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1期複3、2期複2、3期単年度】調整自主削減年度様式\01_算定報告書\"/>
    </mc:Choice>
  </mc:AlternateContent>
  <xr:revisionPtr revIDLastSave="0" documentId="13_ncr:1_{8D5DAA7D-2BED-492F-848C-9319D5A17F70}" xr6:coauthVersionLast="47" xr6:coauthVersionMax="47" xr10:uidLastSave="{00000000-0000-0000-0000-000000000000}"/>
  <workbookProtection workbookAlgorithmName="SHA-512" workbookHashValue="ZXY6ahfXJuvG4MPPF5+WvNkSwiVqgi1dlv0WriGMOuHtjYFFhjAul188Xsrehf26l55vrFh/UmNUUbgKjJa8xA==" workbookSaltValue="jk6VwhBt4QkNCy0rkyqX5A=="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tc={7CE57045-3887-458D-994B-A8F67DF85523}</author>
  </authors>
  <commentList>
    <comment ref="A1" authorId="0" shapeId="0" xr:uid="{7CE57045-3887-458D-994B-A8F67DF8552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<sst xmlns="http://schemas.openxmlformats.org/spreadsheetml/2006/main" count="1704" uniqueCount="976">
  <si>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</si>
  <si>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</si>
  <si>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</si>
  <si>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</si>
  <si>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</si>
  <si>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</si>
  <si>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</si>
  <si>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</si>
  <si>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</si>
  <si>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</si>
  <si>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</si>
  <si>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</si>
  <si>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</si>
  <si>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</si>
  <si>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</si>
  <si>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</si>
  <si>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</si>
  <si>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</si>
  <si>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</si>
  <si>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</si>
  <si>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</si>
  <si>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</si>
  <si>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</si>
  <si>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</si>
  <si>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</si>
  <si>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</si>
  <si>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</si>
  <si>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</si>
  <si>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</si>
  <si>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</si>
  <si>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</si>
  <si>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</si>
  <si>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</si>
  <si>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</si>
  <si>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</si>
  <si>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</si>
  <si>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</si>
  <si>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</si>
  <si>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</si>
  <si>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</si>
  <si>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</si>
  <si>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</si>
  <si>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</si>
  <si>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</si>
  <si>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</si>
  <si>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</si>
  <si>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</si>
  <si>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</si>
  <si>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</si>
  <si>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</si>
  <si>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</si>
  <si>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</si>
  <si>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</si>
  <si>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</si>
  <si>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</si>
  <si>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</si>
  <si>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</si>
  <si>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</si>
  <si>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</si>
  <si>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</si>
  <si>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</si>
  <si>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</si>
  <si>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</si>
  <si>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</si>
  <si>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</si>
  <si>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</si>
  <si>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</si>
  <si>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</si>
  <si>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</si>
  <si>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</si>
  <si>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</si>
  <si>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</si>
  <si>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</si>
  <si>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</si>
  <si>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</si>
  <si>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</si>
  <si>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</si>
  <si>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</si>
  <si>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</si>
  <si>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</si>
  <si>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</si>
  <si>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</si>
  <si>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</si>
  <si>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</si>
  <si>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</si>
  <si>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</si>
  <si>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</si>
  <si>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</si>
  <si>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</si>
  <si>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</si>
  <si>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</si>
  <si>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</si>
  <si>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</si>
  <si>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</si>
  <si>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</si>
  <si>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</si>
  <si>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</si>
  <si>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</si>
  <si>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</si>
  <si>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</si>
  <si>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</si>
  <si>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</si>
  <si>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</si>
  <si>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</si>
  <si>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</si>
  <si>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</si>
  <si>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</si>
  <si>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</si>
  <si>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</si>
  <si>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</si>
  <si>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</si>
  <si>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</si>
  <si>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</si>
  <si>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</si>
  <si>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</si>
  <si>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</si>
  <si>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</si>
  <si>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</si>
  <si>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</si>
  <si>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</si>
  <si>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</si>
  <si>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</si>
  <si>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</si>
  <si>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</si>
  <si>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</si>
  <si>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</si>
  <si>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</si>
  <si>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</si>
  <si>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</si>
  <si>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</si>
  <si>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</si>
  <si>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</si>
  <si>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</si>
  <si>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</si>
  <si>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</si>
  <si>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</si>
  <si>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</si>
  <si>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</si>
  <si>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</si>
  <si>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</si>
  <si>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</si>
  <si>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</si>
  <si>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</si>
  <si>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</si>
  <si>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</si>
  <si>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</si>
  <si>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</si>
  <si>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</si>
  <si>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</si>
  <si>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</si>
  <si>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</si>
  <si>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</si>
  <si>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</si>
  <si>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</si>
  <si>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</si>
  <si>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</si>
  <si>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</si>
  <si>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</si>
  <si>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</si>
  <si>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</si>
  <si>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</si>
  <si>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</si>
  <si>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</si>
  <si>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</si>
  <si>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</si>
  <si>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</si>
  <si>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</si>
  <si>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</si>
  <si>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</si>
  <si>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</si>
  <si>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</si>
  <si>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</si>
  <si>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</si>
  <si>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</si>
  <si>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</si>
  <si>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</si>
  <si>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</si>
  <si>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</si>
  <si>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</si>
  <si>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</si>
  <si>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</si>
  <si>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</si>
  <si>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</si>
  <si>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</si>
  <si>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</si>
  <si>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</si>
  <si>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</si>
  <si>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</si>
  <si>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</si>
  <si>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</si>
  <si>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</si>
  <si>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</si>
  <si>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</si>
  <si>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</si>
  <si>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</si>
  <si>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</si>
  <si>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</si>
  <si>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</si>
  <si>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</si>
  <si>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</si>
  <si>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</si>
  <si>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</si>
  <si>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</si>
  <si>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</si>
  <si>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</si>
  <si>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</si>
  <si>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</si>
  <si>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</si>
  <si>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</si>
  <si>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</si>
  <si>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</si>
  <si>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</si>
  <si>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</si>
  <si>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</si>
  <si>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</si>
  <si>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</si>
  <si>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</si>
  <si>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</si>
  <si>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</si>
  <si>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</si>
  <si>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</si>
  <si>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</si>
  <si>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</si>
  <si>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</si>
  <si>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</si>
  <si>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</si>
  <si>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</si>
  <si>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</si>
  <si>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</si>
  <si>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</si>
  <si>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</si>
  <si>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</si>
  <si>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</si>
  <si>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</si>
  <si>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</si>
  <si>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</si>
  <si>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</si>
  <si>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</si>
  <si>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</si>
  <si>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</si>
  <si>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</si>
  <si>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</si>
  <si>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</si>
  <si>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</si>
  <si>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</si>
  <si>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</si>
  <si>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</si>
  <si>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</si>
  <si>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</si>
  <si>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</si>
  <si>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</si>
  <si>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</si>
  <si>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</si>
  <si>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</si>
  <si>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</si>
  <si>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</si>
  <si>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</si>
  <si>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</si>
  <si>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</si>
  <si>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</si>
  <si>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</si>
  <si>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</si>
  <si>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</si>
  <si>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</si>
  <si>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</si>
  <si>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</si>
  <si>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</si>
  <si>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</si>
  <si>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</si>
  <si>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</si>
  <si>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</si>
  <si>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</si>
  <si>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</si>
  <si>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</si>
  <si>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</si>
  <si>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</si>
  <si>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</si>
  <si>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</si>
  <si>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</si>
  <si>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</si>
  <si>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</si>
  <si>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</si>
  <si>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</si>
  <si>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</si>
  <si>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</si>
  <si>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</si>
  <si>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</si>
  <si>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</si>
  <si>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</si>
  <si>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</si>
  <si>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</si>
  <si>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</si>
  <si>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</si>
  <si>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</si>
  <si>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</si>
  <si>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</si>
  <si>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</si>
  <si>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</si>
  <si>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</si>
  <si>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</si>
  <si>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</si>
  <si>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</si>
  <si>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</si>
  <si>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</si>
  <si>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</si>
  <si>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</si>
  <si>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</si>
  <si>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</si>
  <si>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</si>
  <si>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</si>
  <si>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</si>
  <si>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</si>
  <si>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</si>
  <si>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</si>
  <si>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</si>
  <si>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</si>
  <si>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</si>
  <si>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</si>
  <si>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</si>
  <si>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</si>
  <si>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</si>
  <si>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</si>
  <si>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</si>
  <si>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</si>
  <si>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</si>
  <si>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</si>
  <si>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</si>
  <si>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</si>
  <si>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</si>
  <si>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</si>
  <si>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</si>
  <si>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</si>
  <si>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</si>
  <si>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</si>
  <si>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</si>
  <si>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</si>
  <si>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</si>
  <si>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</si>
  <si>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</si>
  <si>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</si>
  <si>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</si>
  <si>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</si>
  <si>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</si>
  <si>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</si>
  <si>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</si>
  <si>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</si>
  <si>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</si>
  <si>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</si>
  <si>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</si>
  <si>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</si>
  <si>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</si>
  <si>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</si>
  <si>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</si>
  <si>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</si>
  <si>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</si>
  <si>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</si>
  <si>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</si>
  <si>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</si>
  <si>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</si>
  <si>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</si>
  <si>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</si>
  <si>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</si>
  <si>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</si>
  <si>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</si>
  <si>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</si>
  <si>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</si>
  <si>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</si>
  <si>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</si>
  <si>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</si>
  <si>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</si>
  <si>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</si>
  <si>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</si>
  <si>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</si>
  <si>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</si>
  <si>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</si>
  <si>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</si>
  <si>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</si>
  <si>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</si>
  <si>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</si>
  <si>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</si>
  <si>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</si>
  <si>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</si>
  <si>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</si>
  <si>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</si>
  <si>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</si>
  <si>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</si>
  <si>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</si>
  <si>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</si>
  <si>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</si>
  <si>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</si>
  <si>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</si>
  <si>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</si>
  <si>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</si>
  <si>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</si>
  <si>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</si>
  <si>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</si>
  <si>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</si>
  <si>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</si>
  <si>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</si>
  <si>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</si>
  <si>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</si>
  <si>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</si>
  <si>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</si>
  <si>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</si>
  <si>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</si>
  <si>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</si>
  <si>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</si>
  <si>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</si>
  <si>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</si>
  <si>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</si>
  <si>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</si>
  <si>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</si>
  <si>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</si>
  <si>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</si>
  <si>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</si>
  <si>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</si>
  <si>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</si>
  <si>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</si>
  <si>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</si>
  <si>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</si>
  <si>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</si>
  <si>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</si>
  <si>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</si>
  <si>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</si>
  <si>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</si>
  <si>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</si>
  <si>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</si>
  <si>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</si>
  <si>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</si>
  <si>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</si>
  <si>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</si>
  <si>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</si>
  <si>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</si>
  <si>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</si>
  <si>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</si>
  <si>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</si>
  <si>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</si>
  <si>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</si>
  <si>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</si>
  <si>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</si>
  <si>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</si>
  <si>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</si>
  <si>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</si>
  <si>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</si>
  <si>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</si>
  <si>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</si>
  <si>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</si>
  <si>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</si>
  <si>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</si>
  <si>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</si>
  <si>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</si>
  <si>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</si>
  <si>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</si>
  <si>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</si>
  <si>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</si>
  <si>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</si>
  <si>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</si>
  <si>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</si>
  <si>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</si>
  <si>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</si>
  <si>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</si>
  <si>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</si>
  <si>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</si>
  <si>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</si>
  <si>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</si>
  <si>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</si>
  <si>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</si>
  <si>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</si>
  <si>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</si>
  <si>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</si>
  <si>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</si>
  <si>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</si>
  <si>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</si>
  <si>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</si>
  <si>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</si>
  <si>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</si>
  <si>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</si>
  <si>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</si>
  <si>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</si>
  <si>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</si>
  <si>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</si>
  <si>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</si>
  <si>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</si>
  <si>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</si>
  <si>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</si>
  <si>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</si>
  <si>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</si>
  <si>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</si>
  <si>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</si>
  <si>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</si>
  <si>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</si>
  <si>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</si>
  <si>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</si>
  <si>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</si>
  <si>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</si>
  <si>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</si>
  <si>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</si>
  <si>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</si>
  <si>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</si>
  <si>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</si>
  <si>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</si>
  <si>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</si>
  <si>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</si>
  <si>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</si>
  <si>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</si>
  <si>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</si>
  <si>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</si>
  <si>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</si>
  <si>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</si>
  <si>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</si>
  <si>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</si>
  <si>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</si>
  <si>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</si>
  <si>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</si>
  <si>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</si>
  <si>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</si>
  <si>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</si>
  <si>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</si>
  <si>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</si>
  <si>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</si>
  <si>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</si>
  <si>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</si>
  <si>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</si>
  <si>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</si>
  <si>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</si>
  <si>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</si>
  <si>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</si>
  <si>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</si>
  <si>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</si>
  <si>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</si>
  <si>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</si>
  <si>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</si>
  <si>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</si>
  <si>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</si>
  <si>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</si>
  <si>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</si>
  <si>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</si>
  <si>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</si>
  <si>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</si>
  <si>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</si>
  <si>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</si>
  <si>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</si>
  <si>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</si>
  <si>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</si>
  <si>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</si>
  <si>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</si>
  <si>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</si>
  <si>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</si>
  <si>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</si>
  <si>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</si>
  <si>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</si>
  <si>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</si>
  <si>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</si>
  <si>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</si>
  <si>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</si>
  <si>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</si>
  <si>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</si>
  <si>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</si>
  <si>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</si>
  <si>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</si>
  <si>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</si>
  <si>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</si>
  <si>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</si>
  <si>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</si>
  <si>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</si>
  <si>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</si>
  <si>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</si>
  <si>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</si>
  <si>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</si>
  <si>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</si>
  <si>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</si>
  <si>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</si>
  <si>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</si>
  <si>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</si>
  <si>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</si>
  <si>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</si>
  <si>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</si>
  <si>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</si>
  <si>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</si>
  <si>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</si>
  <si>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</si>
  <si>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</si>
  <si>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</si>
  <si>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</si>
  <si>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</si>
  <si>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</si>
  <si>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</si>
  <si>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</si>
  <si>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</si>
  <si>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</si>
  <si>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</si>
  <si>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</si>
  <si>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</si>
  <si>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</si>
  <si>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</si>
  <si>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</si>
  <si>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</si>
  <si>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</si>
  <si>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</si>
  <si>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</si>
  <si>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</si>
  <si>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</si>
  <si>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</si>
  <si>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</si>
  <si>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</si>
  <si>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</si>
  <si>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</si>
  <si>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</si>
  <si>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</si>
  <si>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</si>
  <si>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</si>
  <si>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</si>
  <si>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</si>
  <si>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</si>
  <si>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</si>
  <si>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</si>
  <si>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</si>
  <si>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</si>
  <si>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</si>
  <si>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</si>
  <si>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</si>
  <si>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</si>
  <si>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</si>
  <si>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</si>
  <si>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</si>
  <si>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</si>
  <si>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</si>
  <si>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</si>
  <si>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</si>
  <si>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</si>
  <si>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</si>
  <si>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</si>
  <si>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</si>
  <si>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</si>
  <si>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</si>
  <si>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</si>
  <si>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</si>
  <si>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</si>
  <si>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</si>
  <si>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</si>
  <si>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</si>
  <si>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</si>
  <si>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</si>
  <si>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</si>
  <si>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</si>
  <si>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</si>
  <si>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</si>
  <si>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</si>
  <si>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</si>
  <si>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</si>
  <si>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</si>
  <si>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</si>
  <si>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</si>
  <si>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</si>
  <si>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</si>
  <si>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</si>
  <si>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</si>
  <si>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</si>
  <si>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</si>
  <si>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</si>
  <si>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</si>
  <si>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</si>
  <si>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</si>
  <si>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</si>
  <si>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</si>
  <si>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</si>
  <si>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</si>
  <si>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</si>
  <si>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</si>
  <si>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</si>
  <si>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</si>
  <si>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</si>
  <si>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</si>
  <si>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</si>
  <si>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</si>
  <si>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</si>
  <si>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</si>
  <si>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</si>
  <si>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</si>
  <si>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</si>
  <si>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</si>
  <si>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</si>
  <si>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</si>
  <si>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</si>
  <si>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</si>
  <si>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</si>
  <si>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</si>
  <si>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</si>
  <si>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</si>
  <si>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</si>
  <si>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</si>
  <si>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</si>
  <si>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</si>
  <si>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</si>
  <si>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</si>
  <si>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</si>
  <si>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</si>
  <si>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</si>
  <si>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</si>
  <si>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</si>
  <si>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</si>
  <si>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</si>
  <si>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</si>
  <si>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</si>
  <si>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</si>
  <si>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</si>
  <si>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</si>
  <si>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</si>
  <si>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</si>
  <si>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</si>
  <si>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</si>
  <si>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</si>
  <si>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</si>
  <si>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</si>
  <si>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</si>
  <si>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</si>
  <si>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</si>
  <si>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</si>
  <si>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</si>
  <si>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</si>
  <si>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</si>
  <si>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</si>
  <si>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</si>
  <si>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</si>
  <si>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</si>
  <si>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</si>
  <si>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</si>
  <si>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</si>
  <si>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</si>
  <si>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</si>
  <si>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</si>
  <si>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</si>
  <si>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</si>
  <si>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</si>
  <si>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</si>
  <si>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</si>
  <si>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</si>
  <si>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</si>
  <si>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</si>
  <si>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</si>
  <si>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</si>
  <si>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</si>
  <si>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</si>
  <si>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</si>
  <si>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</si>
  <si>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</si>
  <si>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</si>
  <si>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</si>
  <si>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</si>
  <si>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</si>
  <si>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</si>
  <si>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</si>
  <si>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</si>
  <si>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</si>
  <si>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</si>
  <si>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</si>
  <si>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</si>
  <si>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</si>
  <si>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</si>
  <si>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</si>
  <si>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</si>
  <si>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</si>
  <si>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</si>
  <si>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</si>
  <si>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</si>
  <si>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</si>
  <si>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</si>
  <si>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</si>
  <si>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</si>
  <si>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</si>
  <si>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</si>
  <si>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</si>
  <si>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</si>
  <si>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</si>
  <si>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</si>
  <si>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</si>
  <si>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</si>
  <si>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</si>
  <si>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</si>
  <si>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</si>
  <si>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</si>
  <si>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</si>
  <si>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</si>
  <si>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</si>
  <si>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</si>
  <si>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</si>
  <si>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</si>
  <si>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</si>
  <si>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</si>
  <si>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</si>
  <si>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</si>
  <si>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</si>
  <si>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</si>
  <si>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</si>
  <si>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</si>
  <si>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</si>
  <si>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</si>
  <si>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</si>
  <si>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</si>
  <si>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</si>
  <si>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</si>
  <si>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</si>
  <si>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</si>
  <si>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</si>
  <si>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</si>
  <si>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</si>
  <si>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</si>
  <si>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</si>
  <si>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</si>
  <si>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</si>
  <si>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</si>
  <si>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</si>
  <si>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控除対象</t>
    <rPh sb="0" eb="2">
      <t>コウジョ</t>
    </rPh>
    <rPh sb="2" eb="4">
      <t>タイショウ</t>
    </rPh>
    <phoneticPr fontId="4"/>
  </si>
  <si>
    <t>隣接する冷温商事に電気を供給している。</t>
    <phoneticPr fontId="2"/>
  </si>
  <si>
    <t>隣接する冷温商事に熱を供給している。</t>
    <rPh sb="9" eb="10">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</si>
  <si>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</si>
  <si>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</si>
  <si>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</si>
  <si>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</si>
  <si>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</si>
  <si>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</si>
  <si>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</si>
  <si>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</si>
  <si>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</si>
  <si>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</si>
  <si>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</si>
  <si>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</si>
  <si>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</si>
  <si>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</si>
  <si>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</si>
  <si>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</si>
  <si>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</si>
  <si>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</si>
  <si>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</si>
  <si>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</si>
  <si>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</si>
  <si>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</si>
  <si>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</si>
  <si>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</si>
  <si>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</si>
  <si>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</si>
  <si>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</si>
  <si>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</si>
  <si>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</si>
  <si>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</si>
  <si>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</si>
  <si>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</si>
  <si>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</si>
  <si>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</si>
  <si>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</si>
  <si>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</si>
  <si>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</si>
  <si>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</si>
  <si>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</si>
  <si>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</si>
  <si>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</si>
  <si>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</si>
  <si>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</si>
  <si>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</si>
  <si>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</si>
  <si>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</si>
  <si>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</si>
  <si>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</si>
  <si>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</si>
  <si>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</si>
  <si>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</si>
  <si>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</si>
  <si>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</si>
  <si>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</si>
  <si>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</si>
  <si>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</si>
  <si>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</si>
  <si>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</si>
  <si>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</si>
  <si>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</si>
  <si>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</si>
  <si>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</si>
  <si>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</si>
  <si>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</si>
  <si>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</si>
  <si>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</si>
  <si>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</si>
  <si>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</si>
  <si>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</si>
  <si>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</si>
  <si>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</si>
  <si>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</si>
  <si>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</si>
  <si>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</si>
  <si>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</si>
  <si>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</si>
  <si>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</si>
  <si>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</si>
  <si>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</si>
  <si>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</si>
  <si>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</si>
  <si>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</si>
  <si>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</si>
  <si>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</si>
  <si>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</si>
  <si>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</si>
  <si>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</si>
  <si>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</si>
  <si>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</si>
  <si>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</si>
  <si>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</si>
  <si>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</si>
  <si>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</si>
  <si>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</si>
  <si>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</si>
  <si>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</si>
  <si>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</si>
  <si>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</si>
  <si>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</si>
  <si>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</si>
  <si>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</si>
  <si>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</si>
  <si>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</si>
  <si>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</si>
  <si>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</si>
  <si>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</si>
  <si>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</si>
  <si>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</si>
  <si>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</si>
  <si>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</si>
  <si>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</si>
  <si>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</si>
  <si>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</si>
  <si>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</si>
  <si>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</si>
  <si>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</si>
  <si>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</si>
  <si>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</si>
  <si>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</si>
  <si>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</si>
  <si>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</si>
  <si>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</si>
  <si>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</si>
  <si>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</si>
  <si>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</si>
  <si>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</si>
  <si>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</si>
  <si>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</si>
  <si>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</si>
  <si>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</si>
  <si>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</si>
  <si>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</si>
  <si>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</si>
  <si>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</si>
  <si>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</si>
  <si>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</si>
  <si>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</si>
  <si>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</si>
  <si>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</si>
  <si>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</si>
  <si>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</si>
  <si>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</si>
  <si>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</si>
  <si>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</si>
  <si>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</si>
  <si>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</si>
  <si>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</si>
  <si>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</si>
  <si>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</si>
  <si>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</si>
  <si>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</si>
  <si>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</si>
  <si>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</si>
  <si>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</si>
  <si>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2025年度を調整・自主削減年度とする目標保有者の調整・自主削減年度算定報告書です。</t>
    <phoneticPr fontId="2"/>
  </si>
  <si>
    <t>ガスボイラーを令和7年4月に導入した。</t>
    <rPh sb="7" eb="9">
      <t>レイワ</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</si>
  <si>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</si>
  <si>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</si>
  <si>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</si>
  <si>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調整・自主削減年度CO2排出量算定報告書
（複数年度事業/令和7年度実績報告用）</t>
    <rPh sb="34" eb="36">
      <t>フクスウ</t>
    </rPh>
    <phoneticPr fontId="2"/>
  </si>
  <si>
    <t>参考：燃料の単位発熱量・排出係数（デフォルト値）＜モニタリング報告ガイドラインVer.2.1 2022.8.25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</si>
</sst>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4" xfId="0" applyFont="1" applyBorder="1">
      <alignment vertical="center"/>
    </xf>
    <xf numFmtId="0" fontId="25" fillId="0" borderId="103" xfId="0" applyFont="1" applyBorder="1">
      <alignment vertical="center"/>
    </xf>
    <xf numFmtId="183" fontId="39" fillId="0" borderId="104" xfId="0" applyNumberFormat="1" applyFont="1" applyBorder="1">
      <alignment vertical="center"/>
    </xf>
    <xf numFmtId="0" fontId="39" fillId="0" borderId="104" xfId="0" quotePrefix="1" applyFont="1" applyBorder="1">
      <alignment vertical="center"/>
    </xf>
    <xf numFmtId="0" fontId="40" fillId="0" borderId="104" xfId="0" quotePrefix="1"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106" xfId="0" quotePrefix="1" applyFont="1" applyBorder="1">
      <alignment vertical="center"/>
    </xf>
    <xf numFmtId="0" fontId="40" fillId="0" borderId="107" xfId="0" quotePrefix="1" applyFont="1" applyBorder="1">
      <alignment vertical="center"/>
    </xf>
    <xf numFmtId="0" fontId="41" fillId="0" borderId="0" xfId="9" applyFont="1">
      <alignment vertical="center"/>
    </xf>
    <xf numFmtId="0" fontId="25" fillId="0" borderId="45" xfId="0" applyFont="1" applyBorder="1">
      <alignment vertical="center"/>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98273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141136</xdr:colOff>
      <xdr:row>34</xdr:row>
      <xdr:rowOff>288384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139065</xdr:colOff>
      <xdr:row>5</xdr:row>
      <xdr:rowOff>87154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15280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129860</xdr:colOff>
      <xdr:row>24</xdr:row>
      <xdr:rowOff>64906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18576</xdr:colOff>
      <xdr:row>15</xdr:row>
      <xdr:rowOff>171925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052605"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3980665"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658866"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20634</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134529</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134302</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28</xdr:col>
      <xdr:colOff>7619</xdr:colOff>
      <xdr:row>45</xdr:row>
      <xdr:rowOff>84770</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28574</xdr:colOff>
      <xdr:row>61</xdr:row>
      <xdr:rowOff>35719</xdr:rowOff>
    </xdr:from>
    <xdr:to>
      <xdr:col>41</xdr:col>
      <xdr:colOff>40479</xdr:colOff>
      <xdr:row>64</xdr:row>
      <xdr:rowOff>102808</xdr:rowOff>
    </xdr:to>
    <xdr:sp macro="" textlink="">
      <xdr:nvSpPr>
        <xdr:cNvPr id="40" name="AutoShape 48">
          <a:extLst>
            <a:ext uri="{FF2B5EF4-FFF2-40B4-BE49-F238E27FC236}">
              <a16:creationId xmlns:a16="http://schemas.microsoft.com/office/drawing/2014/main" id="{B184EBC0-CCFD-40CC-B8A0-C63F3B987876}"/>
            </a:ext>
          </a:extLst>
        </xdr:cNvPr>
        <xdr:cNvSpPr>
          <a:spLocks noChangeArrowheads="1"/>
        </xdr:cNvSpPr>
      </xdr:nvSpPr>
      <xdr:spPr bwMode="auto">
        <a:xfrm>
          <a:off x="5398293" y="10322719"/>
          <a:ext cx="438864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29729</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2002192</xdr:colOff>
      <xdr:row>18</xdr:row>
      <xdr:rowOff>172404</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27621</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247432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54130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57150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287644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1965355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8773</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473747</xdr:colOff>
      <xdr:row>17</xdr:row>
      <xdr:rowOff>287447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888098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D274E329-87AA-4220-AA42-63A20BC221C2}"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D274E329-87AA-4220-AA42-63A20BC221C2}" id="{7CE57045-3887-458D-994B-A8F67DF85523}">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1" customWidth="1"/>
    <col min="2" max="10" width="8.19921875" style="11"/>
    <col min="11" max="11" width="2.19921875" style="11" customWidth="1"/>
    <col min="12" max="13" width="8.19921875" style="11"/>
    <col min="14" max="16384" width="8.19921875" style="14"/>
  </cols>
  <sheetData>
    <row r="1" spans="1:3" ht="17.7" customHeight="1" x14ac:dyDescent="0.45">
      <c r="A1" s="111" t="s">
        <v>629</v>
      </c>
    </row>
    <row r="2" spans="1:3" x14ac:dyDescent="0.45">
      <c r="B2" s="11" t="s">
        <v>630</v>
      </c>
    </row>
    <row r="3" spans="1:3" ht="18" customHeight="1" x14ac:dyDescent="0.45">
      <c r="B3" s="13"/>
      <c r="C3" s="11" t="s">
        <v>631</v>
      </c>
    </row>
    <row r="4" spans="1:3" ht="18" customHeight="1" x14ac:dyDescent="0.45">
      <c r="B4" s="12"/>
      <c r="C4" s="11" t="s">
        <v>632</v>
      </c>
    </row>
    <row r="5" spans="1:3" ht="18" customHeight="1" x14ac:dyDescent="0.45">
      <c r="B5" s="16"/>
      <c r="C5" s="11" t="s">
        <v>716</v>
      </c>
    </row>
    <row r="6" spans="1:3" x14ac:dyDescent="0.45">
      <c r="B6" s="11" t="s">
        <v>685</v>
      </c>
    </row>
    <row r="8" spans="1:3" x14ac:dyDescent="0.45">
      <c r="B8" s="11" t="s">
        <v>633</v>
      </c>
    </row>
    <row r="9" spans="1:3" x14ac:dyDescent="0.45">
      <c r="B9" s="14"/>
    </row>
    <row r="10" spans="1:3" x14ac:dyDescent="0.45">
      <c r="B10" s="11" t="s">
        <v>635</v>
      </c>
    </row>
    <row r="11" spans="1:3" x14ac:dyDescent="0.45">
      <c r="B11" s="11" t="s">
        <v>634</v>
      </c>
    </row>
    <row r="13" spans="1:3" s="11" customFormat="1" ht="15" customHeight="1" x14ac:dyDescent="0.45">
      <c r="B13" s="387" t="s">
        <v>973</v>
      </c>
    </row>
    <row r="14" spans="1:3" s="11" customFormat="1" ht="15" customHeight="1" x14ac:dyDescent="0.45">
      <c r="B14" s="387" t="s">
        <v>969</v>
      </c>
    </row>
    <row r="15" spans="1:3" s="11" customFormat="1" ht="15" customHeight="1" x14ac:dyDescent="0.45">
      <c r="B15" s="387" t="s">
        <v>785</v>
      </c>
    </row>
    <row r="16" spans="1:3" s="11" customFormat="1" ht="14.4" x14ac:dyDescent="0.45">
      <c r="B16" s="323"/>
    </row>
    <row r="17" spans="2:2" x14ac:dyDescent="0.45">
      <c r="B17" s="15" t="s">
        <v>684</v>
      </c>
    </row>
  </sheetData>
  <sheetProtection algorithmName="SHA-512" hashValue="VmRa06T02vutM2k1ZkXrufsGuMy8XJfLicA4sMQIt+qzwDZYanLou4tLv5+mB131wNO2P4D1w+e3Vuks5iEhgQ==" saltValue="GpVb3C7LyE2vULFUAfoYtQ=="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x14ac:dyDescent="0.45"/>
  <cols>
    <col min="1" max="1" width="31.8984375" style="17" customWidth="1"/>
    <col min="2" max="2" width="19.69921875" style="17" customWidth="1"/>
    <col min="3" max="4" width="18.69921875" style="17" customWidth="1"/>
    <col min="5" max="16384" width="8.19921875" style="17"/>
  </cols>
  <sheetData>
    <row r="1" spans="1:4" x14ac:dyDescent="0.45">
      <c r="A1" s="248" t="s">
        <v>637</v>
      </c>
      <c r="B1" s="334" t="s">
        <v>638</v>
      </c>
    </row>
    <row r="2" spans="1:4" x14ac:dyDescent="0.45">
      <c r="A2" s="249" t="s">
        <v>610</v>
      </c>
      <c r="B2" s="335" t="s">
        <v>808</v>
      </c>
    </row>
    <row r="3" spans="1:4" x14ac:dyDescent="0.45">
      <c r="A3" s="336"/>
      <c r="B3" s="336"/>
    </row>
    <row r="4" spans="1:4" x14ac:dyDescent="0.45">
      <c r="A4" s="249" t="s">
        <v>639</v>
      </c>
      <c r="B4" s="337" t="s">
        <v>715</v>
      </c>
    </row>
    <row r="5" spans="1:4" x14ac:dyDescent="0.45">
      <c r="A5" s="249" t="s">
        <v>640</v>
      </c>
      <c r="B5" s="338">
        <v>2</v>
      </c>
    </row>
    <row r="6" spans="1:4" x14ac:dyDescent="0.45">
      <c r="A6" s="19" t="s">
        <v>641</v>
      </c>
      <c r="B6" s="339"/>
    </row>
    <row r="7" spans="1:4" x14ac:dyDescent="0.45">
      <c r="A7" s="19" t="s">
        <v>642</v>
      </c>
      <c r="B7" s="340"/>
    </row>
    <row r="8" spans="1:4" ht="13.8" thickBot="1" x14ac:dyDescent="0.5">
      <c r="A8" s="249" t="s">
        <v>643</v>
      </c>
      <c r="B8" s="340"/>
    </row>
    <row r="9" spans="1:4" ht="13.8" thickBot="1" x14ac:dyDescent="0.5">
      <c r="A9" s="249" t="s">
        <v>644</v>
      </c>
      <c r="B9" s="341">
        <f>'6-2．CO2排出量_総括'!H7</f>
        <v>916</v>
      </c>
    </row>
    <row r="11" spans="1:4" ht="13.8" thickBot="1" x14ac:dyDescent="0.5">
      <c r="A11" s="311" t="s">
        <v>777</v>
      </c>
      <c r="B11" s="312" t="s">
        <v>765</v>
      </c>
      <c r="C11" s="312" t="s">
        <v>766</v>
      </c>
      <c r="D11" s="313" t="s">
        <v>559</v>
      </c>
    </row>
    <row r="12" spans="1:4" ht="13.8" thickBot="1" x14ac:dyDescent="0.5">
      <c r="A12" s="18" t="str">
        <f>'6-2．CO2排出量_総括'!B18</f>
        <v>令和7年度</v>
      </c>
      <c r="B12" s="314">
        <f>'6-2．CO2排出量_総括'!H18</f>
        <v>1900</v>
      </c>
      <c r="C12" s="18" t="str">
        <f>'6-2．CO2排出量_総括'!K18</f>
        <v>時間</v>
      </c>
      <c r="D12" s="18" t="str">
        <f>'6-2．CO2排出量_総括'!N18</f>
        <v>営業時間</v>
      </c>
    </row>
    <row r="13" spans="1:4" ht="13.8" thickBot="1" x14ac:dyDescent="0.5"/>
    <row r="14" spans="1:4" ht="13.8" thickBot="1" x14ac:dyDescent="0.5">
      <c r="A14" s="319" t="s">
        <v>770</v>
      </c>
      <c r="B14" s="319" t="s">
        <v>771</v>
      </c>
      <c r="C14" s="320" t="s">
        <v>778</v>
      </c>
      <c r="D14" s="322" t="s">
        <v>779</v>
      </c>
    </row>
    <row r="15" spans="1:4" ht="13.8" thickBot="1" x14ac:dyDescent="0.5">
      <c r="A15" s="319">
        <v>1</v>
      </c>
      <c r="B15" s="321" t="str">
        <f>'1. 基本情報等'!K15</f>
        <v>株式会社△△△東京第一支店ビル</v>
      </c>
      <c r="C15" s="321" t="str">
        <f>'1. 基本情報等'!K17</f>
        <v>事業場</v>
      </c>
      <c r="D15" s="322">
        <f>'6-2．CO2排出量_総括'!H7</f>
        <v>916</v>
      </c>
    </row>
  </sheetData>
  <sheetProtection algorithmName="SHA-512" hashValue="jUrkAuEoqGejsyOwHBI5z4oJRqwE9a/E2c2VfnuUIoJRiS73qWhhD9HqnoexpcFD+PvpEexLbRlnv6CO+Tnkcg==" saltValue="TaU0lYJfe+YTokxCaPX7b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x14ac:dyDescent="0.45">
      <c r="D4" s="78" t="s">
        <v>624</v>
      </c>
    </row>
    <row r="6" spans="2:10" x14ac:dyDescent="0.45">
      <c r="B6" s="76" t="s">
        <v>577</v>
      </c>
    </row>
    <row r="7" spans="2:10" ht="18.600000000000001" thickBot="1" x14ac:dyDescent="0.5">
      <c r="B7" s="76" t="s">
        <v>578</v>
      </c>
      <c r="C7" s="77" t="s">
        <v>579</v>
      </c>
      <c r="D7" s="79" t="s">
        <v>495</v>
      </c>
      <c r="E7" s="79" t="s">
        <v>532</v>
      </c>
      <c r="F7" s="79" t="s">
        <v>561</v>
      </c>
      <c r="G7" s="79" t="s">
        <v>560</v>
      </c>
      <c r="H7" s="79" t="s">
        <v>536</v>
      </c>
      <c r="I7" s="79" t="s">
        <v>538</v>
      </c>
      <c r="J7" s="79" t="s">
        <v>619</v>
      </c>
    </row>
    <row r="8" spans="2:10" x14ac:dyDescent="0.45">
      <c r="B8" s="76">
        <v>1.2</v>
      </c>
      <c r="C8" s="77" t="s">
        <v>581</v>
      </c>
      <c r="D8" s="80" t="s">
        <v>443</v>
      </c>
      <c r="E8" s="81">
        <v>1</v>
      </c>
      <c r="F8" s="82" t="s">
        <v>562</v>
      </c>
      <c r="G8" s="82" t="s">
        <v>534</v>
      </c>
      <c r="H8" s="83" t="s">
        <v>540</v>
      </c>
      <c r="I8" s="82" t="s">
        <v>554</v>
      </c>
      <c r="J8" s="84" t="s">
        <v>620</v>
      </c>
    </row>
    <row r="9" spans="2:10" x14ac:dyDescent="0.45">
      <c r="B9" s="76">
        <v>1.1000000000000001</v>
      </c>
      <c r="C9" s="77" t="s">
        <v>580</v>
      </c>
      <c r="D9" s="85" t="s">
        <v>444</v>
      </c>
      <c r="E9" s="86">
        <v>0</v>
      </c>
      <c r="F9" s="79" t="s">
        <v>562</v>
      </c>
      <c r="G9" s="79" t="s">
        <v>535</v>
      </c>
      <c r="H9" s="79" t="s">
        <v>555</v>
      </c>
      <c r="I9" s="79" t="s">
        <v>539</v>
      </c>
      <c r="J9" s="87" t="s">
        <v>620</v>
      </c>
    </row>
    <row r="10" spans="2:10" x14ac:dyDescent="0.45">
      <c r="B10" s="76">
        <v>1.1000000000000001</v>
      </c>
      <c r="C10" s="77" t="s">
        <v>580</v>
      </c>
      <c r="D10" s="85" t="s">
        <v>445</v>
      </c>
      <c r="E10" s="86">
        <v>0</v>
      </c>
      <c r="F10" s="79" t="s">
        <v>562</v>
      </c>
      <c r="G10" s="79" t="s">
        <v>535</v>
      </c>
      <c r="H10" s="79" t="s">
        <v>555</v>
      </c>
      <c r="I10" s="79" t="s">
        <v>539</v>
      </c>
      <c r="J10" s="87" t="s">
        <v>620</v>
      </c>
    </row>
    <row r="11" spans="2:10" x14ac:dyDescent="0.45">
      <c r="B11" s="76">
        <v>1.1000000000000001</v>
      </c>
      <c r="C11" s="77" t="s">
        <v>580</v>
      </c>
      <c r="D11" s="85" t="s">
        <v>446</v>
      </c>
      <c r="E11" s="86">
        <v>0</v>
      </c>
      <c r="F11" s="79" t="s">
        <v>562</v>
      </c>
      <c r="G11" s="79" t="s">
        <v>535</v>
      </c>
      <c r="H11" s="79" t="s">
        <v>555</v>
      </c>
      <c r="I11" s="79" t="s">
        <v>539</v>
      </c>
      <c r="J11" s="87" t="s">
        <v>620</v>
      </c>
    </row>
    <row r="12" spans="2:10" x14ac:dyDescent="0.45">
      <c r="B12" s="76">
        <v>1.1000000000000001</v>
      </c>
      <c r="C12" s="77" t="s">
        <v>580</v>
      </c>
      <c r="D12" s="85" t="s">
        <v>447</v>
      </c>
      <c r="E12" s="86">
        <v>0</v>
      </c>
      <c r="F12" s="79" t="s">
        <v>562</v>
      </c>
      <c r="G12" s="79" t="s">
        <v>535</v>
      </c>
      <c r="H12" s="79" t="s">
        <v>555</v>
      </c>
      <c r="I12" s="79" t="s">
        <v>539</v>
      </c>
      <c r="J12" s="87" t="s">
        <v>620</v>
      </c>
    </row>
    <row r="13" spans="2:10" x14ac:dyDescent="0.45">
      <c r="B13" s="76">
        <v>1.1000000000000001</v>
      </c>
      <c r="C13" s="77" t="s">
        <v>580</v>
      </c>
      <c r="D13" s="85" t="s">
        <v>448</v>
      </c>
      <c r="E13" s="86">
        <v>0</v>
      </c>
      <c r="F13" s="79" t="s">
        <v>562</v>
      </c>
      <c r="G13" s="79" t="s">
        <v>535</v>
      </c>
      <c r="H13" s="79" t="s">
        <v>555</v>
      </c>
      <c r="I13" s="79" t="s">
        <v>539</v>
      </c>
      <c r="J13" s="87" t="s">
        <v>620</v>
      </c>
    </row>
    <row r="14" spans="2:10" x14ac:dyDescent="0.45">
      <c r="B14" s="76">
        <v>1.1000000000000001</v>
      </c>
      <c r="C14" s="77" t="s">
        <v>580</v>
      </c>
      <c r="D14" s="85" t="s">
        <v>449</v>
      </c>
      <c r="E14" s="86">
        <v>0</v>
      </c>
      <c r="F14" s="79" t="s">
        <v>562</v>
      </c>
      <c r="G14" s="79" t="s">
        <v>529</v>
      </c>
      <c r="H14" s="79" t="s">
        <v>556</v>
      </c>
      <c r="I14" s="79" t="s">
        <v>539</v>
      </c>
      <c r="J14" s="87" t="s">
        <v>620</v>
      </c>
    </row>
    <row r="15" spans="2:10" x14ac:dyDescent="0.45">
      <c r="B15" s="76">
        <v>1.1000000000000001</v>
      </c>
      <c r="C15" s="77" t="s">
        <v>580</v>
      </c>
      <c r="D15" s="85" t="s">
        <v>450</v>
      </c>
      <c r="E15" s="86">
        <v>0</v>
      </c>
      <c r="F15" s="79" t="s">
        <v>562</v>
      </c>
      <c r="G15" s="79" t="s">
        <v>529</v>
      </c>
      <c r="H15" s="79" t="s">
        <v>556</v>
      </c>
      <c r="I15" s="79" t="s">
        <v>539</v>
      </c>
      <c r="J15" s="87" t="s">
        <v>620</v>
      </c>
    </row>
    <row r="16" spans="2:10" x14ac:dyDescent="0.45">
      <c r="B16" s="76">
        <v>1.1000000000000001</v>
      </c>
      <c r="C16" s="77" t="s">
        <v>580</v>
      </c>
      <c r="D16" s="85" t="s">
        <v>451</v>
      </c>
      <c r="E16" s="86">
        <v>0</v>
      </c>
      <c r="F16" s="79" t="s">
        <v>562</v>
      </c>
      <c r="G16" s="79" t="s">
        <v>529</v>
      </c>
      <c r="H16" s="79" t="s">
        <v>556</v>
      </c>
      <c r="I16" s="79" t="s">
        <v>539</v>
      </c>
      <c r="J16" s="87" t="s">
        <v>620</v>
      </c>
    </row>
    <row r="17" spans="2:10" x14ac:dyDescent="0.45">
      <c r="B17" s="76">
        <v>1.1000000000000001</v>
      </c>
      <c r="C17" s="77" t="s">
        <v>580</v>
      </c>
      <c r="D17" s="85" t="s">
        <v>452</v>
      </c>
      <c r="E17" s="86">
        <v>0</v>
      </c>
      <c r="F17" s="79" t="s">
        <v>562</v>
      </c>
      <c r="G17" s="79" t="s">
        <v>529</v>
      </c>
      <c r="H17" s="79" t="s">
        <v>556</v>
      </c>
      <c r="I17" s="79" t="s">
        <v>539</v>
      </c>
      <c r="J17" s="87" t="s">
        <v>620</v>
      </c>
    </row>
    <row r="18" spans="2:10" x14ac:dyDescent="0.45">
      <c r="B18" s="76">
        <v>1.1000000000000001</v>
      </c>
      <c r="C18" s="77" t="s">
        <v>580</v>
      </c>
      <c r="D18" s="85" t="s">
        <v>453</v>
      </c>
      <c r="E18" s="86">
        <v>0</v>
      </c>
      <c r="F18" s="79" t="s">
        <v>562</v>
      </c>
      <c r="G18" s="79" t="s">
        <v>529</v>
      </c>
      <c r="H18" s="79" t="s">
        <v>556</v>
      </c>
      <c r="I18" s="79" t="s">
        <v>539</v>
      </c>
      <c r="J18" s="87" t="s">
        <v>620</v>
      </c>
    </row>
    <row r="19" spans="2:10" x14ac:dyDescent="0.45">
      <c r="B19" s="76">
        <v>1.1000000000000001</v>
      </c>
      <c r="C19" s="77" t="s">
        <v>580</v>
      </c>
      <c r="D19" s="85" t="s">
        <v>454</v>
      </c>
      <c r="E19" s="86">
        <v>0</v>
      </c>
      <c r="F19" s="79" t="s">
        <v>562</v>
      </c>
      <c r="G19" s="79" t="s">
        <v>529</v>
      </c>
      <c r="H19" s="79" t="s">
        <v>556</v>
      </c>
      <c r="I19" s="79" t="s">
        <v>539</v>
      </c>
      <c r="J19" s="87" t="s">
        <v>620</v>
      </c>
    </row>
    <row r="20" spans="2:10" x14ac:dyDescent="0.45">
      <c r="B20" s="76">
        <v>1.1000000000000001</v>
      </c>
      <c r="C20" s="77" t="s">
        <v>580</v>
      </c>
      <c r="D20" s="85" t="s">
        <v>455</v>
      </c>
      <c r="E20" s="86">
        <v>0</v>
      </c>
      <c r="F20" s="79" t="s">
        <v>562</v>
      </c>
      <c r="G20" s="79" t="s">
        <v>529</v>
      </c>
      <c r="H20" s="79" t="s">
        <v>556</v>
      </c>
      <c r="I20" s="79" t="s">
        <v>539</v>
      </c>
      <c r="J20" s="87" t="s">
        <v>620</v>
      </c>
    </row>
    <row r="21" spans="2:10" x14ac:dyDescent="0.45">
      <c r="B21" s="76">
        <v>1.1000000000000001</v>
      </c>
      <c r="C21" s="77" t="s">
        <v>580</v>
      </c>
      <c r="D21" s="85" t="s">
        <v>456</v>
      </c>
      <c r="E21" s="86">
        <v>0</v>
      </c>
      <c r="F21" s="79" t="s">
        <v>562</v>
      </c>
      <c r="G21" s="79" t="s">
        <v>529</v>
      </c>
      <c r="H21" s="79" t="s">
        <v>556</v>
      </c>
      <c r="I21" s="79" t="s">
        <v>539</v>
      </c>
      <c r="J21" s="87" t="s">
        <v>620</v>
      </c>
    </row>
    <row r="22" spans="2:10" x14ac:dyDescent="0.45">
      <c r="B22" s="76">
        <v>1.1000000000000001</v>
      </c>
      <c r="C22" s="77" t="s">
        <v>580</v>
      </c>
      <c r="D22" s="85" t="s">
        <v>457</v>
      </c>
      <c r="E22" s="86">
        <v>0</v>
      </c>
      <c r="F22" s="79" t="s">
        <v>562</v>
      </c>
      <c r="G22" s="79" t="s">
        <v>529</v>
      </c>
      <c r="H22" s="79" t="s">
        <v>556</v>
      </c>
      <c r="I22" s="79" t="s">
        <v>539</v>
      </c>
      <c r="J22" s="87" t="s">
        <v>620</v>
      </c>
    </row>
    <row r="23" spans="2:10" x14ac:dyDescent="0.45">
      <c r="B23" s="76">
        <v>1.1000000000000001</v>
      </c>
      <c r="C23" s="77" t="s">
        <v>580</v>
      </c>
      <c r="D23" s="85" t="s">
        <v>458</v>
      </c>
      <c r="E23" s="86">
        <v>0</v>
      </c>
      <c r="F23" s="79" t="s">
        <v>562</v>
      </c>
      <c r="G23" s="79" t="s">
        <v>529</v>
      </c>
      <c r="H23" s="79" t="s">
        <v>556</v>
      </c>
      <c r="I23" s="79" t="s">
        <v>539</v>
      </c>
      <c r="J23" s="87" t="s">
        <v>620</v>
      </c>
    </row>
    <row r="24" spans="2:10" x14ac:dyDescent="0.45">
      <c r="B24" s="76">
        <v>1.1000000000000001</v>
      </c>
      <c r="C24" s="77" t="s">
        <v>580</v>
      </c>
      <c r="D24" s="85" t="s">
        <v>459</v>
      </c>
      <c r="E24" s="86">
        <v>0</v>
      </c>
      <c r="F24" s="79" t="s">
        <v>562</v>
      </c>
      <c r="G24" s="79" t="s">
        <v>535</v>
      </c>
      <c r="H24" s="79" t="s">
        <v>555</v>
      </c>
      <c r="I24" s="79" t="s">
        <v>539</v>
      </c>
      <c r="J24" s="87" t="s">
        <v>620</v>
      </c>
    </row>
    <row r="25" spans="2:10" x14ac:dyDescent="0.45">
      <c r="B25" s="76">
        <v>1.1000000000000001</v>
      </c>
      <c r="C25" s="77" t="s">
        <v>580</v>
      </c>
      <c r="D25" s="85" t="s">
        <v>460</v>
      </c>
      <c r="E25" s="86">
        <v>0</v>
      </c>
      <c r="F25" s="79" t="s">
        <v>562</v>
      </c>
      <c r="G25" s="79" t="s">
        <v>535</v>
      </c>
      <c r="H25" s="79" t="s">
        <v>555</v>
      </c>
      <c r="I25" s="79" t="s">
        <v>539</v>
      </c>
      <c r="J25" s="87" t="s">
        <v>620</v>
      </c>
    </row>
    <row r="26" spans="2:10" x14ac:dyDescent="0.45">
      <c r="B26" s="76">
        <v>1.1000000000000001</v>
      </c>
      <c r="C26" s="77" t="s">
        <v>580</v>
      </c>
      <c r="D26" s="85" t="s">
        <v>461</v>
      </c>
      <c r="E26" s="86">
        <v>0</v>
      </c>
      <c r="F26" s="79" t="s">
        <v>562</v>
      </c>
      <c r="G26" s="79" t="s">
        <v>533</v>
      </c>
      <c r="H26" s="79" t="s">
        <v>557</v>
      </c>
      <c r="I26" s="79" t="s">
        <v>539</v>
      </c>
      <c r="J26" s="87" t="s">
        <v>620</v>
      </c>
    </row>
    <row r="27" spans="2:10" x14ac:dyDescent="0.45">
      <c r="B27" s="76">
        <v>1.1000000000000001</v>
      </c>
      <c r="C27" s="77" t="s">
        <v>580</v>
      </c>
      <c r="D27" s="85" t="s">
        <v>462</v>
      </c>
      <c r="E27" s="86">
        <v>0</v>
      </c>
      <c r="F27" s="79" t="s">
        <v>562</v>
      </c>
      <c r="G27" s="79" t="s">
        <v>535</v>
      </c>
      <c r="H27" s="79" t="s">
        <v>555</v>
      </c>
      <c r="I27" s="79" t="s">
        <v>539</v>
      </c>
      <c r="J27" s="87" t="s">
        <v>620</v>
      </c>
    </row>
    <row r="28" spans="2:10" x14ac:dyDescent="0.45">
      <c r="B28" s="76">
        <v>1.1000000000000001</v>
      </c>
      <c r="C28" s="77" t="s">
        <v>580</v>
      </c>
      <c r="D28" s="85" t="s">
        <v>683</v>
      </c>
      <c r="E28" s="86">
        <v>0</v>
      </c>
      <c r="F28" s="79" t="s">
        <v>562</v>
      </c>
      <c r="G28" s="79" t="s">
        <v>533</v>
      </c>
      <c r="H28" s="79" t="s">
        <v>557</v>
      </c>
      <c r="I28" s="79" t="s">
        <v>539</v>
      </c>
      <c r="J28" s="87" t="s">
        <v>620</v>
      </c>
    </row>
    <row r="29" spans="2:10" x14ac:dyDescent="0.45">
      <c r="B29" s="76">
        <v>1.1000000000000001</v>
      </c>
      <c r="C29" s="77" t="s">
        <v>580</v>
      </c>
      <c r="D29" s="85" t="s">
        <v>464</v>
      </c>
      <c r="E29" s="86">
        <v>0</v>
      </c>
      <c r="F29" s="79" t="s">
        <v>562</v>
      </c>
      <c r="G29" s="79" t="s">
        <v>535</v>
      </c>
      <c r="H29" s="79" t="s">
        <v>555</v>
      </c>
      <c r="I29" s="79" t="s">
        <v>539</v>
      </c>
      <c r="J29" s="87" t="s">
        <v>620</v>
      </c>
    </row>
    <row r="30" spans="2:10" x14ac:dyDescent="0.45">
      <c r="B30" s="76">
        <v>1.1000000000000001</v>
      </c>
      <c r="C30" s="77" t="s">
        <v>580</v>
      </c>
      <c r="D30" s="85" t="s">
        <v>465</v>
      </c>
      <c r="E30" s="86">
        <v>0</v>
      </c>
      <c r="F30" s="79" t="s">
        <v>562</v>
      </c>
      <c r="G30" s="79" t="s">
        <v>535</v>
      </c>
      <c r="H30" s="79" t="s">
        <v>555</v>
      </c>
      <c r="I30" s="79" t="s">
        <v>539</v>
      </c>
      <c r="J30" s="87" t="s">
        <v>620</v>
      </c>
    </row>
    <row r="31" spans="2:10" x14ac:dyDescent="0.45">
      <c r="B31" s="76">
        <v>1.1000000000000001</v>
      </c>
      <c r="C31" s="77" t="s">
        <v>580</v>
      </c>
      <c r="D31" s="85" t="s">
        <v>466</v>
      </c>
      <c r="E31" s="86">
        <v>0</v>
      </c>
      <c r="F31" s="79" t="s">
        <v>562</v>
      </c>
      <c r="G31" s="79" t="s">
        <v>529</v>
      </c>
      <c r="H31" s="79" t="s">
        <v>556</v>
      </c>
      <c r="I31" s="79" t="s">
        <v>539</v>
      </c>
      <c r="J31" s="87" t="s">
        <v>620</v>
      </c>
    </row>
    <row r="32" spans="2:10" x14ac:dyDescent="0.45">
      <c r="B32" s="76">
        <v>1.1000000000000001</v>
      </c>
      <c r="C32" s="77" t="s">
        <v>580</v>
      </c>
      <c r="D32" s="85" t="s">
        <v>467</v>
      </c>
      <c r="E32" s="86">
        <v>0</v>
      </c>
      <c r="F32" s="79" t="s">
        <v>562</v>
      </c>
      <c r="G32" s="79" t="s">
        <v>533</v>
      </c>
      <c r="H32" s="79" t="s">
        <v>557</v>
      </c>
      <c r="I32" s="79" t="s">
        <v>539</v>
      </c>
      <c r="J32" s="87" t="s">
        <v>620</v>
      </c>
    </row>
    <row r="33" spans="2:11" x14ac:dyDescent="0.45">
      <c r="B33" s="76">
        <v>1.1000000000000001</v>
      </c>
      <c r="C33" s="77" t="s">
        <v>580</v>
      </c>
      <c r="D33" s="85" t="s">
        <v>468</v>
      </c>
      <c r="E33" s="86">
        <v>0</v>
      </c>
      <c r="F33" s="79" t="s">
        <v>562</v>
      </c>
      <c r="G33" s="79" t="s">
        <v>533</v>
      </c>
      <c r="H33" s="79" t="s">
        <v>557</v>
      </c>
      <c r="I33" s="79" t="s">
        <v>539</v>
      </c>
      <c r="J33" s="87" t="s">
        <v>620</v>
      </c>
    </row>
    <row r="34" spans="2:11" x14ac:dyDescent="0.45">
      <c r="B34" s="76">
        <v>1.1000000000000001</v>
      </c>
      <c r="C34" s="77" t="s">
        <v>580</v>
      </c>
      <c r="D34" s="85" t="s">
        <v>469</v>
      </c>
      <c r="E34" s="86">
        <v>0</v>
      </c>
      <c r="F34" s="79" t="s">
        <v>562</v>
      </c>
      <c r="G34" s="79" t="s">
        <v>533</v>
      </c>
      <c r="H34" s="79" t="s">
        <v>557</v>
      </c>
      <c r="I34" s="79" t="s">
        <v>539</v>
      </c>
      <c r="J34" s="87" t="s">
        <v>620</v>
      </c>
    </row>
    <row r="35" spans="2:11" x14ac:dyDescent="0.45">
      <c r="B35" s="76">
        <v>1.1000000000000001</v>
      </c>
      <c r="C35" s="77" t="s">
        <v>580</v>
      </c>
      <c r="D35" s="85" t="s">
        <v>470</v>
      </c>
      <c r="E35" s="86">
        <v>0</v>
      </c>
      <c r="F35" s="79" t="s">
        <v>562</v>
      </c>
      <c r="G35" s="79" t="s">
        <v>533</v>
      </c>
      <c r="H35" s="79" t="s">
        <v>557</v>
      </c>
      <c r="I35" s="79" t="s">
        <v>539</v>
      </c>
      <c r="J35" s="87" t="s">
        <v>620</v>
      </c>
    </row>
    <row r="36" spans="2:11" x14ac:dyDescent="0.45">
      <c r="B36" s="76">
        <v>1.3</v>
      </c>
      <c r="C36" s="77" t="s">
        <v>582</v>
      </c>
      <c r="D36" s="85" t="s">
        <v>471</v>
      </c>
      <c r="E36" s="86">
        <v>1</v>
      </c>
      <c r="F36" s="79" t="s">
        <v>562</v>
      </c>
      <c r="G36" s="79" t="s">
        <v>537</v>
      </c>
      <c r="H36" s="88" t="s">
        <v>540</v>
      </c>
      <c r="I36" s="79" t="s">
        <v>539</v>
      </c>
      <c r="J36" s="87" t="s">
        <v>620</v>
      </c>
    </row>
    <row r="37" spans="2:11" x14ac:dyDescent="0.45">
      <c r="B37" s="76">
        <v>1.3</v>
      </c>
      <c r="C37" s="77" t="s">
        <v>582</v>
      </c>
      <c r="D37" s="85" t="s">
        <v>472</v>
      </c>
      <c r="E37" s="86">
        <v>1</v>
      </c>
      <c r="F37" s="79" t="s">
        <v>562</v>
      </c>
      <c r="G37" s="79" t="s">
        <v>537</v>
      </c>
      <c r="H37" s="88" t="s">
        <v>540</v>
      </c>
      <c r="I37" s="79" t="s">
        <v>539</v>
      </c>
      <c r="J37" s="87" t="s">
        <v>620</v>
      </c>
    </row>
    <row r="38" spans="2:11" x14ac:dyDescent="0.45">
      <c r="B38" s="76">
        <v>1.3</v>
      </c>
      <c r="C38" s="77" t="s">
        <v>582</v>
      </c>
      <c r="D38" s="85" t="s">
        <v>473</v>
      </c>
      <c r="E38" s="86">
        <v>1</v>
      </c>
      <c r="F38" s="79" t="s">
        <v>562</v>
      </c>
      <c r="G38" s="79" t="s">
        <v>537</v>
      </c>
      <c r="H38" s="88" t="s">
        <v>540</v>
      </c>
      <c r="I38" s="79" t="s">
        <v>539</v>
      </c>
      <c r="J38" s="87" t="s">
        <v>620</v>
      </c>
    </row>
    <row r="39" spans="2:11" x14ac:dyDescent="0.45">
      <c r="B39" s="76">
        <v>1.3</v>
      </c>
      <c r="C39" s="77" t="s">
        <v>582</v>
      </c>
      <c r="D39" s="85" t="s">
        <v>474</v>
      </c>
      <c r="E39" s="86">
        <v>1</v>
      </c>
      <c r="F39" s="79" t="s">
        <v>562</v>
      </c>
      <c r="G39" s="79" t="s">
        <v>537</v>
      </c>
      <c r="H39" s="88" t="s">
        <v>540</v>
      </c>
      <c r="I39" s="79" t="s">
        <v>539</v>
      </c>
      <c r="J39" s="87" t="s">
        <v>620</v>
      </c>
    </row>
    <row r="40" spans="2:11" x14ac:dyDescent="0.45">
      <c r="B40" s="89">
        <v>1.4</v>
      </c>
      <c r="C40" s="90" t="s">
        <v>583</v>
      </c>
      <c r="D40" s="91" t="s">
        <v>475</v>
      </c>
      <c r="E40" s="92">
        <v>1</v>
      </c>
      <c r="F40" s="93" t="s">
        <v>563</v>
      </c>
      <c r="G40" s="93" t="s">
        <v>534</v>
      </c>
      <c r="H40" s="94" t="s">
        <v>540</v>
      </c>
      <c r="I40" s="93" t="s">
        <v>554</v>
      </c>
      <c r="J40" s="95" t="s">
        <v>540</v>
      </c>
      <c r="K40" s="91" t="s">
        <v>614</v>
      </c>
    </row>
    <row r="41" spans="2:11" x14ac:dyDescent="0.45">
      <c r="B41" s="89">
        <v>1.4</v>
      </c>
      <c r="C41" s="90" t="s">
        <v>583</v>
      </c>
      <c r="D41" s="91" t="s">
        <v>476</v>
      </c>
      <c r="E41" s="92">
        <v>1</v>
      </c>
      <c r="F41" s="93" t="s">
        <v>564</v>
      </c>
      <c r="G41" s="93" t="s">
        <v>534</v>
      </c>
      <c r="H41" s="94" t="s">
        <v>540</v>
      </c>
      <c r="I41" s="93" t="s">
        <v>554</v>
      </c>
      <c r="J41" s="95" t="s">
        <v>540</v>
      </c>
      <c r="K41" s="91" t="s">
        <v>615</v>
      </c>
    </row>
    <row r="42" spans="2:11" x14ac:dyDescent="0.45">
      <c r="B42" s="89">
        <v>1.4</v>
      </c>
      <c r="C42" s="90" t="s">
        <v>583</v>
      </c>
      <c r="D42" s="91" t="s">
        <v>477</v>
      </c>
      <c r="E42" s="92">
        <v>1</v>
      </c>
      <c r="F42" s="93" t="s">
        <v>563</v>
      </c>
      <c r="G42" s="93" t="s">
        <v>537</v>
      </c>
      <c r="H42" s="94" t="s">
        <v>540</v>
      </c>
      <c r="I42" s="93" t="s">
        <v>539</v>
      </c>
      <c r="J42" s="95" t="s">
        <v>540</v>
      </c>
      <c r="K42" s="91" t="s">
        <v>616</v>
      </c>
    </row>
    <row r="43" spans="2:11" x14ac:dyDescent="0.45">
      <c r="B43" s="89">
        <v>1.4</v>
      </c>
      <c r="C43" s="90" t="s">
        <v>583</v>
      </c>
      <c r="D43" s="91" t="s">
        <v>478</v>
      </c>
      <c r="E43" s="92">
        <v>1</v>
      </c>
      <c r="F43" s="93" t="s">
        <v>564</v>
      </c>
      <c r="G43" s="93" t="s">
        <v>537</v>
      </c>
      <c r="H43" s="94" t="s">
        <v>540</v>
      </c>
      <c r="I43" s="93" t="s">
        <v>539</v>
      </c>
      <c r="J43" s="95" t="s">
        <v>540</v>
      </c>
      <c r="K43" s="91" t="s">
        <v>617</v>
      </c>
    </row>
    <row r="44" spans="2:11" x14ac:dyDescent="0.45">
      <c r="B44" s="76">
        <v>2</v>
      </c>
      <c r="C44" s="77" t="s">
        <v>584</v>
      </c>
      <c r="D44" s="85" t="s">
        <v>479</v>
      </c>
      <c r="E44" s="86">
        <v>1</v>
      </c>
      <c r="F44" s="79" t="s">
        <v>565</v>
      </c>
      <c r="G44" s="79" t="s">
        <v>535</v>
      </c>
      <c r="H44" s="88" t="s">
        <v>540</v>
      </c>
      <c r="I44" s="79" t="s">
        <v>542</v>
      </c>
      <c r="J44" s="95" t="s">
        <v>540</v>
      </c>
    </row>
    <row r="45" spans="2:11" x14ac:dyDescent="0.45">
      <c r="B45" s="76">
        <v>2</v>
      </c>
      <c r="C45" s="77" t="s">
        <v>584</v>
      </c>
      <c r="D45" s="85" t="s">
        <v>480</v>
      </c>
      <c r="E45" s="86">
        <v>1</v>
      </c>
      <c r="F45" s="79" t="s">
        <v>565</v>
      </c>
      <c r="G45" s="79" t="s">
        <v>535</v>
      </c>
      <c r="H45" s="88" t="s">
        <v>540</v>
      </c>
      <c r="I45" s="79" t="s">
        <v>542</v>
      </c>
      <c r="J45" s="95" t="s">
        <v>540</v>
      </c>
    </row>
    <row r="46" spans="2:11" x14ac:dyDescent="0.45">
      <c r="B46" s="76">
        <v>2</v>
      </c>
      <c r="C46" s="77" t="s">
        <v>584</v>
      </c>
      <c r="D46" s="85" t="s">
        <v>481</v>
      </c>
      <c r="E46" s="86">
        <v>1</v>
      </c>
      <c r="F46" s="79" t="s">
        <v>565</v>
      </c>
      <c r="G46" s="79" t="s">
        <v>535</v>
      </c>
      <c r="H46" s="88" t="s">
        <v>540</v>
      </c>
      <c r="I46" s="79" t="s">
        <v>542</v>
      </c>
      <c r="J46" s="95" t="s">
        <v>540</v>
      </c>
    </row>
    <row r="47" spans="2:11" x14ac:dyDescent="0.45">
      <c r="B47" s="76">
        <v>2</v>
      </c>
      <c r="C47" s="77" t="s">
        <v>584</v>
      </c>
      <c r="D47" s="85" t="s">
        <v>482</v>
      </c>
      <c r="E47" s="86">
        <v>1</v>
      </c>
      <c r="F47" s="79" t="s">
        <v>565</v>
      </c>
      <c r="G47" s="79" t="s">
        <v>535</v>
      </c>
      <c r="H47" s="88" t="s">
        <v>540</v>
      </c>
      <c r="I47" s="79" t="s">
        <v>542</v>
      </c>
      <c r="J47" s="95" t="s">
        <v>540</v>
      </c>
    </row>
    <row r="48" spans="2:11" x14ac:dyDescent="0.45">
      <c r="B48" s="76">
        <v>2</v>
      </c>
      <c r="C48" s="77" t="s">
        <v>584</v>
      </c>
      <c r="D48" s="85" t="s">
        <v>483</v>
      </c>
      <c r="E48" s="86">
        <v>1</v>
      </c>
      <c r="F48" s="79" t="s">
        <v>565</v>
      </c>
      <c r="G48" s="79" t="s">
        <v>535</v>
      </c>
      <c r="H48" s="88" t="s">
        <v>540</v>
      </c>
      <c r="I48" s="79" t="s">
        <v>542</v>
      </c>
      <c r="J48" s="95" t="s">
        <v>540</v>
      </c>
    </row>
    <row r="49" spans="2:10" x14ac:dyDescent="0.45">
      <c r="B49" s="76">
        <v>2</v>
      </c>
      <c r="C49" s="77" t="s">
        <v>584</v>
      </c>
      <c r="D49" s="85" t="s">
        <v>484</v>
      </c>
      <c r="E49" s="86">
        <v>1</v>
      </c>
      <c r="F49" s="79" t="s">
        <v>565</v>
      </c>
      <c r="G49" s="79" t="s">
        <v>541</v>
      </c>
      <c r="H49" s="88" t="s">
        <v>540</v>
      </c>
      <c r="I49" s="79" t="s">
        <v>543</v>
      </c>
      <c r="J49" s="95" t="s">
        <v>540</v>
      </c>
    </row>
    <row r="50" spans="2:10" x14ac:dyDescent="0.45">
      <c r="B50" s="76">
        <v>2</v>
      </c>
      <c r="C50" s="77" t="s">
        <v>584</v>
      </c>
      <c r="D50" s="85" t="s">
        <v>485</v>
      </c>
      <c r="E50" s="86">
        <v>1</v>
      </c>
      <c r="F50" s="79" t="s">
        <v>565</v>
      </c>
      <c r="G50" s="79" t="s">
        <v>541</v>
      </c>
      <c r="H50" s="88" t="s">
        <v>540</v>
      </c>
      <c r="I50" s="79" t="s">
        <v>543</v>
      </c>
      <c r="J50" s="95" t="s">
        <v>540</v>
      </c>
    </row>
    <row r="51" spans="2:10" x14ac:dyDescent="0.45">
      <c r="B51" s="76">
        <v>2</v>
      </c>
      <c r="C51" s="77" t="s">
        <v>584</v>
      </c>
      <c r="D51" s="85" t="s">
        <v>486</v>
      </c>
      <c r="E51" s="86">
        <v>1</v>
      </c>
      <c r="F51" s="79" t="s">
        <v>565</v>
      </c>
      <c r="G51" s="79" t="s">
        <v>535</v>
      </c>
      <c r="H51" s="88" t="s">
        <v>540</v>
      </c>
      <c r="I51" s="79" t="s">
        <v>542</v>
      </c>
      <c r="J51" s="95" t="s">
        <v>540</v>
      </c>
    </row>
    <row r="52" spans="2:10" x14ac:dyDescent="0.45">
      <c r="B52" s="76">
        <v>2</v>
      </c>
      <c r="C52" s="77" t="s">
        <v>584</v>
      </c>
      <c r="D52" s="85" t="s">
        <v>487</v>
      </c>
      <c r="E52" s="86">
        <v>1</v>
      </c>
      <c r="F52" s="79" t="s">
        <v>565</v>
      </c>
      <c r="G52" s="79" t="s">
        <v>535</v>
      </c>
      <c r="H52" s="88" t="s">
        <v>540</v>
      </c>
      <c r="I52" s="79" t="s">
        <v>542</v>
      </c>
      <c r="J52" s="95" t="s">
        <v>540</v>
      </c>
    </row>
    <row r="53" spans="2:10" x14ac:dyDescent="0.45">
      <c r="B53" s="76">
        <v>3.1</v>
      </c>
      <c r="C53" s="77" t="s">
        <v>585</v>
      </c>
      <c r="D53" s="85" t="s">
        <v>488</v>
      </c>
      <c r="E53" s="86">
        <v>1</v>
      </c>
      <c r="F53" s="79" t="s">
        <v>567</v>
      </c>
      <c r="G53" s="79" t="s">
        <v>535</v>
      </c>
      <c r="H53" s="88" t="s">
        <v>540</v>
      </c>
      <c r="I53" s="79" t="s">
        <v>542</v>
      </c>
      <c r="J53" s="95" t="s">
        <v>540</v>
      </c>
    </row>
    <row r="54" spans="2:10" x14ac:dyDescent="0.45">
      <c r="B54" s="76">
        <v>3.2</v>
      </c>
      <c r="C54" s="77" t="s">
        <v>586</v>
      </c>
      <c r="D54" s="85" t="s">
        <v>573</v>
      </c>
      <c r="E54" s="86">
        <v>1</v>
      </c>
      <c r="F54" s="79" t="s">
        <v>568</v>
      </c>
      <c r="G54" s="79" t="s">
        <v>535</v>
      </c>
      <c r="H54" s="88" t="s">
        <v>540</v>
      </c>
      <c r="I54" s="79" t="s">
        <v>542</v>
      </c>
      <c r="J54" s="95" t="s">
        <v>540</v>
      </c>
    </row>
    <row r="55" spans="2:10" x14ac:dyDescent="0.45">
      <c r="B55" s="76">
        <v>3.2</v>
      </c>
      <c r="C55" s="77" t="s">
        <v>586</v>
      </c>
      <c r="D55" s="85" t="s">
        <v>574</v>
      </c>
      <c r="E55" s="86">
        <v>1</v>
      </c>
      <c r="F55" s="79" t="s">
        <v>568</v>
      </c>
      <c r="G55" s="79" t="s">
        <v>535</v>
      </c>
      <c r="H55" s="88" t="s">
        <v>540</v>
      </c>
      <c r="I55" s="79" t="s">
        <v>542</v>
      </c>
      <c r="J55" s="95" t="s">
        <v>540</v>
      </c>
    </row>
    <row r="56" spans="2:10" x14ac:dyDescent="0.45">
      <c r="B56" s="76">
        <v>3.3</v>
      </c>
      <c r="C56" s="77" t="s">
        <v>587</v>
      </c>
      <c r="D56" s="85" t="s">
        <v>575</v>
      </c>
      <c r="E56" s="86">
        <v>1</v>
      </c>
      <c r="F56" s="79" t="s">
        <v>562</v>
      </c>
      <c r="G56" s="79" t="s">
        <v>535</v>
      </c>
      <c r="H56" s="88" t="s">
        <v>540</v>
      </c>
      <c r="I56" s="79" t="s">
        <v>542</v>
      </c>
      <c r="J56" s="95" t="s">
        <v>540</v>
      </c>
    </row>
    <row r="57" spans="2:10" x14ac:dyDescent="0.45">
      <c r="B57" s="76">
        <v>3.3</v>
      </c>
      <c r="C57" s="77" t="s">
        <v>587</v>
      </c>
      <c r="D57" s="85" t="s">
        <v>576</v>
      </c>
      <c r="E57" s="86">
        <v>1</v>
      </c>
      <c r="F57" s="79" t="s">
        <v>562</v>
      </c>
      <c r="G57" s="79" t="s">
        <v>535</v>
      </c>
      <c r="H57" s="88" t="s">
        <v>540</v>
      </c>
      <c r="I57" s="79" t="s">
        <v>542</v>
      </c>
      <c r="J57" s="95" t="s">
        <v>540</v>
      </c>
    </row>
    <row r="58" spans="2:10" x14ac:dyDescent="0.45">
      <c r="B58" s="76">
        <v>3.4</v>
      </c>
      <c r="C58" s="77" t="s">
        <v>588</v>
      </c>
      <c r="D58" s="85" t="s">
        <v>489</v>
      </c>
      <c r="E58" s="86">
        <v>1</v>
      </c>
      <c r="F58" s="79" t="s">
        <v>569</v>
      </c>
      <c r="G58" s="79" t="s">
        <v>535</v>
      </c>
      <c r="H58" s="88" t="s">
        <v>540</v>
      </c>
      <c r="I58" s="79" t="s">
        <v>542</v>
      </c>
      <c r="J58" s="95" t="s">
        <v>540</v>
      </c>
    </row>
    <row r="59" spans="2:10" x14ac:dyDescent="0.45">
      <c r="B59" s="76">
        <v>3.5</v>
      </c>
      <c r="C59" s="77" t="s">
        <v>589</v>
      </c>
      <c r="D59" s="85" t="s">
        <v>490</v>
      </c>
      <c r="E59" s="86">
        <v>1</v>
      </c>
      <c r="F59" s="79" t="s">
        <v>562</v>
      </c>
      <c r="G59" s="79" t="s">
        <v>535</v>
      </c>
      <c r="H59" s="88" t="s">
        <v>540</v>
      </c>
      <c r="I59" s="79" t="s">
        <v>542</v>
      </c>
      <c r="J59" s="95" t="s">
        <v>540</v>
      </c>
    </row>
    <row r="60" spans="2:10" x14ac:dyDescent="0.45">
      <c r="B60" s="76">
        <v>3.6</v>
      </c>
      <c r="C60" s="77" t="s">
        <v>590</v>
      </c>
      <c r="D60" s="85" t="s">
        <v>544</v>
      </c>
      <c r="E60" s="86">
        <v>1</v>
      </c>
      <c r="F60" s="79" t="s">
        <v>568</v>
      </c>
      <c r="G60" s="79" t="s">
        <v>535</v>
      </c>
      <c r="H60" s="88" t="s">
        <v>540</v>
      </c>
      <c r="I60" s="79" t="s">
        <v>542</v>
      </c>
      <c r="J60" s="95" t="s">
        <v>540</v>
      </c>
    </row>
    <row r="61" spans="2:10" x14ac:dyDescent="0.45">
      <c r="B61" s="76">
        <v>3.6</v>
      </c>
      <c r="C61" s="77" t="s">
        <v>590</v>
      </c>
      <c r="D61" s="85" t="s">
        <v>545</v>
      </c>
      <c r="E61" s="86">
        <v>1</v>
      </c>
      <c r="F61" s="79" t="s">
        <v>568</v>
      </c>
      <c r="G61" s="79" t="s">
        <v>541</v>
      </c>
      <c r="H61" s="88" t="s">
        <v>540</v>
      </c>
      <c r="I61" s="79" t="s">
        <v>543</v>
      </c>
      <c r="J61" s="95" t="s">
        <v>540</v>
      </c>
    </row>
    <row r="62" spans="2:10" x14ac:dyDescent="0.45">
      <c r="B62" s="76">
        <v>3.6</v>
      </c>
      <c r="C62" s="77" t="s">
        <v>590</v>
      </c>
      <c r="D62" s="85" t="s">
        <v>546</v>
      </c>
      <c r="E62" s="86">
        <v>1</v>
      </c>
      <c r="F62" s="79" t="s">
        <v>568</v>
      </c>
      <c r="G62" s="79" t="s">
        <v>535</v>
      </c>
      <c r="H62" s="88" t="s">
        <v>540</v>
      </c>
      <c r="I62" s="79" t="s">
        <v>542</v>
      </c>
      <c r="J62" s="95" t="s">
        <v>540</v>
      </c>
    </row>
    <row r="63" spans="2:10" x14ac:dyDescent="0.45">
      <c r="B63" s="76">
        <v>3.6</v>
      </c>
      <c r="C63" s="77" t="s">
        <v>590</v>
      </c>
      <c r="D63" s="85" t="s">
        <v>547</v>
      </c>
      <c r="E63" s="86">
        <v>1</v>
      </c>
      <c r="F63" s="79" t="s">
        <v>568</v>
      </c>
      <c r="G63" s="79" t="s">
        <v>535</v>
      </c>
      <c r="H63" s="88" t="s">
        <v>540</v>
      </c>
      <c r="I63" s="79" t="s">
        <v>542</v>
      </c>
      <c r="J63" s="95" t="s">
        <v>540</v>
      </c>
    </row>
    <row r="64" spans="2:10" x14ac:dyDescent="0.45">
      <c r="B64" s="76">
        <v>3.6</v>
      </c>
      <c r="C64" s="77" t="s">
        <v>590</v>
      </c>
      <c r="D64" s="85" t="s">
        <v>548</v>
      </c>
      <c r="E64" s="86">
        <v>1</v>
      </c>
      <c r="F64" s="79" t="s">
        <v>568</v>
      </c>
      <c r="G64" s="79" t="s">
        <v>535</v>
      </c>
      <c r="H64" s="88" t="s">
        <v>540</v>
      </c>
      <c r="I64" s="79" t="s">
        <v>542</v>
      </c>
      <c r="J64" s="95" t="s">
        <v>540</v>
      </c>
    </row>
    <row r="65" spans="2:11" x14ac:dyDescent="0.45">
      <c r="B65" s="76">
        <v>3.6</v>
      </c>
      <c r="C65" s="77" t="s">
        <v>590</v>
      </c>
      <c r="D65" s="85" t="s">
        <v>549</v>
      </c>
      <c r="E65" s="86">
        <v>1</v>
      </c>
      <c r="F65" s="79" t="s">
        <v>568</v>
      </c>
      <c r="G65" s="79" t="s">
        <v>533</v>
      </c>
      <c r="H65" s="88" t="s">
        <v>540</v>
      </c>
      <c r="I65" s="79" t="s">
        <v>552</v>
      </c>
      <c r="J65" s="95" t="s">
        <v>540</v>
      </c>
    </row>
    <row r="66" spans="2:11" x14ac:dyDescent="0.45">
      <c r="B66" s="76">
        <v>3.6</v>
      </c>
      <c r="C66" s="77" t="s">
        <v>590</v>
      </c>
      <c r="D66" s="85" t="s">
        <v>550</v>
      </c>
      <c r="E66" s="86">
        <v>1</v>
      </c>
      <c r="F66" s="79" t="s">
        <v>568</v>
      </c>
      <c r="G66" s="79" t="s">
        <v>533</v>
      </c>
      <c r="H66" s="88" t="s">
        <v>540</v>
      </c>
      <c r="I66" s="79" t="s">
        <v>552</v>
      </c>
      <c r="J66" s="95" t="s">
        <v>540</v>
      </c>
    </row>
    <row r="67" spans="2:11" x14ac:dyDescent="0.45">
      <c r="B67" s="76">
        <v>3.6</v>
      </c>
      <c r="C67" s="77" t="s">
        <v>590</v>
      </c>
      <c r="D67" s="85" t="s">
        <v>551</v>
      </c>
      <c r="E67" s="86">
        <v>1</v>
      </c>
      <c r="F67" s="79" t="s">
        <v>568</v>
      </c>
      <c r="G67" s="79" t="s">
        <v>533</v>
      </c>
      <c r="H67" s="88" t="s">
        <v>540</v>
      </c>
      <c r="I67" s="79" t="s">
        <v>552</v>
      </c>
      <c r="J67" s="95" t="s">
        <v>540</v>
      </c>
    </row>
    <row r="68" spans="2:11" x14ac:dyDescent="0.45">
      <c r="B68" s="76">
        <v>3.7</v>
      </c>
      <c r="C68" s="77" t="s">
        <v>591</v>
      </c>
      <c r="D68" s="85" t="s">
        <v>553</v>
      </c>
      <c r="E68" s="86">
        <v>1</v>
      </c>
      <c r="F68" s="79" t="s">
        <v>570</v>
      </c>
      <c r="G68" s="79" t="s">
        <v>535</v>
      </c>
      <c r="H68" s="88" t="s">
        <v>540</v>
      </c>
      <c r="I68" s="79" t="s">
        <v>542</v>
      </c>
      <c r="J68" s="95" t="s">
        <v>540</v>
      </c>
    </row>
    <row r="69" spans="2:11" x14ac:dyDescent="0.45">
      <c r="B69" s="76">
        <v>3.8</v>
      </c>
      <c r="C69" s="77" t="s">
        <v>592</v>
      </c>
      <c r="D69" s="85" t="s">
        <v>571</v>
      </c>
      <c r="E69" s="86">
        <v>1</v>
      </c>
      <c r="F69" s="79" t="s">
        <v>566</v>
      </c>
      <c r="G69" s="79" t="s">
        <v>535</v>
      </c>
      <c r="H69" s="88" t="s">
        <v>540</v>
      </c>
      <c r="I69" s="79" t="s">
        <v>542</v>
      </c>
      <c r="J69" s="95" t="s">
        <v>540</v>
      </c>
    </row>
    <row r="70" spans="2:11" x14ac:dyDescent="0.45">
      <c r="B70" s="76">
        <v>3.8</v>
      </c>
      <c r="C70" s="77" t="s">
        <v>592</v>
      </c>
      <c r="D70" s="85" t="s">
        <v>572</v>
      </c>
      <c r="E70" s="86">
        <v>1</v>
      </c>
      <c r="F70" s="79" t="s">
        <v>566</v>
      </c>
      <c r="G70" s="79" t="s">
        <v>535</v>
      </c>
      <c r="H70" s="88" t="s">
        <v>540</v>
      </c>
      <c r="I70" s="79" t="s">
        <v>542</v>
      </c>
      <c r="J70" s="95" t="s">
        <v>540</v>
      </c>
    </row>
    <row r="71" spans="2:11" x14ac:dyDescent="0.45">
      <c r="B71" s="76">
        <v>3.9</v>
      </c>
      <c r="C71" s="77" t="s">
        <v>593</v>
      </c>
      <c r="D71" s="85" t="s">
        <v>491</v>
      </c>
      <c r="E71" s="86">
        <v>1</v>
      </c>
      <c r="F71" s="79" t="s">
        <v>566</v>
      </c>
      <c r="G71" s="79" t="s">
        <v>535</v>
      </c>
      <c r="H71" s="88" t="s">
        <v>540</v>
      </c>
      <c r="I71" s="79" t="s">
        <v>542</v>
      </c>
      <c r="J71" s="95" t="s">
        <v>540</v>
      </c>
    </row>
    <row r="72" spans="2:11" x14ac:dyDescent="0.45">
      <c r="B72" s="76" t="s">
        <v>595</v>
      </c>
      <c r="C72" s="77" t="s">
        <v>594</v>
      </c>
      <c r="D72" s="85" t="s">
        <v>492</v>
      </c>
      <c r="E72" s="86">
        <v>1</v>
      </c>
      <c r="F72" s="79" t="s">
        <v>562</v>
      </c>
      <c r="G72" s="79" t="s">
        <v>535</v>
      </c>
      <c r="H72" s="88" t="s">
        <v>540</v>
      </c>
      <c r="I72" s="79" t="s">
        <v>542</v>
      </c>
      <c r="J72" s="95" t="s">
        <v>540</v>
      </c>
    </row>
    <row r="73" spans="2:11" x14ac:dyDescent="0.45">
      <c r="B73" s="76" t="s">
        <v>596</v>
      </c>
      <c r="C73" s="77" t="s">
        <v>597</v>
      </c>
      <c r="D73" s="85" t="s">
        <v>493</v>
      </c>
      <c r="E73" s="86">
        <v>1</v>
      </c>
      <c r="F73" s="79" t="s">
        <v>566</v>
      </c>
      <c r="G73" s="79" t="s">
        <v>535</v>
      </c>
      <c r="H73" s="88" t="s">
        <v>540</v>
      </c>
      <c r="I73" s="79" t="s">
        <v>542</v>
      </c>
      <c r="J73" s="95" t="s">
        <v>540</v>
      </c>
    </row>
    <row r="74" spans="2:11" x14ac:dyDescent="0.45">
      <c r="B74" s="76" t="s">
        <v>599</v>
      </c>
      <c r="C74" s="77" t="s">
        <v>600</v>
      </c>
      <c r="D74" s="85" t="s">
        <v>598</v>
      </c>
      <c r="E74" s="86">
        <v>1</v>
      </c>
      <c r="F74" s="79" t="s">
        <v>562</v>
      </c>
      <c r="G74" s="79" t="s">
        <v>535</v>
      </c>
      <c r="H74" s="88" t="s">
        <v>540</v>
      </c>
      <c r="I74" s="79" t="s">
        <v>542</v>
      </c>
      <c r="J74" s="95" t="s">
        <v>623</v>
      </c>
    </row>
    <row r="75" spans="2:11" ht="18.600000000000001" thickBot="1" x14ac:dyDescent="0.5">
      <c r="D75" s="96" t="s">
        <v>494</v>
      </c>
      <c r="E75" s="97"/>
      <c r="F75" s="98"/>
      <c r="G75" s="98"/>
      <c r="H75" s="98"/>
      <c r="I75" s="98"/>
      <c r="J75" s="99" t="s">
        <v>623</v>
      </c>
      <c r="K75" s="100" t="s">
        <v>618</v>
      </c>
    </row>
  </sheetData>
  <sheetProtection algorithmName="SHA-512" hashValue="VLigWrfJRb0BwoDqN+g6cJW3VXnhXJgr1+bvZpHfj2gnFTYiYLMSBxnKg4k3pT2BcGKW0tDuWtJcYZIlT1e0Zw==" saltValue="grgEQqg2+o8vfQ3N/zYLH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636</v>
      </c>
    </row>
    <row r="4" spans="3:3" x14ac:dyDescent="0.45">
      <c r="C4" s="3" t="s">
        <v>815</v>
      </c>
    </row>
    <row r="5" spans="3:3" x14ac:dyDescent="0.45">
      <c r="C5" s="2" t="s">
        <v>7</v>
      </c>
    </row>
    <row r="6" spans="3:3" x14ac:dyDescent="0.45">
      <c r="C6" s="2" t="s">
        <v>8</v>
      </c>
    </row>
    <row r="7" spans="3:3" x14ac:dyDescent="0.45">
      <c r="C7" s="2" t="s">
        <v>9</v>
      </c>
    </row>
    <row r="8" spans="3:3" x14ac:dyDescent="0.45">
      <c r="C8" s="2" t="s">
        <v>10</v>
      </c>
    </row>
    <row r="9" spans="3:3" x14ac:dyDescent="0.45">
      <c r="C9" s="2" t="s">
        <v>816</v>
      </c>
    </row>
    <row r="10" spans="3:3" x14ac:dyDescent="0.45">
      <c r="C10" s="2" t="s">
        <v>11</v>
      </c>
    </row>
    <row r="11" spans="3:3" x14ac:dyDescent="0.45">
      <c r="C11" s="2" t="s">
        <v>12</v>
      </c>
    </row>
    <row r="12" spans="3:3" x14ac:dyDescent="0.45">
      <c r="C12" s="2" t="s">
        <v>13</v>
      </c>
    </row>
    <row r="13" spans="3:3" x14ac:dyDescent="0.45">
      <c r="C13" s="2" t="s">
        <v>14</v>
      </c>
    </row>
    <row r="14" spans="3:3" x14ac:dyDescent="0.45">
      <c r="C14" s="2" t="s">
        <v>15</v>
      </c>
    </row>
    <row r="15" spans="3:3" x14ac:dyDescent="0.45">
      <c r="C15" s="2" t="s">
        <v>817</v>
      </c>
    </row>
    <row r="16" spans="3:3" x14ac:dyDescent="0.45">
      <c r="C16" s="2" t="s">
        <v>16</v>
      </c>
    </row>
    <row r="17" spans="3:3" x14ac:dyDescent="0.45">
      <c r="C17" s="2" t="s">
        <v>17</v>
      </c>
    </row>
    <row r="18" spans="3:3" x14ac:dyDescent="0.45">
      <c r="C18" s="2" t="s">
        <v>818</v>
      </c>
    </row>
    <row r="19" spans="3:3" x14ac:dyDescent="0.45">
      <c r="C19" s="2" t="s">
        <v>18</v>
      </c>
    </row>
    <row r="20" spans="3:3" x14ac:dyDescent="0.45">
      <c r="C20" s="2" t="s">
        <v>19</v>
      </c>
    </row>
    <row r="21" spans="3:3" x14ac:dyDescent="0.45">
      <c r="C21" s="2" t="s">
        <v>819</v>
      </c>
    </row>
    <row r="22" spans="3:3" x14ac:dyDescent="0.45">
      <c r="C22" s="2" t="s">
        <v>20</v>
      </c>
    </row>
    <row r="23" spans="3:3" x14ac:dyDescent="0.45">
      <c r="C23" s="2" t="s">
        <v>21</v>
      </c>
    </row>
    <row r="24" spans="3:3" x14ac:dyDescent="0.45">
      <c r="C24" s="2" t="s">
        <v>22</v>
      </c>
    </row>
    <row r="25" spans="3:3" x14ac:dyDescent="0.45">
      <c r="C25" s="2" t="s">
        <v>820</v>
      </c>
    </row>
    <row r="26" spans="3:3" x14ac:dyDescent="0.45">
      <c r="C26" s="2" t="s">
        <v>821</v>
      </c>
    </row>
    <row r="27" spans="3:3" x14ac:dyDescent="0.45">
      <c r="C27" s="2" t="s">
        <v>23</v>
      </c>
    </row>
    <row r="28" spans="3:3" x14ac:dyDescent="0.45">
      <c r="C28" s="2" t="s">
        <v>822</v>
      </c>
    </row>
    <row r="29" spans="3:3" x14ac:dyDescent="0.45">
      <c r="C29" s="2" t="s">
        <v>24</v>
      </c>
    </row>
    <row r="30" spans="3:3" x14ac:dyDescent="0.45">
      <c r="C30" s="2" t="s">
        <v>25</v>
      </c>
    </row>
    <row r="31" spans="3:3" x14ac:dyDescent="0.45">
      <c r="C31" s="2" t="s">
        <v>26</v>
      </c>
    </row>
    <row r="32" spans="3:3" x14ac:dyDescent="0.45">
      <c r="C32" s="2" t="s">
        <v>823</v>
      </c>
    </row>
    <row r="33" spans="3:3" x14ac:dyDescent="0.45">
      <c r="C33" s="2" t="s">
        <v>27</v>
      </c>
    </row>
    <row r="34" spans="3:3" x14ac:dyDescent="0.45">
      <c r="C34" s="2" t="s">
        <v>28</v>
      </c>
    </row>
    <row r="35" spans="3:3" x14ac:dyDescent="0.45">
      <c r="C35" s="2" t="s">
        <v>824</v>
      </c>
    </row>
    <row r="36" spans="3:3" x14ac:dyDescent="0.45">
      <c r="C36" s="2" t="s">
        <v>29</v>
      </c>
    </row>
    <row r="37" spans="3:3" x14ac:dyDescent="0.45">
      <c r="C37" s="2" t="s">
        <v>825</v>
      </c>
    </row>
    <row r="38" spans="3:3" x14ac:dyDescent="0.45">
      <c r="C38" s="2" t="s">
        <v>826</v>
      </c>
    </row>
    <row r="39" spans="3:3" x14ac:dyDescent="0.45">
      <c r="C39" s="2" t="s">
        <v>827</v>
      </c>
    </row>
    <row r="40" spans="3:3" x14ac:dyDescent="0.45">
      <c r="C40" s="2" t="s">
        <v>30</v>
      </c>
    </row>
    <row r="41" spans="3:3" x14ac:dyDescent="0.45">
      <c r="C41" s="2" t="s">
        <v>31</v>
      </c>
    </row>
    <row r="42" spans="3:3" x14ac:dyDescent="0.45">
      <c r="C42" s="2" t="s">
        <v>828</v>
      </c>
    </row>
    <row r="43" spans="3:3" x14ac:dyDescent="0.45">
      <c r="C43" s="2" t="s">
        <v>33</v>
      </c>
    </row>
    <row r="44" spans="3:3" x14ac:dyDescent="0.45">
      <c r="C44" s="2" t="s">
        <v>32</v>
      </c>
    </row>
    <row r="45" spans="3:3" x14ac:dyDescent="0.45">
      <c r="C45" s="2" t="s">
        <v>829</v>
      </c>
    </row>
    <row r="46" spans="3:3" x14ac:dyDescent="0.45">
      <c r="C46" s="2" t="s">
        <v>34</v>
      </c>
    </row>
    <row r="47" spans="3:3" x14ac:dyDescent="0.45">
      <c r="C47" s="2" t="s">
        <v>35</v>
      </c>
    </row>
    <row r="48" spans="3:3" x14ac:dyDescent="0.45">
      <c r="C48" s="2" t="s">
        <v>36</v>
      </c>
    </row>
    <row r="49" spans="3:3" x14ac:dyDescent="0.45">
      <c r="C49" s="2" t="s">
        <v>37</v>
      </c>
    </row>
    <row r="50" spans="3:3" x14ac:dyDescent="0.45">
      <c r="C50" s="2" t="s">
        <v>38</v>
      </c>
    </row>
    <row r="51" spans="3:3" x14ac:dyDescent="0.45">
      <c r="C51" s="2" t="s">
        <v>830</v>
      </c>
    </row>
    <row r="52" spans="3:3" x14ac:dyDescent="0.45">
      <c r="C52" s="2" t="s">
        <v>39</v>
      </c>
    </row>
    <row r="53" spans="3:3" x14ac:dyDescent="0.45">
      <c r="C53" s="2" t="s">
        <v>40</v>
      </c>
    </row>
    <row r="54" spans="3:3" x14ac:dyDescent="0.45">
      <c r="C54" s="2" t="s">
        <v>41</v>
      </c>
    </row>
    <row r="55" spans="3:3" x14ac:dyDescent="0.45">
      <c r="C55" s="2" t="s">
        <v>42</v>
      </c>
    </row>
    <row r="56" spans="3:3" x14ac:dyDescent="0.45">
      <c r="C56" s="2" t="s">
        <v>831</v>
      </c>
    </row>
    <row r="57" spans="3:3" x14ac:dyDescent="0.45">
      <c r="C57" s="2" t="s">
        <v>43</v>
      </c>
    </row>
    <row r="58" spans="3:3" x14ac:dyDescent="0.45">
      <c r="C58" s="2" t="s">
        <v>44</v>
      </c>
    </row>
    <row r="59" spans="3:3" x14ac:dyDescent="0.45">
      <c r="C59" s="2" t="s">
        <v>45</v>
      </c>
    </row>
    <row r="60" spans="3:3" x14ac:dyDescent="0.45">
      <c r="C60" s="2" t="s">
        <v>46</v>
      </c>
    </row>
    <row r="61" spans="3:3" x14ac:dyDescent="0.45">
      <c r="C61" s="2" t="s">
        <v>832</v>
      </c>
    </row>
    <row r="62" spans="3:3" x14ac:dyDescent="0.45">
      <c r="C62" s="2" t="s">
        <v>47</v>
      </c>
    </row>
    <row r="63" spans="3:3" x14ac:dyDescent="0.45">
      <c r="C63" s="2" t="s">
        <v>48</v>
      </c>
    </row>
    <row r="64" spans="3:3" x14ac:dyDescent="0.45">
      <c r="C64" s="2" t="s">
        <v>49</v>
      </c>
    </row>
    <row r="65" spans="3:3" x14ac:dyDescent="0.45">
      <c r="C65" s="2" t="s">
        <v>50</v>
      </c>
    </row>
    <row r="66" spans="3:3" x14ac:dyDescent="0.45">
      <c r="C66" s="2" t="s">
        <v>51</v>
      </c>
    </row>
    <row r="67" spans="3:3" x14ac:dyDescent="0.45">
      <c r="C67" s="2" t="s">
        <v>52</v>
      </c>
    </row>
    <row r="68" spans="3:3" x14ac:dyDescent="0.45">
      <c r="C68" s="2" t="s">
        <v>833</v>
      </c>
    </row>
    <row r="69" spans="3:3" x14ac:dyDescent="0.45">
      <c r="C69" s="2" t="s">
        <v>834</v>
      </c>
    </row>
    <row r="70" spans="3:3" x14ac:dyDescent="0.45">
      <c r="C70" s="2" t="s">
        <v>53</v>
      </c>
    </row>
    <row r="71" spans="3:3" x14ac:dyDescent="0.45">
      <c r="C71" s="2" t="s">
        <v>54</v>
      </c>
    </row>
    <row r="72" spans="3:3" x14ac:dyDescent="0.45">
      <c r="C72" s="2" t="s">
        <v>55</v>
      </c>
    </row>
    <row r="73" spans="3:3" x14ac:dyDescent="0.45">
      <c r="C73" s="2" t="s">
        <v>56</v>
      </c>
    </row>
    <row r="74" spans="3:3" x14ac:dyDescent="0.45">
      <c r="C74" s="2" t="s">
        <v>57</v>
      </c>
    </row>
    <row r="75" spans="3:3" x14ac:dyDescent="0.45">
      <c r="C75" s="2" t="s">
        <v>58</v>
      </c>
    </row>
    <row r="76" spans="3:3" x14ac:dyDescent="0.45">
      <c r="C76" s="2" t="s">
        <v>59</v>
      </c>
    </row>
    <row r="77" spans="3:3" x14ac:dyDescent="0.45">
      <c r="C77" s="2" t="s">
        <v>60</v>
      </c>
    </row>
    <row r="78" spans="3:3" x14ac:dyDescent="0.45">
      <c r="C78" s="2" t="s">
        <v>835</v>
      </c>
    </row>
    <row r="79" spans="3:3" x14ac:dyDescent="0.45">
      <c r="C79" s="2" t="s">
        <v>836</v>
      </c>
    </row>
    <row r="80" spans="3:3" x14ac:dyDescent="0.45">
      <c r="C80" s="2" t="s">
        <v>61</v>
      </c>
    </row>
    <row r="81" spans="3:3" x14ac:dyDescent="0.45">
      <c r="C81" s="2" t="s">
        <v>837</v>
      </c>
    </row>
    <row r="82" spans="3:3" x14ac:dyDescent="0.45">
      <c r="C82" s="2" t="s">
        <v>838</v>
      </c>
    </row>
    <row r="83" spans="3:3" x14ac:dyDescent="0.45">
      <c r="C83" s="2" t="s">
        <v>839</v>
      </c>
    </row>
    <row r="84" spans="3:3" x14ac:dyDescent="0.45">
      <c r="C84" s="2" t="s">
        <v>62</v>
      </c>
    </row>
    <row r="85" spans="3:3" x14ac:dyDescent="0.45">
      <c r="C85" s="2" t="s">
        <v>63</v>
      </c>
    </row>
    <row r="86" spans="3:3" x14ac:dyDescent="0.45">
      <c r="C86" s="2" t="s">
        <v>64</v>
      </c>
    </row>
    <row r="87" spans="3:3" x14ac:dyDescent="0.45">
      <c r="C87" s="2" t="s">
        <v>65</v>
      </c>
    </row>
    <row r="88" spans="3:3" x14ac:dyDescent="0.45">
      <c r="C88" s="2" t="s">
        <v>840</v>
      </c>
    </row>
    <row r="89" spans="3:3" x14ac:dyDescent="0.45">
      <c r="C89" s="2" t="s">
        <v>66</v>
      </c>
    </row>
    <row r="90" spans="3:3" x14ac:dyDescent="0.45">
      <c r="C90" s="2" t="s">
        <v>67</v>
      </c>
    </row>
    <row r="91" spans="3:3" x14ac:dyDescent="0.45">
      <c r="C91" s="2" t="s">
        <v>68</v>
      </c>
    </row>
    <row r="92" spans="3:3" x14ac:dyDescent="0.45">
      <c r="C92" s="2" t="s">
        <v>69</v>
      </c>
    </row>
    <row r="93" spans="3:3" x14ac:dyDescent="0.45">
      <c r="C93" s="2" t="s">
        <v>70</v>
      </c>
    </row>
    <row r="94" spans="3:3" x14ac:dyDescent="0.45">
      <c r="C94" s="2" t="s">
        <v>71</v>
      </c>
    </row>
    <row r="95" spans="3:3" x14ac:dyDescent="0.45">
      <c r="C95" s="2" t="s">
        <v>841</v>
      </c>
    </row>
    <row r="96" spans="3:3" x14ac:dyDescent="0.45">
      <c r="C96" s="2" t="s">
        <v>72</v>
      </c>
    </row>
    <row r="97" spans="3:3" x14ac:dyDescent="0.45">
      <c r="C97" s="2" t="s">
        <v>73</v>
      </c>
    </row>
    <row r="98" spans="3:3" x14ac:dyDescent="0.45">
      <c r="C98" s="2" t="s">
        <v>842</v>
      </c>
    </row>
    <row r="99" spans="3:3" x14ac:dyDescent="0.45">
      <c r="C99" s="2" t="s">
        <v>74</v>
      </c>
    </row>
    <row r="100" spans="3:3" x14ac:dyDescent="0.45">
      <c r="C100" s="2" t="s">
        <v>843</v>
      </c>
    </row>
    <row r="101" spans="3:3" x14ac:dyDescent="0.45">
      <c r="C101" s="2" t="s">
        <v>75</v>
      </c>
    </row>
    <row r="102" spans="3:3" x14ac:dyDescent="0.45">
      <c r="C102" s="2" t="s">
        <v>76</v>
      </c>
    </row>
    <row r="103" spans="3:3" x14ac:dyDescent="0.45">
      <c r="C103" s="2" t="s">
        <v>77</v>
      </c>
    </row>
    <row r="104" spans="3:3" x14ac:dyDescent="0.45">
      <c r="C104" s="2" t="s">
        <v>78</v>
      </c>
    </row>
    <row r="105" spans="3:3" x14ac:dyDescent="0.45">
      <c r="C105" s="2" t="s">
        <v>79</v>
      </c>
    </row>
    <row r="106" spans="3:3" x14ac:dyDescent="0.45">
      <c r="C106" s="2" t="s">
        <v>80</v>
      </c>
    </row>
    <row r="107" spans="3:3" x14ac:dyDescent="0.45">
      <c r="C107" s="2" t="s">
        <v>81</v>
      </c>
    </row>
    <row r="108" spans="3:3" x14ac:dyDescent="0.45">
      <c r="C108" s="2" t="s">
        <v>844</v>
      </c>
    </row>
    <row r="109" spans="3:3" x14ac:dyDescent="0.45">
      <c r="C109" s="2" t="s">
        <v>82</v>
      </c>
    </row>
    <row r="110" spans="3:3" x14ac:dyDescent="0.45">
      <c r="C110" s="2" t="s">
        <v>845</v>
      </c>
    </row>
    <row r="111" spans="3:3" x14ac:dyDescent="0.45">
      <c r="C111" s="2" t="s">
        <v>83</v>
      </c>
    </row>
    <row r="112" spans="3:3" x14ac:dyDescent="0.45">
      <c r="C112" s="2" t="s">
        <v>84</v>
      </c>
    </row>
    <row r="113" spans="3:3" x14ac:dyDescent="0.45">
      <c r="C113" s="2" t="s">
        <v>85</v>
      </c>
    </row>
    <row r="114" spans="3:3" x14ac:dyDescent="0.45">
      <c r="C114" s="2" t="s">
        <v>846</v>
      </c>
    </row>
    <row r="115" spans="3:3" x14ac:dyDescent="0.45">
      <c r="C115" s="2" t="s">
        <v>86</v>
      </c>
    </row>
    <row r="116" spans="3:3" x14ac:dyDescent="0.45">
      <c r="C116" s="2" t="s">
        <v>87</v>
      </c>
    </row>
    <row r="117" spans="3:3" x14ac:dyDescent="0.45">
      <c r="C117" s="2" t="s">
        <v>88</v>
      </c>
    </row>
    <row r="118" spans="3:3" x14ac:dyDescent="0.45">
      <c r="C118" s="2" t="s">
        <v>89</v>
      </c>
    </row>
    <row r="119" spans="3:3" x14ac:dyDescent="0.45">
      <c r="C119" s="2" t="s">
        <v>90</v>
      </c>
    </row>
    <row r="120" spans="3:3" x14ac:dyDescent="0.45">
      <c r="C120" s="2" t="s">
        <v>91</v>
      </c>
    </row>
    <row r="121" spans="3:3" x14ac:dyDescent="0.45">
      <c r="C121" s="2" t="s">
        <v>847</v>
      </c>
    </row>
    <row r="122" spans="3:3" x14ac:dyDescent="0.45">
      <c r="C122" s="2" t="s">
        <v>92</v>
      </c>
    </row>
    <row r="123" spans="3:3" x14ac:dyDescent="0.45">
      <c r="C123" s="2" t="s">
        <v>93</v>
      </c>
    </row>
    <row r="124" spans="3:3" x14ac:dyDescent="0.45">
      <c r="C124" s="2" t="s">
        <v>94</v>
      </c>
    </row>
    <row r="125" spans="3:3" x14ac:dyDescent="0.45">
      <c r="C125" s="2" t="s">
        <v>95</v>
      </c>
    </row>
    <row r="126" spans="3:3" x14ac:dyDescent="0.45">
      <c r="C126" s="2" t="s">
        <v>848</v>
      </c>
    </row>
    <row r="127" spans="3:3" x14ac:dyDescent="0.45">
      <c r="C127" s="2" t="s">
        <v>96</v>
      </c>
    </row>
    <row r="128" spans="3:3" x14ac:dyDescent="0.45">
      <c r="C128" s="2" t="s">
        <v>97</v>
      </c>
    </row>
    <row r="129" spans="3:3" x14ac:dyDescent="0.45">
      <c r="C129" s="2" t="s">
        <v>98</v>
      </c>
    </row>
    <row r="130" spans="3:3" x14ac:dyDescent="0.45">
      <c r="C130" s="2" t="s">
        <v>99</v>
      </c>
    </row>
    <row r="131" spans="3:3" x14ac:dyDescent="0.45">
      <c r="C131" s="2" t="s">
        <v>100</v>
      </c>
    </row>
    <row r="132" spans="3:3" x14ac:dyDescent="0.45">
      <c r="C132" s="2" t="s">
        <v>101</v>
      </c>
    </row>
    <row r="133" spans="3:3" x14ac:dyDescent="0.45">
      <c r="C133" s="2" t="s">
        <v>102</v>
      </c>
    </row>
    <row r="134" spans="3:3" x14ac:dyDescent="0.45">
      <c r="C134" s="2" t="s">
        <v>103</v>
      </c>
    </row>
    <row r="135" spans="3:3" x14ac:dyDescent="0.45">
      <c r="C135" s="2" t="s">
        <v>104</v>
      </c>
    </row>
    <row r="136" spans="3:3" x14ac:dyDescent="0.45">
      <c r="C136" s="2" t="s">
        <v>849</v>
      </c>
    </row>
    <row r="137" spans="3:3" x14ac:dyDescent="0.45">
      <c r="C137" s="2" t="s">
        <v>105</v>
      </c>
    </row>
    <row r="138" spans="3:3" x14ac:dyDescent="0.45">
      <c r="C138" s="2" t="s">
        <v>106</v>
      </c>
    </row>
    <row r="139" spans="3:3" x14ac:dyDescent="0.45">
      <c r="C139" s="2" t="s">
        <v>850</v>
      </c>
    </row>
    <row r="140" spans="3:3" x14ac:dyDescent="0.45">
      <c r="C140" s="2" t="s">
        <v>107</v>
      </c>
    </row>
    <row r="141" spans="3:3" x14ac:dyDescent="0.45">
      <c r="C141" s="2" t="s">
        <v>108</v>
      </c>
    </row>
    <row r="142" spans="3:3" x14ac:dyDescent="0.45">
      <c r="C142" s="2" t="s">
        <v>109</v>
      </c>
    </row>
    <row r="143" spans="3:3" x14ac:dyDescent="0.45">
      <c r="C143" s="2" t="s">
        <v>110</v>
      </c>
    </row>
    <row r="144" spans="3:3" x14ac:dyDescent="0.45">
      <c r="C144" s="2" t="s">
        <v>111</v>
      </c>
    </row>
    <row r="145" spans="3:3" x14ac:dyDescent="0.45">
      <c r="C145" s="2" t="s">
        <v>112</v>
      </c>
    </row>
    <row r="146" spans="3:3" x14ac:dyDescent="0.45">
      <c r="C146" s="2" t="s">
        <v>851</v>
      </c>
    </row>
    <row r="147" spans="3:3" x14ac:dyDescent="0.45">
      <c r="C147" s="2" t="s">
        <v>113</v>
      </c>
    </row>
    <row r="148" spans="3:3" x14ac:dyDescent="0.45">
      <c r="C148" s="2" t="s">
        <v>114</v>
      </c>
    </row>
    <row r="149" spans="3:3" x14ac:dyDescent="0.45">
      <c r="C149" s="2" t="s">
        <v>115</v>
      </c>
    </row>
    <row r="150" spans="3:3" x14ac:dyDescent="0.45">
      <c r="C150" s="2" t="s">
        <v>116</v>
      </c>
    </row>
    <row r="151" spans="3:3" x14ac:dyDescent="0.45">
      <c r="C151" s="2" t="s">
        <v>117</v>
      </c>
    </row>
    <row r="152" spans="3:3" x14ac:dyDescent="0.45">
      <c r="C152" s="2" t="s">
        <v>118</v>
      </c>
    </row>
    <row r="153" spans="3:3" x14ac:dyDescent="0.45">
      <c r="C153" s="2" t="s">
        <v>852</v>
      </c>
    </row>
    <row r="154" spans="3:3" x14ac:dyDescent="0.45">
      <c r="C154" s="2" t="s">
        <v>119</v>
      </c>
    </row>
    <row r="155" spans="3:3" x14ac:dyDescent="0.45">
      <c r="C155" s="2" t="s">
        <v>120</v>
      </c>
    </row>
    <row r="156" spans="3:3" x14ac:dyDescent="0.45">
      <c r="C156" s="2" t="s">
        <v>853</v>
      </c>
    </row>
    <row r="157" spans="3:3" x14ac:dyDescent="0.45">
      <c r="C157" s="2" t="s">
        <v>121</v>
      </c>
    </row>
    <row r="158" spans="3:3" x14ac:dyDescent="0.45">
      <c r="C158" s="2" t="s">
        <v>122</v>
      </c>
    </row>
    <row r="159" spans="3:3" x14ac:dyDescent="0.45">
      <c r="C159" s="2" t="s">
        <v>123</v>
      </c>
    </row>
    <row r="160" spans="3:3" x14ac:dyDescent="0.45">
      <c r="C160" s="2" t="s">
        <v>854</v>
      </c>
    </row>
    <row r="161" spans="3:3" x14ac:dyDescent="0.45">
      <c r="C161" s="2" t="s">
        <v>124</v>
      </c>
    </row>
    <row r="162" spans="3:3" x14ac:dyDescent="0.45">
      <c r="C162" s="2" t="s">
        <v>125</v>
      </c>
    </row>
    <row r="163" spans="3:3" x14ac:dyDescent="0.45">
      <c r="C163" s="2" t="s">
        <v>855</v>
      </c>
    </row>
    <row r="164" spans="3:3" x14ac:dyDescent="0.45">
      <c r="C164" s="2" t="s">
        <v>856</v>
      </c>
    </row>
    <row r="165" spans="3:3" x14ac:dyDescent="0.45">
      <c r="C165" s="2" t="s">
        <v>126</v>
      </c>
    </row>
    <row r="166" spans="3:3" x14ac:dyDescent="0.45">
      <c r="C166" s="2" t="s">
        <v>857</v>
      </c>
    </row>
    <row r="167" spans="3:3" x14ac:dyDescent="0.45">
      <c r="C167" s="2" t="s">
        <v>858</v>
      </c>
    </row>
    <row r="168" spans="3:3" x14ac:dyDescent="0.45">
      <c r="C168" s="2" t="s">
        <v>127</v>
      </c>
    </row>
    <row r="169" spans="3:3" x14ac:dyDescent="0.45">
      <c r="C169" s="2" t="s">
        <v>128</v>
      </c>
    </row>
    <row r="170" spans="3:3" x14ac:dyDescent="0.45">
      <c r="C170" s="2" t="s">
        <v>859</v>
      </c>
    </row>
    <row r="171" spans="3:3" x14ac:dyDescent="0.45">
      <c r="C171" s="2" t="s">
        <v>129</v>
      </c>
    </row>
    <row r="172" spans="3:3" x14ac:dyDescent="0.45">
      <c r="C172" s="2" t="s">
        <v>860</v>
      </c>
    </row>
    <row r="173" spans="3:3" x14ac:dyDescent="0.45">
      <c r="C173" s="2" t="s">
        <v>130</v>
      </c>
    </row>
    <row r="174" spans="3:3" x14ac:dyDescent="0.45">
      <c r="C174" s="2" t="s">
        <v>131</v>
      </c>
    </row>
    <row r="175" spans="3:3" x14ac:dyDescent="0.45">
      <c r="C175" s="2" t="s">
        <v>861</v>
      </c>
    </row>
    <row r="176" spans="3:3" x14ac:dyDescent="0.45">
      <c r="C176" s="2" t="s">
        <v>132</v>
      </c>
    </row>
    <row r="177" spans="3:3" x14ac:dyDescent="0.45">
      <c r="C177" s="2" t="s">
        <v>133</v>
      </c>
    </row>
    <row r="178" spans="3:3" x14ac:dyDescent="0.45">
      <c r="C178" s="2" t="s">
        <v>134</v>
      </c>
    </row>
    <row r="179" spans="3:3" x14ac:dyDescent="0.45">
      <c r="C179" s="2" t="s">
        <v>135</v>
      </c>
    </row>
    <row r="180" spans="3:3" x14ac:dyDescent="0.45">
      <c r="C180" s="2" t="s">
        <v>136</v>
      </c>
    </row>
    <row r="181" spans="3:3" x14ac:dyDescent="0.45">
      <c r="C181" s="2" t="s">
        <v>137</v>
      </c>
    </row>
    <row r="182" spans="3:3" x14ac:dyDescent="0.45">
      <c r="C182" s="2" t="s">
        <v>138</v>
      </c>
    </row>
    <row r="183" spans="3:3" x14ac:dyDescent="0.45">
      <c r="C183" s="2" t="s">
        <v>139</v>
      </c>
    </row>
    <row r="184" spans="3:3" x14ac:dyDescent="0.45">
      <c r="C184" s="2" t="s">
        <v>862</v>
      </c>
    </row>
    <row r="185" spans="3:3" x14ac:dyDescent="0.45">
      <c r="C185" s="2" t="s">
        <v>140</v>
      </c>
    </row>
    <row r="186" spans="3:3" x14ac:dyDescent="0.45">
      <c r="C186" s="2" t="s">
        <v>141</v>
      </c>
    </row>
    <row r="187" spans="3:3" x14ac:dyDescent="0.45">
      <c r="C187" s="2" t="s">
        <v>142</v>
      </c>
    </row>
    <row r="188" spans="3:3" x14ac:dyDescent="0.45">
      <c r="C188" s="2" t="s">
        <v>143</v>
      </c>
    </row>
    <row r="189" spans="3:3" x14ac:dyDescent="0.45">
      <c r="C189" s="2" t="s">
        <v>144</v>
      </c>
    </row>
    <row r="190" spans="3:3" x14ac:dyDescent="0.45">
      <c r="C190" s="2" t="s">
        <v>145</v>
      </c>
    </row>
    <row r="191" spans="3:3" x14ac:dyDescent="0.45">
      <c r="C191" s="2" t="s">
        <v>863</v>
      </c>
    </row>
    <row r="192" spans="3:3" x14ac:dyDescent="0.45">
      <c r="C192" s="2" t="s">
        <v>146</v>
      </c>
    </row>
    <row r="193" spans="3:3" x14ac:dyDescent="0.45">
      <c r="C193" s="2" t="s">
        <v>147</v>
      </c>
    </row>
    <row r="194" spans="3:3" x14ac:dyDescent="0.45">
      <c r="C194" s="2" t="s">
        <v>148</v>
      </c>
    </row>
    <row r="195" spans="3:3" x14ac:dyDescent="0.45">
      <c r="C195" s="2" t="s">
        <v>149</v>
      </c>
    </row>
    <row r="196" spans="3:3" x14ac:dyDescent="0.45">
      <c r="C196" s="2" t="s">
        <v>150</v>
      </c>
    </row>
    <row r="197" spans="3:3" x14ac:dyDescent="0.45">
      <c r="C197" s="2" t="s">
        <v>151</v>
      </c>
    </row>
    <row r="198" spans="3:3" x14ac:dyDescent="0.45">
      <c r="C198" s="2" t="s">
        <v>864</v>
      </c>
    </row>
    <row r="199" spans="3:3" x14ac:dyDescent="0.45">
      <c r="C199" s="2" t="s">
        <v>152</v>
      </c>
    </row>
    <row r="200" spans="3:3" x14ac:dyDescent="0.45">
      <c r="C200" s="2" t="s">
        <v>153</v>
      </c>
    </row>
    <row r="201" spans="3:3" x14ac:dyDescent="0.45">
      <c r="C201" s="2" t="s">
        <v>154</v>
      </c>
    </row>
    <row r="202" spans="3:3" x14ac:dyDescent="0.45">
      <c r="C202" s="2" t="s">
        <v>155</v>
      </c>
    </row>
    <row r="203" spans="3:3" x14ac:dyDescent="0.45">
      <c r="C203" s="2" t="s">
        <v>156</v>
      </c>
    </row>
    <row r="204" spans="3:3" x14ac:dyDescent="0.45">
      <c r="C204" s="2" t="s">
        <v>157</v>
      </c>
    </row>
    <row r="205" spans="3:3" x14ac:dyDescent="0.45">
      <c r="C205" s="2" t="s">
        <v>158</v>
      </c>
    </row>
    <row r="206" spans="3:3" x14ac:dyDescent="0.45">
      <c r="C206" s="2" t="s">
        <v>159</v>
      </c>
    </row>
    <row r="207" spans="3:3" x14ac:dyDescent="0.45">
      <c r="C207" s="2" t="s">
        <v>865</v>
      </c>
    </row>
    <row r="208" spans="3:3" x14ac:dyDescent="0.45">
      <c r="C208" s="2" t="s">
        <v>160</v>
      </c>
    </row>
    <row r="209" spans="3:3" x14ac:dyDescent="0.45">
      <c r="C209" s="2" t="s">
        <v>161</v>
      </c>
    </row>
    <row r="210" spans="3:3" x14ac:dyDescent="0.45">
      <c r="C210" s="2" t="s">
        <v>162</v>
      </c>
    </row>
    <row r="211" spans="3:3" x14ac:dyDescent="0.45">
      <c r="C211" s="2" t="s">
        <v>866</v>
      </c>
    </row>
    <row r="212" spans="3:3" x14ac:dyDescent="0.45">
      <c r="C212" s="2" t="s">
        <v>163</v>
      </c>
    </row>
    <row r="213" spans="3:3" x14ac:dyDescent="0.45">
      <c r="C213" s="2" t="s">
        <v>164</v>
      </c>
    </row>
    <row r="214" spans="3:3" x14ac:dyDescent="0.45">
      <c r="C214" s="2" t="s">
        <v>867</v>
      </c>
    </row>
    <row r="215" spans="3:3" x14ac:dyDescent="0.45">
      <c r="C215" s="2" t="s">
        <v>165</v>
      </c>
    </row>
    <row r="216" spans="3:3" x14ac:dyDescent="0.45">
      <c r="C216" s="2" t="s">
        <v>166</v>
      </c>
    </row>
    <row r="217" spans="3:3" x14ac:dyDescent="0.45">
      <c r="C217" s="2" t="s">
        <v>167</v>
      </c>
    </row>
    <row r="218" spans="3:3" x14ac:dyDescent="0.45">
      <c r="C218" s="2" t="s">
        <v>868</v>
      </c>
    </row>
    <row r="219" spans="3:3" x14ac:dyDescent="0.45">
      <c r="C219" s="2" t="s">
        <v>168</v>
      </c>
    </row>
    <row r="220" spans="3:3" x14ac:dyDescent="0.45">
      <c r="C220" s="2" t="s">
        <v>169</v>
      </c>
    </row>
    <row r="221" spans="3:3" x14ac:dyDescent="0.45">
      <c r="C221" s="2" t="s">
        <v>170</v>
      </c>
    </row>
    <row r="222" spans="3:3" x14ac:dyDescent="0.45">
      <c r="C222" s="2" t="s">
        <v>171</v>
      </c>
    </row>
    <row r="223" spans="3:3" x14ac:dyDescent="0.45">
      <c r="C223" s="2" t="s">
        <v>172</v>
      </c>
    </row>
    <row r="224" spans="3:3" x14ac:dyDescent="0.45">
      <c r="C224" s="2" t="s">
        <v>173</v>
      </c>
    </row>
    <row r="225" spans="3:3" x14ac:dyDescent="0.45">
      <c r="C225" s="2" t="s">
        <v>174</v>
      </c>
    </row>
    <row r="226" spans="3:3" x14ac:dyDescent="0.45">
      <c r="C226" s="2" t="s">
        <v>175</v>
      </c>
    </row>
    <row r="227" spans="3:3" x14ac:dyDescent="0.45">
      <c r="C227" s="2" t="s">
        <v>176</v>
      </c>
    </row>
    <row r="228" spans="3:3" x14ac:dyDescent="0.45">
      <c r="C228" s="2" t="s">
        <v>869</v>
      </c>
    </row>
    <row r="229" spans="3:3" x14ac:dyDescent="0.45">
      <c r="C229" s="2" t="s">
        <v>177</v>
      </c>
    </row>
    <row r="230" spans="3:3" x14ac:dyDescent="0.45">
      <c r="C230" s="2" t="s">
        <v>870</v>
      </c>
    </row>
    <row r="231" spans="3:3" x14ac:dyDescent="0.45">
      <c r="C231" s="2" t="s">
        <v>178</v>
      </c>
    </row>
    <row r="232" spans="3:3" x14ac:dyDescent="0.45">
      <c r="C232" s="2" t="s">
        <v>871</v>
      </c>
    </row>
    <row r="233" spans="3:3" x14ac:dyDescent="0.45">
      <c r="C233" s="2" t="s">
        <v>179</v>
      </c>
    </row>
    <row r="234" spans="3:3" x14ac:dyDescent="0.45">
      <c r="C234" s="2" t="s">
        <v>872</v>
      </c>
    </row>
    <row r="235" spans="3:3" x14ac:dyDescent="0.45">
      <c r="C235" s="2" t="s">
        <v>180</v>
      </c>
    </row>
    <row r="236" spans="3:3" x14ac:dyDescent="0.45">
      <c r="C236" s="2" t="s">
        <v>181</v>
      </c>
    </row>
    <row r="237" spans="3:3" x14ac:dyDescent="0.45">
      <c r="C237" s="2" t="s">
        <v>182</v>
      </c>
    </row>
    <row r="238" spans="3:3" x14ac:dyDescent="0.45">
      <c r="C238" s="2" t="s">
        <v>873</v>
      </c>
    </row>
    <row r="239" spans="3:3" x14ac:dyDescent="0.45">
      <c r="C239" s="2" t="s">
        <v>183</v>
      </c>
    </row>
    <row r="240" spans="3:3" x14ac:dyDescent="0.45">
      <c r="C240" s="2" t="s">
        <v>184</v>
      </c>
    </row>
    <row r="241" spans="3:3" x14ac:dyDescent="0.45">
      <c r="C241" s="2" t="s">
        <v>185</v>
      </c>
    </row>
    <row r="242" spans="3:3" x14ac:dyDescent="0.45">
      <c r="C242" s="2" t="s">
        <v>874</v>
      </c>
    </row>
    <row r="243" spans="3:3" x14ac:dyDescent="0.45">
      <c r="C243" s="2" t="s">
        <v>186</v>
      </c>
    </row>
    <row r="244" spans="3:3" x14ac:dyDescent="0.45">
      <c r="C244" s="2" t="s">
        <v>187</v>
      </c>
    </row>
    <row r="245" spans="3:3" x14ac:dyDescent="0.45">
      <c r="C245" s="2" t="s">
        <v>188</v>
      </c>
    </row>
    <row r="246" spans="3:3" x14ac:dyDescent="0.45">
      <c r="C246" s="2" t="s">
        <v>875</v>
      </c>
    </row>
    <row r="247" spans="3:3" x14ac:dyDescent="0.45">
      <c r="C247" s="2" t="s">
        <v>189</v>
      </c>
    </row>
    <row r="248" spans="3:3" x14ac:dyDescent="0.45">
      <c r="C248" s="2" t="s">
        <v>190</v>
      </c>
    </row>
    <row r="249" spans="3:3" x14ac:dyDescent="0.45">
      <c r="C249" s="2" t="s">
        <v>876</v>
      </c>
    </row>
    <row r="250" spans="3:3" x14ac:dyDescent="0.45">
      <c r="C250" s="2" t="s">
        <v>191</v>
      </c>
    </row>
    <row r="251" spans="3:3" x14ac:dyDescent="0.45">
      <c r="C251" s="2" t="s">
        <v>877</v>
      </c>
    </row>
    <row r="252" spans="3:3" x14ac:dyDescent="0.45">
      <c r="C252" s="2" t="s">
        <v>192</v>
      </c>
    </row>
    <row r="253" spans="3:3" x14ac:dyDescent="0.45">
      <c r="C253" s="2" t="s">
        <v>193</v>
      </c>
    </row>
    <row r="254" spans="3:3" x14ac:dyDescent="0.45">
      <c r="C254" s="2" t="s">
        <v>194</v>
      </c>
    </row>
    <row r="255" spans="3:3" x14ac:dyDescent="0.45">
      <c r="C255" s="2" t="s">
        <v>195</v>
      </c>
    </row>
    <row r="256" spans="3:3" x14ac:dyDescent="0.45">
      <c r="C256" s="2" t="s">
        <v>196</v>
      </c>
    </row>
    <row r="257" spans="3:3" x14ac:dyDescent="0.45">
      <c r="C257" s="2" t="s">
        <v>197</v>
      </c>
    </row>
    <row r="258" spans="3:3" x14ac:dyDescent="0.45">
      <c r="C258" s="2" t="s">
        <v>878</v>
      </c>
    </row>
    <row r="259" spans="3:3" x14ac:dyDescent="0.45">
      <c r="C259" s="2" t="s">
        <v>198</v>
      </c>
    </row>
    <row r="260" spans="3:3" x14ac:dyDescent="0.45">
      <c r="C260" s="2" t="s">
        <v>879</v>
      </c>
    </row>
    <row r="261" spans="3:3" x14ac:dyDescent="0.45">
      <c r="C261" s="2" t="s">
        <v>199</v>
      </c>
    </row>
    <row r="262" spans="3:3" x14ac:dyDescent="0.45">
      <c r="C262" s="2" t="s">
        <v>200</v>
      </c>
    </row>
    <row r="263" spans="3:3" x14ac:dyDescent="0.45">
      <c r="C263" s="2" t="s">
        <v>201</v>
      </c>
    </row>
    <row r="264" spans="3:3" x14ac:dyDescent="0.45">
      <c r="C264" s="2" t="s">
        <v>202</v>
      </c>
    </row>
    <row r="265" spans="3:3" x14ac:dyDescent="0.45">
      <c r="C265" s="2" t="s">
        <v>880</v>
      </c>
    </row>
    <row r="266" spans="3:3" x14ac:dyDescent="0.45">
      <c r="C266" s="2" t="s">
        <v>203</v>
      </c>
    </row>
    <row r="267" spans="3:3" x14ac:dyDescent="0.45">
      <c r="C267" s="2" t="s">
        <v>204</v>
      </c>
    </row>
    <row r="268" spans="3:3" x14ac:dyDescent="0.45">
      <c r="C268" s="2" t="s">
        <v>205</v>
      </c>
    </row>
    <row r="269" spans="3:3" x14ac:dyDescent="0.45">
      <c r="C269" s="2" t="s">
        <v>206</v>
      </c>
    </row>
    <row r="270" spans="3:3" x14ac:dyDescent="0.45">
      <c r="C270" s="2" t="s">
        <v>207</v>
      </c>
    </row>
    <row r="271" spans="3:3" x14ac:dyDescent="0.45">
      <c r="C271" s="2" t="s">
        <v>881</v>
      </c>
    </row>
    <row r="272" spans="3:3" x14ac:dyDescent="0.45">
      <c r="C272" s="2" t="s">
        <v>208</v>
      </c>
    </row>
    <row r="273" spans="3:3" x14ac:dyDescent="0.45">
      <c r="C273" s="2" t="s">
        <v>209</v>
      </c>
    </row>
    <row r="274" spans="3:3" x14ac:dyDescent="0.45">
      <c r="C274" s="2" t="s">
        <v>210</v>
      </c>
    </row>
    <row r="275" spans="3:3" x14ac:dyDescent="0.45">
      <c r="C275" s="2" t="s">
        <v>211</v>
      </c>
    </row>
    <row r="276" spans="3:3" x14ac:dyDescent="0.45">
      <c r="C276" s="2" t="s">
        <v>882</v>
      </c>
    </row>
    <row r="277" spans="3:3" x14ac:dyDescent="0.45">
      <c r="C277" s="2" t="s">
        <v>212</v>
      </c>
    </row>
    <row r="278" spans="3:3" x14ac:dyDescent="0.45">
      <c r="C278" s="2" t="s">
        <v>213</v>
      </c>
    </row>
    <row r="279" spans="3:3" x14ac:dyDescent="0.45">
      <c r="C279" s="2" t="s">
        <v>883</v>
      </c>
    </row>
    <row r="280" spans="3:3" x14ac:dyDescent="0.45">
      <c r="C280" s="2" t="s">
        <v>214</v>
      </c>
    </row>
    <row r="281" spans="3:3" x14ac:dyDescent="0.45">
      <c r="C281" s="2" t="s">
        <v>215</v>
      </c>
    </row>
    <row r="282" spans="3:3" x14ac:dyDescent="0.45">
      <c r="C282" s="2" t="s">
        <v>884</v>
      </c>
    </row>
    <row r="283" spans="3:3" x14ac:dyDescent="0.45">
      <c r="C283" s="2" t="s">
        <v>216</v>
      </c>
    </row>
    <row r="284" spans="3:3" x14ac:dyDescent="0.45">
      <c r="C284" s="2" t="s">
        <v>217</v>
      </c>
    </row>
    <row r="285" spans="3:3" x14ac:dyDescent="0.45">
      <c r="C285" s="2" t="s">
        <v>218</v>
      </c>
    </row>
    <row r="286" spans="3:3" x14ac:dyDescent="0.45">
      <c r="C286" s="2" t="s">
        <v>219</v>
      </c>
    </row>
    <row r="287" spans="3:3" x14ac:dyDescent="0.45">
      <c r="C287" s="2" t="s">
        <v>220</v>
      </c>
    </row>
    <row r="288" spans="3:3" x14ac:dyDescent="0.45">
      <c r="C288" s="2" t="s">
        <v>221</v>
      </c>
    </row>
    <row r="289" spans="3:3" x14ac:dyDescent="0.45">
      <c r="C289" s="2" t="s">
        <v>885</v>
      </c>
    </row>
    <row r="290" spans="3:3" x14ac:dyDescent="0.45">
      <c r="C290" s="2" t="s">
        <v>222</v>
      </c>
    </row>
    <row r="291" spans="3:3" x14ac:dyDescent="0.45">
      <c r="C291" s="2" t="s">
        <v>886</v>
      </c>
    </row>
    <row r="292" spans="3:3" x14ac:dyDescent="0.45">
      <c r="C292" s="2" t="s">
        <v>223</v>
      </c>
    </row>
    <row r="293" spans="3:3" x14ac:dyDescent="0.45">
      <c r="C293" s="2" t="s">
        <v>887</v>
      </c>
    </row>
    <row r="294" spans="3:3" x14ac:dyDescent="0.45">
      <c r="C294" s="2" t="s">
        <v>888</v>
      </c>
    </row>
    <row r="295" spans="3:3" x14ac:dyDescent="0.45">
      <c r="C295" s="2" t="s">
        <v>224</v>
      </c>
    </row>
    <row r="296" spans="3:3" x14ac:dyDescent="0.45">
      <c r="C296" s="2" t="s">
        <v>225</v>
      </c>
    </row>
    <row r="297" spans="3:3" x14ac:dyDescent="0.45">
      <c r="C297" s="2" t="s">
        <v>889</v>
      </c>
    </row>
    <row r="298" spans="3:3" x14ac:dyDescent="0.45">
      <c r="C298" s="2" t="s">
        <v>226</v>
      </c>
    </row>
    <row r="299" spans="3:3" x14ac:dyDescent="0.45">
      <c r="C299" s="2" t="s">
        <v>227</v>
      </c>
    </row>
    <row r="300" spans="3:3" x14ac:dyDescent="0.45">
      <c r="C300" s="2" t="s">
        <v>890</v>
      </c>
    </row>
    <row r="301" spans="3:3" x14ac:dyDescent="0.45">
      <c r="C301" s="2" t="s">
        <v>228</v>
      </c>
    </row>
    <row r="302" spans="3:3" x14ac:dyDescent="0.45">
      <c r="C302" s="2" t="s">
        <v>229</v>
      </c>
    </row>
    <row r="303" spans="3:3" x14ac:dyDescent="0.45">
      <c r="C303" s="2" t="s">
        <v>230</v>
      </c>
    </row>
    <row r="304" spans="3:3" x14ac:dyDescent="0.45">
      <c r="C304" s="2" t="s">
        <v>231</v>
      </c>
    </row>
    <row r="305" spans="3:3" x14ac:dyDescent="0.45">
      <c r="C305" s="2" t="s">
        <v>232</v>
      </c>
    </row>
    <row r="306" spans="3:3" x14ac:dyDescent="0.45">
      <c r="C306" s="2" t="s">
        <v>233</v>
      </c>
    </row>
    <row r="307" spans="3:3" x14ac:dyDescent="0.45">
      <c r="C307" s="2" t="s">
        <v>891</v>
      </c>
    </row>
    <row r="308" spans="3:3" x14ac:dyDescent="0.45">
      <c r="C308" s="2" t="s">
        <v>234</v>
      </c>
    </row>
    <row r="309" spans="3:3" x14ac:dyDescent="0.45">
      <c r="C309" s="2" t="s">
        <v>235</v>
      </c>
    </row>
    <row r="310" spans="3:3" x14ac:dyDescent="0.45">
      <c r="C310" s="2" t="s">
        <v>236</v>
      </c>
    </row>
    <row r="311" spans="3:3" x14ac:dyDescent="0.45">
      <c r="C311" s="2" t="s">
        <v>237</v>
      </c>
    </row>
    <row r="312" spans="3:3" x14ac:dyDescent="0.45">
      <c r="C312" s="2" t="s">
        <v>892</v>
      </c>
    </row>
    <row r="313" spans="3:3" x14ac:dyDescent="0.45">
      <c r="C313" s="2" t="s">
        <v>238</v>
      </c>
    </row>
    <row r="314" spans="3:3" x14ac:dyDescent="0.45">
      <c r="C314" s="2" t="s">
        <v>239</v>
      </c>
    </row>
    <row r="315" spans="3:3" x14ac:dyDescent="0.45">
      <c r="C315" s="2" t="s">
        <v>240</v>
      </c>
    </row>
    <row r="316" spans="3:3" x14ac:dyDescent="0.45">
      <c r="C316" s="2" t="s">
        <v>241</v>
      </c>
    </row>
    <row r="317" spans="3:3" x14ac:dyDescent="0.45">
      <c r="C317" s="2" t="s">
        <v>893</v>
      </c>
    </row>
    <row r="318" spans="3:3" x14ac:dyDescent="0.45">
      <c r="C318" s="2" t="s">
        <v>894</v>
      </c>
    </row>
    <row r="319" spans="3:3" x14ac:dyDescent="0.45">
      <c r="C319" s="2" t="s">
        <v>895</v>
      </c>
    </row>
    <row r="320" spans="3:3" x14ac:dyDescent="0.45">
      <c r="C320" s="2" t="s">
        <v>896</v>
      </c>
    </row>
    <row r="321" spans="3:3" x14ac:dyDescent="0.45">
      <c r="C321" s="2" t="s">
        <v>897</v>
      </c>
    </row>
    <row r="322" spans="3:3" x14ac:dyDescent="0.45">
      <c r="C322" s="2" t="s">
        <v>898</v>
      </c>
    </row>
    <row r="323" spans="3:3" x14ac:dyDescent="0.45">
      <c r="C323" s="2" t="s">
        <v>899</v>
      </c>
    </row>
    <row r="324" spans="3:3" x14ac:dyDescent="0.45">
      <c r="C324" s="2" t="s">
        <v>900</v>
      </c>
    </row>
    <row r="325" spans="3:3" x14ac:dyDescent="0.45">
      <c r="C325" s="2" t="s">
        <v>901</v>
      </c>
    </row>
    <row r="326" spans="3:3" x14ac:dyDescent="0.45">
      <c r="C326" s="2" t="s">
        <v>242</v>
      </c>
    </row>
    <row r="327" spans="3:3" x14ac:dyDescent="0.45">
      <c r="C327" s="2" t="s">
        <v>243</v>
      </c>
    </row>
    <row r="328" spans="3:3" x14ac:dyDescent="0.45">
      <c r="C328" s="2" t="s">
        <v>244</v>
      </c>
    </row>
    <row r="329" spans="3:3" x14ac:dyDescent="0.45">
      <c r="C329" s="2" t="s">
        <v>245</v>
      </c>
    </row>
    <row r="330" spans="3:3" x14ac:dyDescent="0.45">
      <c r="C330" s="2" t="s">
        <v>246</v>
      </c>
    </row>
    <row r="331" spans="3:3" x14ac:dyDescent="0.45">
      <c r="C331" s="2" t="s">
        <v>902</v>
      </c>
    </row>
    <row r="332" spans="3:3" x14ac:dyDescent="0.45">
      <c r="C332" s="2" t="s">
        <v>247</v>
      </c>
    </row>
    <row r="333" spans="3:3" x14ac:dyDescent="0.45">
      <c r="C333" s="2" t="s">
        <v>248</v>
      </c>
    </row>
    <row r="334" spans="3:3" x14ac:dyDescent="0.45">
      <c r="C334" s="2" t="s">
        <v>249</v>
      </c>
    </row>
    <row r="335" spans="3:3" x14ac:dyDescent="0.45">
      <c r="C335" s="2" t="s">
        <v>250</v>
      </c>
    </row>
    <row r="336" spans="3:3" x14ac:dyDescent="0.45">
      <c r="C336" s="2" t="s">
        <v>251</v>
      </c>
    </row>
    <row r="337" spans="3:3" x14ac:dyDescent="0.45">
      <c r="C337" s="2" t="s">
        <v>252</v>
      </c>
    </row>
    <row r="338" spans="3:3" x14ac:dyDescent="0.45">
      <c r="C338" s="2" t="s">
        <v>253</v>
      </c>
    </row>
    <row r="339" spans="3:3" x14ac:dyDescent="0.45">
      <c r="C339" s="2" t="s">
        <v>903</v>
      </c>
    </row>
    <row r="340" spans="3:3" x14ac:dyDescent="0.45">
      <c r="C340" s="2" t="s">
        <v>254</v>
      </c>
    </row>
    <row r="341" spans="3:3" x14ac:dyDescent="0.45">
      <c r="C341" s="2" t="s">
        <v>255</v>
      </c>
    </row>
    <row r="342" spans="3:3" x14ac:dyDescent="0.45">
      <c r="C342" s="2" t="s">
        <v>904</v>
      </c>
    </row>
    <row r="343" spans="3:3" x14ac:dyDescent="0.45">
      <c r="C343" s="2" t="s">
        <v>905</v>
      </c>
    </row>
    <row r="344" spans="3:3" x14ac:dyDescent="0.45">
      <c r="C344" s="2" t="s">
        <v>256</v>
      </c>
    </row>
    <row r="345" spans="3:3" x14ac:dyDescent="0.45">
      <c r="C345" s="2" t="s">
        <v>257</v>
      </c>
    </row>
    <row r="346" spans="3:3" x14ac:dyDescent="0.45">
      <c r="C346" s="2" t="s">
        <v>258</v>
      </c>
    </row>
    <row r="347" spans="3:3" x14ac:dyDescent="0.45">
      <c r="C347" s="2" t="s">
        <v>259</v>
      </c>
    </row>
    <row r="348" spans="3:3" x14ac:dyDescent="0.45">
      <c r="C348" s="2" t="s">
        <v>260</v>
      </c>
    </row>
    <row r="349" spans="3:3" x14ac:dyDescent="0.45">
      <c r="C349" s="2" t="s">
        <v>261</v>
      </c>
    </row>
    <row r="350" spans="3:3" x14ac:dyDescent="0.45">
      <c r="C350" s="2" t="s">
        <v>262</v>
      </c>
    </row>
    <row r="351" spans="3:3" x14ac:dyDescent="0.45">
      <c r="C351" s="2" t="s">
        <v>263</v>
      </c>
    </row>
    <row r="352" spans="3:3" x14ac:dyDescent="0.45">
      <c r="C352" s="2" t="s">
        <v>264</v>
      </c>
    </row>
    <row r="353" spans="3:3" x14ac:dyDescent="0.45">
      <c r="C353" s="2" t="s">
        <v>906</v>
      </c>
    </row>
    <row r="354" spans="3:3" x14ac:dyDescent="0.45">
      <c r="C354" s="2" t="s">
        <v>265</v>
      </c>
    </row>
    <row r="355" spans="3:3" x14ac:dyDescent="0.45">
      <c r="C355" s="2" t="s">
        <v>266</v>
      </c>
    </row>
    <row r="356" spans="3:3" x14ac:dyDescent="0.45">
      <c r="C356" s="2" t="s">
        <v>267</v>
      </c>
    </row>
    <row r="357" spans="3:3" x14ac:dyDescent="0.45">
      <c r="C357" s="2" t="s">
        <v>907</v>
      </c>
    </row>
    <row r="358" spans="3:3" x14ac:dyDescent="0.45">
      <c r="C358" s="2" t="s">
        <v>268</v>
      </c>
    </row>
    <row r="359" spans="3:3" x14ac:dyDescent="0.45">
      <c r="C359" s="2" t="s">
        <v>269</v>
      </c>
    </row>
    <row r="360" spans="3:3" x14ac:dyDescent="0.45">
      <c r="C360" s="2" t="s">
        <v>908</v>
      </c>
    </row>
    <row r="361" spans="3:3" x14ac:dyDescent="0.45">
      <c r="C361" s="2" t="s">
        <v>270</v>
      </c>
    </row>
    <row r="362" spans="3:3" x14ac:dyDescent="0.45">
      <c r="C362" s="2" t="s">
        <v>271</v>
      </c>
    </row>
    <row r="363" spans="3:3" x14ac:dyDescent="0.45">
      <c r="C363" s="2" t="s">
        <v>909</v>
      </c>
    </row>
    <row r="364" spans="3:3" x14ac:dyDescent="0.45">
      <c r="C364" s="2" t="s">
        <v>272</v>
      </c>
    </row>
    <row r="365" spans="3:3" x14ac:dyDescent="0.45">
      <c r="C365" s="2" t="s">
        <v>273</v>
      </c>
    </row>
    <row r="366" spans="3:3" x14ac:dyDescent="0.45">
      <c r="C366" s="2" t="s">
        <v>910</v>
      </c>
    </row>
    <row r="367" spans="3:3" x14ac:dyDescent="0.45">
      <c r="C367" s="2" t="s">
        <v>274</v>
      </c>
    </row>
    <row r="368" spans="3:3" x14ac:dyDescent="0.45">
      <c r="C368" s="2" t="s">
        <v>911</v>
      </c>
    </row>
    <row r="369" spans="3:3" x14ac:dyDescent="0.45">
      <c r="C369" s="2" t="s">
        <v>275</v>
      </c>
    </row>
    <row r="370" spans="3:3" x14ac:dyDescent="0.45">
      <c r="C370" s="2" t="s">
        <v>912</v>
      </c>
    </row>
    <row r="371" spans="3:3" x14ac:dyDescent="0.45">
      <c r="C371" s="2" t="s">
        <v>913</v>
      </c>
    </row>
    <row r="372" spans="3:3" x14ac:dyDescent="0.45">
      <c r="C372" s="2" t="s">
        <v>914</v>
      </c>
    </row>
    <row r="373" spans="3:3" x14ac:dyDescent="0.45">
      <c r="C373" s="2" t="s">
        <v>276</v>
      </c>
    </row>
    <row r="374" spans="3:3" x14ac:dyDescent="0.45">
      <c r="C374" s="2" t="s">
        <v>277</v>
      </c>
    </row>
    <row r="375" spans="3:3" x14ac:dyDescent="0.45">
      <c r="C375" s="2" t="s">
        <v>915</v>
      </c>
    </row>
    <row r="376" spans="3:3" x14ac:dyDescent="0.45">
      <c r="C376" s="2" t="s">
        <v>278</v>
      </c>
    </row>
    <row r="377" spans="3:3" x14ac:dyDescent="0.45">
      <c r="C377" s="2" t="s">
        <v>279</v>
      </c>
    </row>
    <row r="378" spans="3:3" x14ac:dyDescent="0.45">
      <c r="C378" s="2" t="s">
        <v>916</v>
      </c>
    </row>
    <row r="379" spans="3:3" x14ac:dyDescent="0.45">
      <c r="C379" s="2" t="s">
        <v>280</v>
      </c>
    </row>
    <row r="380" spans="3:3" x14ac:dyDescent="0.45">
      <c r="C380" s="2" t="s">
        <v>281</v>
      </c>
    </row>
    <row r="381" spans="3:3" x14ac:dyDescent="0.45">
      <c r="C381" s="2" t="s">
        <v>917</v>
      </c>
    </row>
    <row r="382" spans="3:3" x14ac:dyDescent="0.45">
      <c r="C382" s="2" t="s">
        <v>918</v>
      </c>
    </row>
    <row r="383" spans="3:3" x14ac:dyDescent="0.45">
      <c r="C383" s="2" t="s">
        <v>282</v>
      </c>
    </row>
    <row r="384" spans="3:3" x14ac:dyDescent="0.45">
      <c r="C384" s="2" t="s">
        <v>919</v>
      </c>
    </row>
    <row r="385" spans="3:3" x14ac:dyDescent="0.45">
      <c r="C385" s="2" t="s">
        <v>920</v>
      </c>
    </row>
    <row r="386" spans="3:3" x14ac:dyDescent="0.45">
      <c r="C386" s="2" t="s">
        <v>921</v>
      </c>
    </row>
    <row r="387" spans="3:3" x14ac:dyDescent="0.45">
      <c r="C387" s="2" t="s">
        <v>283</v>
      </c>
    </row>
    <row r="388" spans="3:3" x14ac:dyDescent="0.45">
      <c r="C388" s="2" t="s">
        <v>284</v>
      </c>
    </row>
    <row r="389" spans="3:3" x14ac:dyDescent="0.45">
      <c r="C389" s="2" t="s">
        <v>922</v>
      </c>
    </row>
    <row r="390" spans="3:3" x14ac:dyDescent="0.45">
      <c r="C390" s="2" t="s">
        <v>285</v>
      </c>
    </row>
    <row r="391" spans="3:3" x14ac:dyDescent="0.45">
      <c r="C391" s="2" t="s">
        <v>286</v>
      </c>
    </row>
    <row r="392" spans="3:3" x14ac:dyDescent="0.45">
      <c r="C392" s="2" t="s">
        <v>287</v>
      </c>
    </row>
    <row r="393" spans="3:3" x14ac:dyDescent="0.45">
      <c r="C393" s="2" t="s">
        <v>288</v>
      </c>
    </row>
    <row r="394" spans="3:3" x14ac:dyDescent="0.45">
      <c r="C394" s="2" t="s">
        <v>289</v>
      </c>
    </row>
    <row r="395" spans="3:3" x14ac:dyDescent="0.45">
      <c r="C395" s="2" t="s">
        <v>290</v>
      </c>
    </row>
    <row r="396" spans="3:3" x14ac:dyDescent="0.45">
      <c r="C396" s="2" t="s">
        <v>923</v>
      </c>
    </row>
    <row r="397" spans="3:3" x14ac:dyDescent="0.45">
      <c r="C397" s="2" t="s">
        <v>291</v>
      </c>
    </row>
    <row r="398" spans="3:3" x14ac:dyDescent="0.45">
      <c r="C398" s="2" t="s">
        <v>292</v>
      </c>
    </row>
    <row r="399" spans="3:3" x14ac:dyDescent="0.45">
      <c r="C399" s="2" t="s">
        <v>924</v>
      </c>
    </row>
    <row r="400" spans="3:3" x14ac:dyDescent="0.45">
      <c r="C400" s="2" t="s">
        <v>925</v>
      </c>
    </row>
    <row r="401" spans="3:3" x14ac:dyDescent="0.45">
      <c r="C401" s="2" t="s">
        <v>926</v>
      </c>
    </row>
    <row r="402" spans="3:3" x14ac:dyDescent="0.45">
      <c r="C402" s="2" t="s">
        <v>293</v>
      </c>
    </row>
    <row r="403" spans="3:3" x14ac:dyDescent="0.45">
      <c r="C403" s="2" t="s">
        <v>927</v>
      </c>
    </row>
    <row r="404" spans="3:3" x14ac:dyDescent="0.45">
      <c r="C404" s="2" t="s">
        <v>294</v>
      </c>
    </row>
    <row r="405" spans="3:3" x14ac:dyDescent="0.45">
      <c r="C405" s="2" t="s">
        <v>295</v>
      </c>
    </row>
    <row r="406" spans="3:3" x14ac:dyDescent="0.45">
      <c r="C406" s="2" t="s">
        <v>296</v>
      </c>
    </row>
    <row r="407" spans="3:3" x14ac:dyDescent="0.45">
      <c r="C407" s="2" t="s">
        <v>928</v>
      </c>
    </row>
    <row r="408" spans="3:3" x14ac:dyDescent="0.45">
      <c r="C408" s="2" t="s">
        <v>297</v>
      </c>
    </row>
    <row r="409" spans="3:3" x14ac:dyDescent="0.45">
      <c r="C409" s="2" t="s">
        <v>929</v>
      </c>
    </row>
    <row r="410" spans="3:3" x14ac:dyDescent="0.45">
      <c r="C410" s="2" t="s">
        <v>298</v>
      </c>
    </row>
    <row r="411" spans="3:3" x14ac:dyDescent="0.45">
      <c r="C411" s="2" t="s">
        <v>930</v>
      </c>
    </row>
    <row r="412" spans="3:3" x14ac:dyDescent="0.45">
      <c r="C412" s="2" t="s">
        <v>299</v>
      </c>
    </row>
    <row r="413" spans="3:3" x14ac:dyDescent="0.45">
      <c r="C413" s="2" t="s">
        <v>300</v>
      </c>
    </row>
    <row r="414" spans="3:3" x14ac:dyDescent="0.45">
      <c r="C414" s="2" t="s">
        <v>301</v>
      </c>
    </row>
    <row r="415" spans="3:3" x14ac:dyDescent="0.45">
      <c r="C415" s="2" t="s">
        <v>302</v>
      </c>
    </row>
    <row r="416" spans="3:3" x14ac:dyDescent="0.45">
      <c r="C416" s="2" t="s">
        <v>303</v>
      </c>
    </row>
    <row r="417" spans="3:3" x14ac:dyDescent="0.45">
      <c r="C417" s="2" t="s">
        <v>304</v>
      </c>
    </row>
    <row r="418" spans="3:3" x14ac:dyDescent="0.45">
      <c r="C418" s="2" t="s">
        <v>305</v>
      </c>
    </row>
    <row r="419" spans="3:3" x14ac:dyDescent="0.45">
      <c r="C419" s="2" t="s">
        <v>931</v>
      </c>
    </row>
    <row r="420" spans="3:3" x14ac:dyDescent="0.45">
      <c r="C420" s="2" t="s">
        <v>932</v>
      </c>
    </row>
    <row r="421" spans="3:3" x14ac:dyDescent="0.45">
      <c r="C421" s="2" t="s">
        <v>306</v>
      </c>
    </row>
    <row r="422" spans="3:3" x14ac:dyDescent="0.45">
      <c r="C422" s="2" t="s">
        <v>307</v>
      </c>
    </row>
    <row r="423" spans="3:3" x14ac:dyDescent="0.45">
      <c r="C423" s="2" t="s">
        <v>308</v>
      </c>
    </row>
    <row r="424" spans="3:3" x14ac:dyDescent="0.45">
      <c r="C424" s="2" t="s">
        <v>933</v>
      </c>
    </row>
    <row r="425" spans="3:3" x14ac:dyDescent="0.45">
      <c r="C425" s="2" t="s">
        <v>934</v>
      </c>
    </row>
    <row r="426" spans="3:3" x14ac:dyDescent="0.45">
      <c r="C426" s="2" t="s">
        <v>309</v>
      </c>
    </row>
    <row r="427" spans="3:3" x14ac:dyDescent="0.45">
      <c r="C427" s="2" t="s">
        <v>310</v>
      </c>
    </row>
    <row r="428" spans="3:3" x14ac:dyDescent="0.45">
      <c r="C428" s="2" t="s">
        <v>311</v>
      </c>
    </row>
    <row r="429" spans="3:3" x14ac:dyDescent="0.45">
      <c r="C429" s="2" t="s">
        <v>935</v>
      </c>
    </row>
    <row r="430" spans="3:3" x14ac:dyDescent="0.45">
      <c r="C430" s="2" t="s">
        <v>936</v>
      </c>
    </row>
    <row r="431" spans="3:3" x14ac:dyDescent="0.45">
      <c r="C431" s="2" t="s">
        <v>312</v>
      </c>
    </row>
    <row r="432" spans="3:3" x14ac:dyDescent="0.45">
      <c r="C432" s="2" t="s">
        <v>313</v>
      </c>
    </row>
    <row r="433" spans="3:3" x14ac:dyDescent="0.45">
      <c r="C433" s="2" t="s">
        <v>937</v>
      </c>
    </row>
    <row r="434" spans="3:3" x14ac:dyDescent="0.45">
      <c r="C434" s="2" t="s">
        <v>314</v>
      </c>
    </row>
    <row r="435" spans="3:3" x14ac:dyDescent="0.45">
      <c r="C435" s="2" t="s">
        <v>315</v>
      </c>
    </row>
    <row r="436" spans="3:3" x14ac:dyDescent="0.45">
      <c r="C436" s="2" t="s">
        <v>938</v>
      </c>
    </row>
    <row r="437" spans="3:3" x14ac:dyDescent="0.45">
      <c r="C437" s="2" t="s">
        <v>939</v>
      </c>
    </row>
    <row r="438" spans="3:3" x14ac:dyDescent="0.45">
      <c r="C438" s="2" t="s">
        <v>316</v>
      </c>
    </row>
    <row r="439" spans="3:3" x14ac:dyDescent="0.45">
      <c r="C439" s="2" t="s">
        <v>317</v>
      </c>
    </row>
    <row r="440" spans="3:3" x14ac:dyDescent="0.45">
      <c r="C440" s="2" t="s">
        <v>318</v>
      </c>
    </row>
    <row r="441" spans="3:3" x14ac:dyDescent="0.45">
      <c r="C441" s="2" t="s">
        <v>319</v>
      </c>
    </row>
    <row r="442" spans="3:3" x14ac:dyDescent="0.45">
      <c r="C442" s="2" t="s">
        <v>320</v>
      </c>
    </row>
    <row r="443" spans="3:3" x14ac:dyDescent="0.45">
      <c r="C443" s="2" t="s">
        <v>321</v>
      </c>
    </row>
    <row r="444" spans="3:3" x14ac:dyDescent="0.45">
      <c r="C444" s="2" t="s">
        <v>940</v>
      </c>
    </row>
    <row r="445" spans="3:3" x14ac:dyDescent="0.45">
      <c r="C445" s="2" t="s">
        <v>322</v>
      </c>
    </row>
    <row r="446" spans="3:3" x14ac:dyDescent="0.45">
      <c r="C446" s="2" t="s">
        <v>323</v>
      </c>
    </row>
    <row r="447" spans="3:3" x14ac:dyDescent="0.45">
      <c r="C447" s="2" t="s">
        <v>324</v>
      </c>
    </row>
    <row r="448" spans="3:3" x14ac:dyDescent="0.45">
      <c r="C448" s="2" t="s">
        <v>325</v>
      </c>
    </row>
    <row r="449" spans="3:3" x14ac:dyDescent="0.45">
      <c r="C449" s="2" t="s">
        <v>326</v>
      </c>
    </row>
    <row r="450" spans="3:3" x14ac:dyDescent="0.45">
      <c r="C450" s="2" t="s">
        <v>327</v>
      </c>
    </row>
    <row r="451" spans="3:3" x14ac:dyDescent="0.45">
      <c r="C451" s="2" t="s">
        <v>328</v>
      </c>
    </row>
    <row r="452" spans="3:3" x14ac:dyDescent="0.45">
      <c r="C452" s="2" t="s">
        <v>941</v>
      </c>
    </row>
    <row r="453" spans="3:3" x14ac:dyDescent="0.45">
      <c r="C453" s="2" t="s">
        <v>329</v>
      </c>
    </row>
    <row r="454" spans="3:3" x14ac:dyDescent="0.45">
      <c r="C454" s="2" t="s">
        <v>942</v>
      </c>
    </row>
    <row r="455" spans="3:3" x14ac:dyDescent="0.45">
      <c r="C455" s="2" t="s">
        <v>943</v>
      </c>
    </row>
    <row r="456" spans="3:3" x14ac:dyDescent="0.45">
      <c r="C456" s="2" t="s">
        <v>330</v>
      </c>
    </row>
    <row r="457" spans="3:3" x14ac:dyDescent="0.45">
      <c r="C457" s="2" t="s">
        <v>944</v>
      </c>
    </row>
    <row r="458" spans="3:3" x14ac:dyDescent="0.45">
      <c r="C458" s="2" t="s">
        <v>331</v>
      </c>
    </row>
    <row r="459" spans="3:3" x14ac:dyDescent="0.45">
      <c r="C459" s="2" t="s">
        <v>332</v>
      </c>
    </row>
    <row r="460" spans="3:3" x14ac:dyDescent="0.45">
      <c r="C460" s="2" t="s">
        <v>945</v>
      </c>
    </row>
    <row r="461" spans="3:3" x14ac:dyDescent="0.45">
      <c r="C461" s="2" t="s">
        <v>333</v>
      </c>
    </row>
    <row r="462" spans="3:3" x14ac:dyDescent="0.45">
      <c r="C462" s="2" t="s">
        <v>334</v>
      </c>
    </row>
    <row r="463" spans="3:3" x14ac:dyDescent="0.45">
      <c r="C463" s="2" t="s">
        <v>946</v>
      </c>
    </row>
    <row r="464" spans="3:3" x14ac:dyDescent="0.45">
      <c r="C464" s="2" t="s">
        <v>947</v>
      </c>
    </row>
    <row r="465" spans="3:8" x14ac:dyDescent="0.45">
      <c r="C465" s="2" t="s">
        <v>335</v>
      </c>
    </row>
    <row r="466" spans="3:8" x14ac:dyDescent="0.45">
      <c r="C466" s="2" t="s">
        <v>336</v>
      </c>
    </row>
    <row r="467" spans="3:8" x14ac:dyDescent="0.45">
      <c r="C467" s="2" t="s">
        <v>948</v>
      </c>
    </row>
    <row r="468" spans="3:8" x14ac:dyDescent="0.45">
      <c r="C468" s="2" t="s">
        <v>337</v>
      </c>
    </row>
    <row r="469" spans="3:8" x14ac:dyDescent="0.45">
      <c r="C469" s="2" t="s">
        <v>338</v>
      </c>
    </row>
    <row r="470" spans="3:8" x14ac:dyDescent="0.45">
      <c r="C470" s="2" t="s">
        <v>949</v>
      </c>
    </row>
    <row r="471" spans="3:8" x14ac:dyDescent="0.45">
      <c r="C471" s="2" t="s">
        <v>339</v>
      </c>
    </row>
    <row r="472" spans="3:8" x14ac:dyDescent="0.45">
      <c r="C472" s="2" t="s">
        <v>340</v>
      </c>
    </row>
    <row r="473" spans="3:8" x14ac:dyDescent="0.45">
      <c r="C473" s="2" t="s">
        <v>341</v>
      </c>
    </row>
    <row r="474" spans="3:8" x14ac:dyDescent="0.45">
      <c r="C474" s="2" t="s">
        <v>342</v>
      </c>
    </row>
    <row r="475" spans="3:8" x14ac:dyDescent="0.45">
      <c r="C475" s="2" t="s">
        <v>950</v>
      </c>
    </row>
    <row r="476" spans="3:8" x14ac:dyDescent="0.45">
      <c r="C476" s="2" t="s">
        <v>951</v>
      </c>
    </row>
    <row r="477" spans="3:8" x14ac:dyDescent="0.45">
      <c r="C477" s="2" t="s">
        <v>343</v>
      </c>
    </row>
    <row r="478" spans="3:8" x14ac:dyDescent="0.45">
      <c r="C478" s="2" t="s">
        <v>344</v>
      </c>
      <c r="H478" s="1"/>
    </row>
    <row r="479" spans="3:8" x14ac:dyDescent="0.45">
      <c r="C479" s="2" t="s">
        <v>345</v>
      </c>
      <c r="H479" s="1"/>
    </row>
    <row r="480" spans="3:8" x14ac:dyDescent="0.45">
      <c r="C480" s="2" t="s">
        <v>346</v>
      </c>
      <c r="H480" s="1"/>
    </row>
    <row r="481" spans="3:8" x14ac:dyDescent="0.45">
      <c r="C481" s="2" t="s">
        <v>952</v>
      </c>
      <c r="H481" s="1"/>
    </row>
    <row r="482" spans="3:8" x14ac:dyDescent="0.45">
      <c r="C482" s="2" t="s">
        <v>347</v>
      </c>
      <c r="H482" s="1"/>
    </row>
    <row r="483" spans="3:8" x14ac:dyDescent="0.45">
      <c r="C483" s="2" t="s">
        <v>953</v>
      </c>
      <c r="H483" s="1"/>
    </row>
    <row r="484" spans="3:8" x14ac:dyDescent="0.45">
      <c r="C484" s="2" t="s">
        <v>348</v>
      </c>
      <c r="H484" s="1"/>
    </row>
    <row r="485" spans="3:8" x14ac:dyDescent="0.45">
      <c r="C485" s="2" t="s">
        <v>349</v>
      </c>
      <c r="H485" s="1"/>
    </row>
    <row r="486" spans="3:8" x14ac:dyDescent="0.45">
      <c r="C486" s="2" t="s">
        <v>350</v>
      </c>
      <c r="H486" s="1"/>
    </row>
    <row r="487" spans="3:8" x14ac:dyDescent="0.45">
      <c r="C487" s="2" t="s">
        <v>954</v>
      </c>
      <c r="H487" s="1"/>
    </row>
    <row r="488" spans="3:8" x14ac:dyDescent="0.45">
      <c r="C488" s="2" t="s">
        <v>351</v>
      </c>
      <c r="H488" s="1"/>
    </row>
    <row r="489" spans="3:8" x14ac:dyDescent="0.45">
      <c r="C489" s="2" t="s">
        <v>352</v>
      </c>
      <c r="H489" s="1"/>
    </row>
    <row r="490" spans="3:8" x14ac:dyDescent="0.45">
      <c r="C490" s="2" t="s">
        <v>353</v>
      </c>
      <c r="H490" s="1"/>
    </row>
    <row r="491" spans="3:8" x14ac:dyDescent="0.45">
      <c r="C491" s="2" t="s">
        <v>354</v>
      </c>
      <c r="H491" s="1"/>
    </row>
    <row r="492" spans="3:8" x14ac:dyDescent="0.45">
      <c r="C492" s="2" t="s">
        <v>355</v>
      </c>
      <c r="H492" s="1"/>
    </row>
    <row r="493" spans="3:8" x14ac:dyDescent="0.45">
      <c r="C493" s="2" t="s">
        <v>356</v>
      </c>
      <c r="H493" s="1"/>
    </row>
    <row r="494" spans="3:8" x14ac:dyDescent="0.45">
      <c r="C494" s="2" t="s">
        <v>955</v>
      </c>
      <c r="H494" s="1"/>
    </row>
    <row r="495" spans="3:8" x14ac:dyDescent="0.45">
      <c r="C495" s="2" t="s">
        <v>357</v>
      </c>
      <c r="H495" s="1"/>
    </row>
    <row r="496" spans="3:8" x14ac:dyDescent="0.45">
      <c r="C496" s="2" t="s">
        <v>358</v>
      </c>
      <c r="H496" s="1"/>
    </row>
    <row r="497" spans="3:8" x14ac:dyDescent="0.45">
      <c r="C497" s="2" t="s">
        <v>956</v>
      </c>
      <c r="H497" s="1"/>
    </row>
    <row r="498" spans="3:8" x14ac:dyDescent="0.45">
      <c r="C498" s="2" t="s">
        <v>359</v>
      </c>
      <c r="H498" s="1"/>
    </row>
    <row r="499" spans="3:8" x14ac:dyDescent="0.45">
      <c r="C499" s="2" t="s">
        <v>360</v>
      </c>
      <c r="H499" s="1"/>
    </row>
    <row r="500" spans="3:8" x14ac:dyDescent="0.45">
      <c r="C500" s="2" t="s">
        <v>957</v>
      </c>
      <c r="H500" s="1"/>
    </row>
    <row r="501" spans="3:8" x14ac:dyDescent="0.45">
      <c r="C501" s="2" t="s">
        <v>361</v>
      </c>
      <c r="H501" s="1"/>
    </row>
    <row r="502" spans="3:8" x14ac:dyDescent="0.45">
      <c r="C502" s="2" t="s">
        <v>362</v>
      </c>
      <c r="H502" s="1"/>
    </row>
    <row r="503" spans="3:8" x14ac:dyDescent="0.45">
      <c r="C503" s="2" t="s">
        <v>363</v>
      </c>
      <c r="H503" s="1"/>
    </row>
    <row r="504" spans="3:8" x14ac:dyDescent="0.45">
      <c r="C504" s="2" t="s">
        <v>958</v>
      </c>
      <c r="H504" s="1"/>
    </row>
    <row r="505" spans="3:8" x14ac:dyDescent="0.45">
      <c r="C505" s="2" t="s">
        <v>364</v>
      </c>
      <c r="H505" s="1"/>
    </row>
    <row r="506" spans="3:8" x14ac:dyDescent="0.45">
      <c r="C506" s="2" t="s">
        <v>959</v>
      </c>
      <c r="H506" s="1"/>
    </row>
    <row r="507" spans="3:8" x14ac:dyDescent="0.45">
      <c r="C507" s="2" t="s">
        <v>365</v>
      </c>
      <c r="H507" s="1"/>
    </row>
    <row r="508" spans="3:8" x14ac:dyDescent="0.45">
      <c r="C508" s="2" t="s">
        <v>366</v>
      </c>
      <c r="H508" s="1"/>
    </row>
    <row r="509" spans="3:8" x14ac:dyDescent="0.45">
      <c r="C509" s="2" t="s">
        <v>367</v>
      </c>
      <c r="H509" s="1"/>
    </row>
    <row r="510" spans="3:8" x14ac:dyDescent="0.45">
      <c r="C510" s="2" t="s">
        <v>368</v>
      </c>
      <c r="H510" s="1"/>
    </row>
    <row r="511" spans="3:8" x14ac:dyDescent="0.45">
      <c r="C511" s="2" t="s">
        <v>960</v>
      </c>
      <c r="H511" s="1"/>
    </row>
    <row r="512" spans="3:8" x14ac:dyDescent="0.45">
      <c r="C512" s="2" t="s">
        <v>369</v>
      </c>
      <c r="H512" s="1"/>
    </row>
    <row r="513" spans="3:8" x14ac:dyDescent="0.45">
      <c r="C513" s="2" t="s">
        <v>370</v>
      </c>
      <c r="H513" s="1"/>
    </row>
    <row r="514" spans="3:8" x14ac:dyDescent="0.45">
      <c r="C514" s="2" t="s">
        <v>961</v>
      </c>
    </row>
    <row r="515" spans="3:8" x14ac:dyDescent="0.45">
      <c r="C515" s="2" t="s">
        <v>962</v>
      </c>
    </row>
    <row r="516" spans="3:8" x14ac:dyDescent="0.45">
      <c r="C516" s="2" t="s">
        <v>963</v>
      </c>
    </row>
    <row r="517" spans="3:8" x14ac:dyDescent="0.45">
      <c r="C517" s="2" t="s">
        <v>371</v>
      </c>
    </row>
    <row r="518" spans="3:8" x14ac:dyDescent="0.45">
      <c r="C518" s="2" t="s">
        <v>372</v>
      </c>
    </row>
    <row r="519" spans="3:8" x14ac:dyDescent="0.45">
      <c r="C519" s="2" t="s">
        <v>373</v>
      </c>
    </row>
    <row r="520" spans="3:8" x14ac:dyDescent="0.45">
      <c r="C520" s="2" t="s">
        <v>374</v>
      </c>
    </row>
    <row r="521" spans="3:8" x14ac:dyDescent="0.45">
      <c r="C521" s="2" t="s">
        <v>375</v>
      </c>
    </row>
    <row r="522" spans="3:8" x14ac:dyDescent="0.45">
      <c r="C522" s="2" t="s">
        <v>376</v>
      </c>
    </row>
    <row r="523" spans="3:8" x14ac:dyDescent="0.45">
      <c r="C523" s="2" t="s">
        <v>377</v>
      </c>
    </row>
    <row r="524" spans="3:8" x14ac:dyDescent="0.45">
      <c r="C524" s="2" t="s">
        <v>378</v>
      </c>
    </row>
    <row r="525" spans="3:8" x14ac:dyDescent="0.45">
      <c r="C525" s="2" t="s">
        <v>379</v>
      </c>
    </row>
    <row r="526" spans="3:8" x14ac:dyDescent="0.45">
      <c r="C526" s="2" t="s">
        <v>380</v>
      </c>
    </row>
    <row r="527" spans="3:8" x14ac:dyDescent="0.45">
      <c r="C527" s="2" t="s">
        <v>381</v>
      </c>
    </row>
    <row r="528" spans="3:8" x14ac:dyDescent="0.45">
      <c r="C528" s="2" t="s">
        <v>964</v>
      </c>
    </row>
    <row r="529" spans="3:3" x14ac:dyDescent="0.45">
      <c r="C529" s="2" t="s">
        <v>382</v>
      </c>
    </row>
    <row r="530" spans="3:3" x14ac:dyDescent="0.45">
      <c r="C530" s="2" t="s">
        <v>383</v>
      </c>
    </row>
    <row r="531" spans="3:3" x14ac:dyDescent="0.45">
      <c r="C531" s="2" t="s">
        <v>384</v>
      </c>
    </row>
    <row r="532" spans="3:3" x14ac:dyDescent="0.45">
      <c r="C532" s="2" t="s">
        <v>385</v>
      </c>
    </row>
    <row r="533" spans="3:3" x14ac:dyDescent="0.45">
      <c r="C533" s="2" t="s">
        <v>386</v>
      </c>
    </row>
    <row r="534" spans="3:3" x14ac:dyDescent="0.45">
      <c r="C534" s="2" t="s">
        <v>387</v>
      </c>
    </row>
    <row r="535" spans="3:3" x14ac:dyDescent="0.45">
      <c r="C535" s="2" t="s">
        <v>388</v>
      </c>
    </row>
    <row r="536" spans="3:3" x14ac:dyDescent="0.45">
      <c r="C536" s="2" t="s">
        <v>389</v>
      </c>
    </row>
    <row r="537" spans="3:3" x14ac:dyDescent="0.45">
      <c r="C537" s="2" t="s">
        <v>965</v>
      </c>
    </row>
    <row r="538" spans="3:3" x14ac:dyDescent="0.45">
      <c r="C538" s="2" t="s">
        <v>966</v>
      </c>
    </row>
    <row r="539" spans="3:3" ht="18.600000000000001" thickBot="1" x14ac:dyDescent="0.5">
      <c r="C539" s="4" t="s">
        <v>390</v>
      </c>
    </row>
  </sheetData>
  <sheetProtection algorithmName="SHA-512" hashValue="/k2MNq/+rVPmVOP82YwsiQa4/nOxjni3a/sbCruSnxg6mNIod7GCk6wFsjwGJxS57uhIHYyDYlzo2EEkuR6ujQ==" saltValue="sHeofmnHoEJJEk/XqvFz/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x14ac:dyDescent="0.45"/>
  <cols>
    <col min="1" max="1" width="16.796875" customWidth="1"/>
  </cols>
  <sheetData>
    <row r="1" spans="1:6" x14ac:dyDescent="0.45">
      <c r="A1" s="371" t="s">
        <v>975</v>
      </c>
      <c r="B1" s="78"/>
      <c r="C1" s="78"/>
      <c r="D1" s="78"/>
      <c r="E1" s="78"/>
      <c r="F1" s="78"/>
    </row>
    <row r="2" spans="1:6" x14ac:dyDescent="0.45">
      <c r="A2" s="371" t="s">
        <v>790</v>
      </c>
      <c r="B2" s="372" t="s">
        <v>791</v>
      </c>
      <c r="C2" s="372" t="s">
        <v>792</v>
      </c>
      <c r="D2" s="372" t="s">
        <v>793</v>
      </c>
      <c r="E2" s="373" t="s">
        <v>794</v>
      </c>
      <c r="F2" s="374"/>
    </row>
    <row r="3" spans="1:6" x14ac:dyDescent="0.45">
      <c r="A3" s="375" t="s">
        <v>443</v>
      </c>
      <c r="B3" s="376"/>
      <c r="C3" s="376"/>
      <c r="D3" s="377" t="s">
        <v>623</v>
      </c>
      <c r="E3" s="378">
        <v>4.4099999999999999E-4</v>
      </c>
      <c r="F3" s="374"/>
    </row>
    <row r="4" spans="1:6" x14ac:dyDescent="0.45">
      <c r="A4" s="379" t="s">
        <v>795</v>
      </c>
      <c r="B4" s="78" t="s">
        <v>796</v>
      </c>
      <c r="C4" s="78" t="s">
        <v>527</v>
      </c>
      <c r="D4" s="374">
        <v>28.7</v>
      </c>
      <c r="E4" s="380">
        <v>8.9099999999999999E-2</v>
      </c>
      <c r="F4" s="78"/>
    </row>
    <row r="5" spans="1:6" x14ac:dyDescent="0.45">
      <c r="A5" s="379" t="s">
        <v>797</v>
      </c>
      <c r="B5" s="78" t="s">
        <v>796</v>
      </c>
      <c r="C5" s="78" t="s">
        <v>527</v>
      </c>
      <c r="D5" s="374">
        <v>24.2</v>
      </c>
      <c r="E5" s="380">
        <v>8.8700000000000001E-2</v>
      </c>
      <c r="F5" s="78"/>
    </row>
    <row r="6" spans="1:6" x14ac:dyDescent="0.45">
      <c r="A6" s="379" t="s">
        <v>798</v>
      </c>
      <c r="B6" s="78" t="s">
        <v>796</v>
      </c>
      <c r="C6" s="78" t="s">
        <v>527</v>
      </c>
      <c r="D6" s="374">
        <v>26.1</v>
      </c>
      <c r="E6" s="380">
        <v>8.9099999999999999E-2</v>
      </c>
      <c r="F6" s="78"/>
    </row>
    <row r="7" spans="1:6" x14ac:dyDescent="0.45">
      <c r="A7" s="379" t="s">
        <v>799</v>
      </c>
      <c r="B7" s="78" t="s">
        <v>796</v>
      </c>
      <c r="C7" s="78" t="s">
        <v>527</v>
      </c>
      <c r="D7" s="374">
        <v>27.8</v>
      </c>
      <c r="E7" s="380">
        <v>9.5000000000000001E-2</v>
      </c>
      <c r="F7" s="78"/>
    </row>
    <row r="8" spans="1:6" x14ac:dyDescent="0.45">
      <c r="A8" s="379" t="s">
        <v>448</v>
      </c>
      <c r="B8" s="78" t="s">
        <v>796</v>
      </c>
      <c r="C8" s="78" t="s">
        <v>527</v>
      </c>
      <c r="D8" s="374">
        <v>29</v>
      </c>
      <c r="E8" s="380">
        <v>0.11</v>
      </c>
      <c r="F8" s="78"/>
    </row>
    <row r="9" spans="1:6" x14ac:dyDescent="0.45">
      <c r="A9" s="379" t="s">
        <v>449</v>
      </c>
      <c r="B9" s="78" t="s">
        <v>800</v>
      </c>
      <c r="C9" s="78" t="s">
        <v>529</v>
      </c>
      <c r="D9" s="374">
        <v>38.299999999999997</v>
      </c>
      <c r="E9" s="380">
        <v>6.9699999999999998E-2</v>
      </c>
      <c r="F9" s="78"/>
    </row>
    <row r="10" spans="1:6" x14ac:dyDescent="0.45">
      <c r="A10" s="379" t="s">
        <v>450</v>
      </c>
      <c r="B10" s="78" t="s">
        <v>800</v>
      </c>
      <c r="C10" s="78" t="s">
        <v>529</v>
      </c>
      <c r="D10" s="374">
        <v>33.4</v>
      </c>
      <c r="E10" s="380">
        <v>6.8599999999999994E-2</v>
      </c>
      <c r="F10" s="78"/>
    </row>
    <row r="11" spans="1:6" x14ac:dyDescent="0.45">
      <c r="A11" s="379" t="s">
        <v>451</v>
      </c>
      <c r="B11" s="78" t="s">
        <v>800</v>
      </c>
      <c r="C11" s="78" t="s">
        <v>529</v>
      </c>
      <c r="D11" s="374">
        <v>33.299999999999997</v>
      </c>
      <c r="E11" s="380">
        <v>6.8199999999999997E-2</v>
      </c>
      <c r="F11" s="78"/>
    </row>
    <row r="12" spans="1:6" x14ac:dyDescent="0.45">
      <c r="A12" s="388" t="s">
        <v>452</v>
      </c>
      <c r="B12" s="78" t="s">
        <v>800</v>
      </c>
      <c r="C12" s="78" t="s">
        <v>529</v>
      </c>
      <c r="D12" s="374">
        <v>36.299999999999997</v>
      </c>
      <c r="E12" s="380">
        <v>6.8199999999999997E-2</v>
      </c>
      <c r="F12" s="78"/>
    </row>
    <row r="13" spans="1:6" x14ac:dyDescent="0.45">
      <c r="A13" s="379" t="s">
        <v>453</v>
      </c>
      <c r="B13" s="78" t="s">
        <v>800</v>
      </c>
      <c r="C13" s="78" t="s">
        <v>529</v>
      </c>
      <c r="D13" s="374">
        <v>36.5</v>
      </c>
      <c r="E13" s="380">
        <v>6.8599999999999994E-2</v>
      </c>
      <c r="F13" s="78"/>
    </row>
    <row r="14" spans="1:6" x14ac:dyDescent="0.45">
      <c r="A14" s="379" t="s">
        <v>454</v>
      </c>
      <c r="B14" s="78" t="s">
        <v>800</v>
      </c>
      <c r="C14" s="78" t="s">
        <v>529</v>
      </c>
      <c r="D14" s="374">
        <v>38</v>
      </c>
      <c r="E14" s="380">
        <v>6.8900000000000003E-2</v>
      </c>
      <c r="F14" s="78"/>
    </row>
    <row r="15" spans="1:6" x14ac:dyDescent="0.45">
      <c r="A15" s="379" t="s">
        <v>455</v>
      </c>
      <c r="B15" s="78" t="s">
        <v>800</v>
      </c>
      <c r="C15" s="78" t="s">
        <v>529</v>
      </c>
      <c r="D15" s="374">
        <v>38.9</v>
      </c>
      <c r="E15" s="380">
        <v>7.0800000000000002E-2</v>
      </c>
      <c r="F15" s="78"/>
    </row>
    <row r="16" spans="1:6" x14ac:dyDescent="0.45">
      <c r="A16" s="379" t="s">
        <v>456</v>
      </c>
      <c r="B16" s="78" t="s">
        <v>800</v>
      </c>
      <c r="C16" s="78" t="s">
        <v>529</v>
      </c>
      <c r="D16" s="374">
        <v>40.4</v>
      </c>
      <c r="E16" s="380">
        <v>7.3300000000000004E-2</v>
      </c>
      <c r="F16" s="78"/>
    </row>
    <row r="17" spans="1:6" x14ac:dyDescent="0.45">
      <c r="A17" s="379" t="s">
        <v>457</v>
      </c>
      <c r="B17" s="78" t="s">
        <v>800</v>
      </c>
      <c r="C17" s="78" t="s">
        <v>529</v>
      </c>
      <c r="D17" s="374">
        <v>41.8</v>
      </c>
      <c r="E17" s="380">
        <v>7.4099999999999999E-2</v>
      </c>
      <c r="F17" s="78"/>
    </row>
    <row r="18" spans="1:6" x14ac:dyDescent="0.45">
      <c r="A18" s="379" t="s">
        <v>801</v>
      </c>
      <c r="B18" s="78" t="s">
        <v>800</v>
      </c>
      <c r="C18" s="78" t="s">
        <v>529</v>
      </c>
      <c r="D18" s="374">
        <v>40.200000000000003</v>
      </c>
      <c r="E18" s="380">
        <v>7.2999999999999995E-2</v>
      </c>
      <c r="F18" s="78"/>
    </row>
    <row r="19" spans="1:6" x14ac:dyDescent="0.45">
      <c r="A19" s="379" t="s">
        <v>459</v>
      </c>
      <c r="B19" s="78" t="s">
        <v>796</v>
      </c>
      <c r="C19" s="78" t="s">
        <v>527</v>
      </c>
      <c r="D19" s="374">
        <v>33.299999999999997</v>
      </c>
      <c r="E19" s="380">
        <v>8.9800000000000005E-2</v>
      </c>
      <c r="F19" s="78"/>
    </row>
    <row r="20" spans="1:6" x14ac:dyDescent="0.45">
      <c r="A20" s="379" t="s">
        <v>460</v>
      </c>
      <c r="B20" s="78" t="s">
        <v>802</v>
      </c>
      <c r="C20" s="78" t="s">
        <v>527</v>
      </c>
      <c r="D20" s="374">
        <v>50.1</v>
      </c>
      <c r="E20" s="380">
        <v>6.0100000000000001E-2</v>
      </c>
      <c r="F20" s="78"/>
    </row>
    <row r="21" spans="1:6" x14ac:dyDescent="0.45">
      <c r="A21" s="379" t="s">
        <v>461</v>
      </c>
      <c r="B21" s="78" t="s">
        <v>802</v>
      </c>
      <c r="C21" s="78" t="s">
        <v>803</v>
      </c>
      <c r="D21" s="374">
        <v>42.4</v>
      </c>
      <c r="E21" s="380">
        <v>5.0999999999999997E-2</v>
      </c>
      <c r="F21" s="78"/>
    </row>
    <row r="22" spans="1:6" x14ac:dyDescent="0.45">
      <c r="A22" s="379" t="s">
        <v>462</v>
      </c>
      <c r="B22" s="78" t="s">
        <v>802</v>
      </c>
      <c r="C22" s="78" t="s">
        <v>527</v>
      </c>
      <c r="D22" s="374">
        <v>54.7</v>
      </c>
      <c r="E22" s="380">
        <v>5.0999999999999997E-2</v>
      </c>
      <c r="F22" s="78"/>
    </row>
    <row r="23" spans="1:6" x14ac:dyDescent="0.45">
      <c r="A23" s="379" t="s">
        <v>463</v>
      </c>
      <c r="B23" s="78" t="s">
        <v>802</v>
      </c>
      <c r="C23" s="78" t="s">
        <v>803</v>
      </c>
      <c r="D23" s="374" t="s">
        <v>804</v>
      </c>
      <c r="E23" s="380">
        <v>5.1299999999999998E-2</v>
      </c>
      <c r="F23" s="78"/>
    </row>
    <row r="24" spans="1:6" x14ac:dyDescent="0.45">
      <c r="A24" s="379" t="s">
        <v>464</v>
      </c>
      <c r="B24" s="78" t="s">
        <v>796</v>
      </c>
      <c r="C24" s="78" t="s">
        <v>527</v>
      </c>
      <c r="D24" s="374">
        <v>37.299999999999997</v>
      </c>
      <c r="E24" s="380">
        <v>7.6600000000000001E-2</v>
      </c>
      <c r="F24" s="78"/>
    </row>
    <row r="25" spans="1:6" x14ac:dyDescent="0.45">
      <c r="A25" s="379" t="s">
        <v>465</v>
      </c>
      <c r="B25" s="78" t="s">
        <v>796</v>
      </c>
      <c r="C25" s="78" t="s">
        <v>527</v>
      </c>
      <c r="D25" s="374">
        <v>40</v>
      </c>
      <c r="E25" s="380">
        <v>7.6300000000000007E-2</v>
      </c>
      <c r="F25" s="78"/>
    </row>
    <row r="26" spans="1:6" x14ac:dyDescent="0.45">
      <c r="A26" s="379" t="s">
        <v>466</v>
      </c>
      <c r="B26" s="78" t="s">
        <v>800</v>
      </c>
      <c r="C26" s="78" t="s">
        <v>529</v>
      </c>
      <c r="D26" s="374">
        <v>34.799999999999997</v>
      </c>
      <c r="E26" s="380">
        <v>6.6699999999999995E-2</v>
      </c>
      <c r="F26" s="78"/>
    </row>
    <row r="27" spans="1:6" x14ac:dyDescent="0.45">
      <c r="A27" s="379" t="s">
        <v>805</v>
      </c>
      <c r="B27" s="78" t="s">
        <v>802</v>
      </c>
      <c r="C27" s="78" t="s">
        <v>803</v>
      </c>
      <c r="D27" s="374">
        <v>51</v>
      </c>
      <c r="E27" s="380">
        <v>5.28E-2</v>
      </c>
      <c r="F27" s="78"/>
    </row>
    <row r="28" spans="1:6" x14ac:dyDescent="0.45">
      <c r="A28" s="379" t="s">
        <v>468</v>
      </c>
      <c r="B28" s="78" t="s">
        <v>802</v>
      </c>
      <c r="C28" s="78" t="s">
        <v>803</v>
      </c>
      <c r="D28" s="374">
        <v>20.3</v>
      </c>
      <c r="E28" s="380">
        <v>0.04</v>
      </c>
      <c r="F28" s="78"/>
    </row>
    <row r="29" spans="1:6" x14ac:dyDescent="0.45">
      <c r="A29" s="379" t="s">
        <v>469</v>
      </c>
      <c r="B29" s="78" t="s">
        <v>802</v>
      </c>
      <c r="C29" s="78" t="s">
        <v>803</v>
      </c>
      <c r="D29" s="374">
        <v>3.57</v>
      </c>
      <c r="E29" s="380">
        <v>9.64E-2</v>
      </c>
      <c r="F29" s="78"/>
    </row>
    <row r="30" spans="1:6" x14ac:dyDescent="0.45">
      <c r="A30" s="379" t="s">
        <v>470</v>
      </c>
      <c r="B30" s="78" t="s">
        <v>802</v>
      </c>
      <c r="C30" s="78" t="s">
        <v>803</v>
      </c>
      <c r="D30" s="374">
        <v>8.33</v>
      </c>
      <c r="E30" s="380">
        <v>0.154</v>
      </c>
      <c r="F30" s="78"/>
    </row>
    <row r="31" spans="1:6" x14ac:dyDescent="0.45">
      <c r="A31" s="379" t="s">
        <v>471</v>
      </c>
      <c r="B31" s="78"/>
      <c r="C31" s="78"/>
      <c r="D31" s="377" t="s">
        <v>623</v>
      </c>
      <c r="E31" s="381">
        <v>0.06</v>
      </c>
      <c r="F31" s="78"/>
    </row>
    <row r="32" spans="1:6" x14ac:dyDescent="0.45">
      <c r="A32" s="379" t="s">
        <v>472</v>
      </c>
      <c r="B32" s="78"/>
      <c r="C32" s="78"/>
      <c r="D32" s="377" t="s">
        <v>540</v>
      </c>
      <c r="E32" s="381">
        <v>5.7000000000000002E-2</v>
      </c>
      <c r="F32" s="78"/>
    </row>
    <row r="33" spans="1:6" x14ac:dyDescent="0.45">
      <c r="A33" s="379" t="s">
        <v>473</v>
      </c>
      <c r="B33" s="78"/>
      <c r="C33" s="78"/>
      <c r="D33" s="377" t="s">
        <v>623</v>
      </c>
      <c r="E33" s="381">
        <v>5.7000000000000002E-2</v>
      </c>
      <c r="F33" s="78"/>
    </row>
    <row r="34" spans="1:6" x14ac:dyDescent="0.45">
      <c r="A34" s="379" t="s">
        <v>474</v>
      </c>
      <c r="B34" s="78"/>
      <c r="C34" s="78"/>
      <c r="D34" s="377" t="s">
        <v>623</v>
      </c>
      <c r="E34" s="381">
        <v>5.7000000000000002E-2</v>
      </c>
      <c r="F34" s="78"/>
    </row>
    <row r="35" spans="1:6" x14ac:dyDescent="0.45">
      <c r="A35" s="379" t="s">
        <v>475</v>
      </c>
      <c r="B35" s="78"/>
      <c r="C35" s="78"/>
      <c r="D35" s="377" t="s">
        <v>623</v>
      </c>
      <c r="E35" s="382" t="s">
        <v>623</v>
      </c>
      <c r="F35" s="78"/>
    </row>
    <row r="36" spans="1:6" x14ac:dyDescent="0.45">
      <c r="A36" s="379" t="s">
        <v>476</v>
      </c>
      <c r="B36" s="78"/>
      <c r="C36" s="78"/>
      <c r="D36" s="377" t="s">
        <v>623</v>
      </c>
      <c r="E36" s="382" t="s">
        <v>623</v>
      </c>
      <c r="F36" s="78"/>
    </row>
    <row r="37" spans="1:6" x14ac:dyDescent="0.45">
      <c r="A37" s="379" t="s">
        <v>477</v>
      </c>
      <c r="B37" s="78"/>
      <c r="C37" s="78"/>
      <c r="D37" s="377" t="s">
        <v>623</v>
      </c>
      <c r="E37" s="382" t="s">
        <v>623</v>
      </c>
      <c r="F37" s="78"/>
    </row>
    <row r="38" spans="1:6" x14ac:dyDescent="0.45">
      <c r="A38" s="379" t="s">
        <v>478</v>
      </c>
      <c r="B38" s="78"/>
      <c r="C38" s="78"/>
      <c r="D38" s="377" t="s">
        <v>623</v>
      </c>
      <c r="E38" s="382" t="s">
        <v>623</v>
      </c>
      <c r="F38" s="78"/>
    </row>
    <row r="39" spans="1:6" x14ac:dyDescent="0.45">
      <c r="A39" s="379" t="s">
        <v>479</v>
      </c>
      <c r="B39" s="78"/>
      <c r="C39" s="78"/>
      <c r="D39" s="377" t="s">
        <v>623</v>
      </c>
      <c r="E39" s="381">
        <v>2.92</v>
      </c>
      <c r="F39" s="78"/>
    </row>
    <row r="40" spans="1:6" x14ac:dyDescent="0.45">
      <c r="A40" s="379" t="s">
        <v>480</v>
      </c>
      <c r="B40" s="78"/>
      <c r="C40" s="78"/>
      <c r="D40" s="377" t="s">
        <v>623</v>
      </c>
      <c r="E40" s="381">
        <v>2.29</v>
      </c>
      <c r="F40" s="78"/>
    </row>
    <row r="41" spans="1:6" x14ac:dyDescent="0.45">
      <c r="A41" s="379" t="s">
        <v>481</v>
      </c>
      <c r="B41" s="78"/>
      <c r="C41" s="78"/>
      <c r="D41" s="377" t="s">
        <v>623</v>
      </c>
      <c r="E41" s="381">
        <v>1.72</v>
      </c>
      <c r="F41" s="78"/>
    </row>
    <row r="42" spans="1:6" x14ac:dyDescent="0.45">
      <c r="A42" s="379" t="s">
        <v>482</v>
      </c>
      <c r="B42" s="78"/>
      <c r="C42" s="78"/>
      <c r="D42" s="377" t="s">
        <v>623</v>
      </c>
      <c r="E42" s="381">
        <v>2.5499999999999998</v>
      </c>
      <c r="F42" s="78"/>
    </row>
    <row r="43" spans="1:6" x14ac:dyDescent="0.45">
      <c r="A43" s="379" t="s">
        <v>483</v>
      </c>
      <c r="B43" s="78"/>
      <c r="C43" s="78"/>
      <c r="D43" s="377" t="s">
        <v>623</v>
      </c>
      <c r="E43" s="381">
        <v>2.77</v>
      </c>
      <c r="F43" s="78"/>
    </row>
    <row r="44" spans="1:6" x14ac:dyDescent="0.45">
      <c r="A44" s="379" t="s">
        <v>484</v>
      </c>
      <c r="B44" s="78"/>
      <c r="C44" s="78"/>
      <c r="D44" s="377" t="s">
        <v>623</v>
      </c>
      <c r="E44" s="381">
        <v>2.63</v>
      </c>
      <c r="F44" s="78"/>
    </row>
    <row r="45" spans="1:6" x14ac:dyDescent="0.45">
      <c r="A45" s="379" t="s">
        <v>485</v>
      </c>
      <c r="B45" s="78"/>
      <c r="C45" s="78"/>
      <c r="D45" s="377" t="s">
        <v>623</v>
      </c>
      <c r="E45" s="381">
        <v>2.62</v>
      </c>
      <c r="F45" s="78"/>
    </row>
    <row r="46" spans="1:6" x14ac:dyDescent="0.45">
      <c r="A46" s="379" t="s">
        <v>486</v>
      </c>
      <c r="B46" s="78"/>
      <c r="C46" s="78"/>
      <c r="D46" s="377" t="s">
        <v>623</v>
      </c>
      <c r="E46" s="381">
        <v>1.57</v>
      </c>
      <c r="F46" s="78"/>
    </row>
    <row r="47" spans="1:6" x14ac:dyDescent="0.45">
      <c r="A47" s="379" t="s">
        <v>487</v>
      </c>
      <c r="B47" s="78"/>
      <c r="C47" s="78"/>
      <c r="D47" s="377" t="s">
        <v>623</v>
      </c>
      <c r="E47" s="381">
        <v>0.77500000000000002</v>
      </c>
      <c r="F47" s="78"/>
    </row>
    <row r="48" spans="1:6" x14ac:dyDescent="0.45">
      <c r="A48" s="379" t="s">
        <v>488</v>
      </c>
      <c r="B48" s="78"/>
      <c r="C48" s="78"/>
      <c r="D48" s="377" t="s">
        <v>623</v>
      </c>
      <c r="E48" s="381">
        <v>0.502</v>
      </c>
      <c r="F48" s="78"/>
    </row>
    <row r="49" spans="1:6" x14ac:dyDescent="0.45">
      <c r="A49" s="379" t="s">
        <v>573</v>
      </c>
      <c r="B49" s="78"/>
      <c r="C49" s="78"/>
      <c r="D49" s="377" t="s">
        <v>623</v>
      </c>
      <c r="E49" s="381">
        <v>0.42799999999999999</v>
      </c>
      <c r="F49" s="78"/>
    </row>
    <row r="50" spans="1:6" x14ac:dyDescent="0.45">
      <c r="A50" s="379" t="s">
        <v>574</v>
      </c>
      <c r="B50" s="78"/>
      <c r="C50" s="78"/>
      <c r="D50" s="377" t="s">
        <v>623</v>
      </c>
      <c r="E50" s="381">
        <v>0.44900000000000001</v>
      </c>
      <c r="F50" s="78"/>
    </row>
    <row r="51" spans="1:6" x14ac:dyDescent="0.45">
      <c r="A51" s="379" t="s">
        <v>575</v>
      </c>
      <c r="B51" s="78"/>
      <c r="C51" s="78"/>
      <c r="D51" s="377" t="s">
        <v>623</v>
      </c>
      <c r="E51" s="381">
        <v>0.44</v>
      </c>
      <c r="F51" s="78"/>
    </row>
    <row r="52" spans="1:6" x14ac:dyDescent="0.45">
      <c r="A52" s="379" t="s">
        <v>576</v>
      </c>
      <c r="B52" s="78"/>
      <c r="C52" s="78"/>
      <c r="D52" s="377" t="s">
        <v>623</v>
      </c>
      <c r="E52" s="381">
        <v>0.47099999999999997</v>
      </c>
      <c r="F52" s="78"/>
    </row>
    <row r="53" spans="1:6" x14ac:dyDescent="0.45">
      <c r="A53" s="379" t="s">
        <v>489</v>
      </c>
      <c r="B53" s="78"/>
      <c r="C53" s="78"/>
      <c r="D53" s="377" t="s">
        <v>623</v>
      </c>
      <c r="E53" s="381">
        <v>1</v>
      </c>
      <c r="F53" s="78"/>
    </row>
    <row r="54" spans="1:6" x14ac:dyDescent="0.45">
      <c r="A54" s="379" t="s">
        <v>490</v>
      </c>
      <c r="B54" s="78"/>
      <c r="C54" s="78"/>
      <c r="D54" s="377" t="s">
        <v>623</v>
      </c>
      <c r="E54" s="381">
        <v>0.41499999999999998</v>
      </c>
      <c r="F54" s="78"/>
    </row>
    <row r="55" spans="1:6" x14ac:dyDescent="0.45">
      <c r="A55" s="379" t="s">
        <v>544</v>
      </c>
      <c r="B55" s="78"/>
      <c r="C55" s="78"/>
      <c r="D55" s="377" t="s">
        <v>623</v>
      </c>
      <c r="E55" s="381">
        <v>2.2999999999999998</v>
      </c>
      <c r="F55" s="78"/>
    </row>
    <row r="56" spans="1:6" x14ac:dyDescent="0.45">
      <c r="A56" s="379" t="s">
        <v>545</v>
      </c>
      <c r="B56" s="78"/>
      <c r="C56" s="78"/>
      <c r="D56" s="377" t="s">
        <v>623</v>
      </c>
      <c r="E56" s="381">
        <v>2.2999999999999998</v>
      </c>
      <c r="F56" s="78"/>
    </row>
    <row r="57" spans="1:6" x14ac:dyDescent="0.45">
      <c r="A57" s="379" t="s">
        <v>546</v>
      </c>
      <c r="B57" s="78"/>
      <c r="C57" s="78"/>
      <c r="D57" s="377" t="s">
        <v>623</v>
      </c>
      <c r="E57" s="381">
        <v>3</v>
      </c>
      <c r="F57" s="78"/>
    </row>
    <row r="58" spans="1:6" x14ac:dyDescent="0.45">
      <c r="A58" s="379" t="s">
        <v>547</v>
      </c>
      <c r="B58" s="78"/>
      <c r="C58" s="78"/>
      <c r="D58" s="377" t="s">
        <v>623</v>
      </c>
      <c r="E58" s="381">
        <v>3</v>
      </c>
      <c r="F58" s="78"/>
    </row>
    <row r="59" spans="1:6" x14ac:dyDescent="0.45">
      <c r="A59" s="379" t="s">
        <v>548</v>
      </c>
      <c r="B59" s="78"/>
      <c r="C59" s="78"/>
      <c r="D59" s="377" t="s">
        <v>623</v>
      </c>
      <c r="E59" s="381">
        <v>2.8</v>
      </c>
      <c r="F59" s="78"/>
    </row>
    <row r="60" spans="1:6" x14ac:dyDescent="0.45">
      <c r="A60" s="379" t="s">
        <v>549</v>
      </c>
      <c r="B60" s="78"/>
      <c r="C60" s="78"/>
      <c r="D60" s="377" t="s">
        <v>623</v>
      </c>
      <c r="E60" s="381">
        <v>2.2000000000000002</v>
      </c>
      <c r="F60" s="78"/>
    </row>
    <row r="61" spans="1:6" x14ac:dyDescent="0.45">
      <c r="A61" s="379" t="s">
        <v>550</v>
      </c>
      <c r="B61" s="78"/>
      <c r="C61" s="78"/>
      <c r="D61" s="377" t="s">
        <v>623</v>
      </c>
      <c r="E61" s="381">
        <v>0.81</v>
      </c>
      <c r="F61" s="78"/>
    </row>
    <row r="62" spans="1:6" x14ac:dyDescent="0.45">
      <c r="A62" s="379" t="s">
        <v>551</v>
      </c>
      <c r="B62" s="78"/>
      <c r="C62" s="78"/>
      <c r="D62" s="377" t="s">
        <v>623</v>
      </c>
      <c r="E62" s="381">
        <v>2.2999999999999998</v>
      </c>
      <c r="F62" s="78"/>
    </row>
    <row r="63" spans="1:6" x14ac:dyDescent="0.45">
      <c r="A63" s="379" t="s">
        <v>553</v>
      </c>
      <c r="B63" s="78"/>
      <c r="C63" s="78"/>
      <c r="D63" s="377" t="s">
        <v>623</v>
      </c>
      <c r="E63" s="381">
        <v>2.2999999999999998</v>
      </c>
      <c r="F63" s="78"/>
    </row>
    <row r="64" spans="1:6" x14ac:dyDescent="0.45">
      <c r="A64" s="379" t="s">
        <v>571</v>
      </c>
      <c r="B64" s="78"/>
      <c r="C64" s="78"/>
      <c r="D64" s="377" t="s">
        <v>623</v>
      </c>
      <c r="E64" s="381">
        <v>0.76</v>
      </c>
      <c r="F64" s="78"/>
    </row>
    <row r="65" spans="1:6" x14ac:dyDescent="0.45">
      <c r="A65" s="379" t="s">
        <v>572</v>
      </c>
      <c r="B65" s="78"/>
      <c r="C65" s="78"/>
      <c r="D65" s="377" t="s">
        <v>623</v>
      </c>
      <c r="E65" s="381">
        <v>1.1000000000000001</v>
      </c>
      <c r="F65" s="78"/>
    </row>
    <row r="66" spans="1:6" x14ac:dyDescent="0.45">
      <c r="A66" s="379" t="s">
        <v>491</v>
      </c>
      <c r="B66" s="78"/>
      <c r="C66" s="78"/>
      <c r="D66" s="377" t="s">
        <v>623</v>
      </c>
      <c r="E66" s="381">
        <v>1.4E-2</v>
      </c>
      <c r="F66" s="78"/>
    </row>
    <row r="67" spans="1:6" x14ac:dyDescent="0.45">
      <c r="A67" s="379" t="s">
        <v>492</v>
      </c>
      <c r="B67" s="78"/>
      <c r="C67" s="78"/>
      <c r="D67" s="377" t="s">
        <v>623</v>
      </c>
      <c r="E67" s="381">
        <v>3.4</v>
      </c>
      <c r="F67" s="78"/>
    </row>
    <row r="68" spans="1:6" x14ac:dyDescent="0.45">
      <c r="A68" s="379" t="s">
        <v>493</v>
      </c>
      <c r="B68" s="78"/>
      <c r="C68" s="78"/>
      <c r="D68" s="377" t="s">
        <v>623</v>
      </c>
      <c r="E68" s="381">
        <v>5.0000000000000001E-3</v>
      </c>
      <c r="F68" s="78"/>
    </row>
    <row r="69" spans="1:6" x14ac:dyDescent="0.45">
      <c r="A69" s="379" t="s">
        <v>598</v>
      </c>
      <c r="B69" s="78"/>
      <c r="C69" s="78"/>
      <c r="D69" s="377" t="s">
        <v>623</v>
      </c>
      <c r="E69" s="381">
        <v>1</v>
      </c>
      <c r="F69" s="78"/>
    </row>
    <row r="70" spans="1:6" x14ac:dyDescent="0.45">
      <c r="A70" s="383" t="s">
        <v>494</v>
      </c>
      <c r="B70" s="384"/>
      <c r="C70" s="384"/>
      <c r="D70" s="385" t="s">
        <v>623</v>
      </c>
      <c r="E70" s="386" t="s">
        <v>623</v>
      </c>
      <c r="F70" s="78"/>
    </row>
    <row r="71" spans="1:6" x14ac:dyDescent="0.45">
      <c r="A71" s="78"/>
      <c r="B71" s="78"/>
      <c r="C71" s="78"/>
      <c r="D71" s="78"/>
      <c r="E71" s="78"/>
      <c r="F71" s="78"/>
    </row>
  </sheetData>
  <sheetProtection algorithmName="SHA-512" hashValue="U12d09C9bOp+LyEVyB5OFpwERpXW+sWUbACjTl6qYs2bTTWY9BXaX4T23vLDsBV0i7vQ+Fn+FmZGpdnJ1wjecg==" saltValue="cscXr9P34xkT1qcLOozH5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x14ac:dyDescent="0.45"/>
    <row r="2" spans="2:80" ht="21" customHeight="1" thickBot="1" x14ac:dyDescent="0.5">
      <c r="C2" s="22" t="s">
        <v>0</v>
      </c>
      <c r="D2" s="453">
        <v>1</v>
      </c>
      <c r="E2" s="442"/>
      <c r="F2" s="442"/>
      <c r="G2" s="442"/>
      <c r="H2" s="442"/>
      <c r="I2" s="443"/>
      <c r="J2" s="20"/>
      <c r="K2" s="20"/>
      <c r="L2" s="20"/>
      <c r="AC2" s="231" t="s">
        <v>612</v>
      </c>
      <c r="AD2" s="441">
        <v>45748</v>
      </c>
      <c r="AE2" s="442"/>
      <c r="AF2" s="442"/>
      <c r="AG2" s="442"/>
      <c r="AH2" s="442"/>
      <c r="AI2" s="442"/>
      <c r="AJ2" s="443"/>
      <c r="CB2" s="5" t="s">
        <v>611</v>
      </c>
    </row>
    <row r="3" spans="2:80" ht="12" customHeight="1" thickBot="1" x14ac:dyDescent="0.5">
      <c r="B3" s="22"/>
      <c r="C3" s="23"/>
      <c r="D3" s="20"/>
      <c r="E3" s="20"/>
      <c r="F3" s="20"/>
      <c r="G3" s="20"/>
      <c r="H3" s="20"/>
      <c r="I3" s="20"/>
      <c r="CB3" s="258" t="b">
        <v>0</v>
      </c>
    </row>
    <row r="4" spans="2:80" ht="12" customHeight="1" x14ac:dyDescent="0.45"/>
    <row r="5" spans="2:80" ht="12" customHeight="1" x14ac:dyDescent="0.45"/>
    <row r="6" spans="2:80" ht="12" customHeight="1" x14ac:dyDescent="0.45"/>
    <row r="7" spans="2:80" ht="12" customHeight="1" x14ac:dyDescent="0.45">
      <c r="B7" s="444" t="s">
        <v>974</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row>
    <row r="8" spans="2:80" ht="27" customHeight="1" x14ac:dyDescent="0.45">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row>
    <row r="9" spans="2:80" ht="30.6" customHeight="1" x14ac:dyDescent="0.45">
      <c r="B9" s="23"/>
      <c r="C9" s="23"/>
      <c r="D9" s="23"/>
      <c r="H9" s="20"/>
      <c r="I9" s="20"/>
      <c r="M9" s="153" t="s">
        <v>698</v>
      </c>
      <c r="N9" s="154"/>
      <c r="O9" s="154"/>
      <c r="P9" s="154"/>
      <c r="Q9" s="154"/>
      <c r="R9" s="154"/>
      <c r="S9" s="154"/>
      <c r="T9" s="154"/>
      <c r="U9" s="154"/>
    </row>
    <row r="10" spans="2:80" ht="12" customHeight="1" x14ac:dyDescent="0.45">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45">
      <c r="B11" s="145" t="s">
        <v>699</v>
      </c>
      <c r="C11" s="150"/>
      <c r="J11" s="112"/>
      <c r="K11" s="112"/>
      <c r="L11" s="112"/>
      <c r="M11" s="112"/>
      <c r="N11" s="112"/>
      <c r="O11" s="112"/>
      <c r="P11" s="112"/>
      <c r="Q11" s="112"/>
      <c r="R11" s="112"/>
      <c r="S11" s="112"/>
      <c r="T11" s="112"/>
      <c r="U11" s="112"/>
      <c r="V11" s="112"/>
      <c r="W11" s="112"/>
      <c r="X11" s="112"/>
      <c r="Y11" s="112"/>
      <c r="Z11" s="112"/>
      <c r="AA11" s="112"/>
    </row>
    <row r="12" spans="2:80" ht="13.95" customHeight="1" x14ac:dyDescent="0.45">
      <c r="B12" s="145" t="s">
        <v>1</v>
      </c>
      <c r="C12" s="145"/>
    </row>
    <row r="13" spans="2:80" ht="6.6" customHeight="1" thickBot="1" x14ac:dyDescent="0.5"/>
    <row r="14" spans="2:80" ht="23.7" customHeight="1" x14ac:dyDescent="0.45">
      <c r="C14" s="446" t="s">
        <v>2</v>
      </c>
      <c r="D14" s="447"/>
      <c r="E14" s="447"/>
      <c r="F14" s="447"/>
      <c r="G14" s="447"/>
      <c r="H14" s="447"/>
      <c r="I14" s="447"/>
      <c r="J14" s="447"/>
      <c r="K14" s="435" t="s">
        <v>728</v>
      </c>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7"/>
    </row>
    <row r="15" spans="2:80" ht="48.75" customHeight="1" x14ac:dyDescent="0.45">
      <c r="C15" s="448" t="s">
        <v>772</v>
      </c>
      <c r="D15" s="449"/>
      <c r="E15" s="449"/>
      <c r="F15" s="449"/>
      <c r="G15" s="449"/>
      <c r="H15" s="449"/>
      <c r="I15" s="449"/>
      <c r="J15" s="450"/>
      <c r="K15" s="438" t="s">
        <v>729</v>
      </c>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2:80" ht="24" customHeight="1" x14ac:dyDescent="0.45">
      <c r="C16" s="451" t="s">
        <v>717</v>
      </c>
      <c r="D16" s="452"/>
      <c r="E16" s="452"/>
      <c r="F16" s="452"/>
      <c r="G16" s="452"/>
      <c r="H16" s="452"/>
      <c r="I16" s="452"/>
      <c r="J16" s="452"/>
      <c r="K16" s="438" t="s">
        <v>730</v>
      </c>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40"/>
    </row>
    <row r="17" spans="2:34" ht="25.2" customHeight="1" x14ac:dyDescent="0.45">
      <c r="B17" s="20"/>
      <c r="C17" s="466" t="s">
        <v>700</v>
      </c>
      <c r="D17" s="429" t="s">
        <v>764</v>
      </c>
      <c r="E17" s="430"/>
      <c r="F17" s="430"/>
      <c r="G17" s="430"/>
      <c r="H17" s="430"/>
      <c r="I17" s="430"/>
      <c r="J17" s="431"/>
      <c r="K17" s="432" t="s">
        <v>731</v>
      </c>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row>
    <row r="18" spans="2:34" ht="39" customHeight="1" x14ac:dyDescent="0.45">
      <c r="C18" s="467"/>
      <c r="D18" s="429" t="s">
        <v>811</v>
      </c>
      <c r="E18" s="430"/>
      <c r="F18" s="430"/>
      <c r="G18" s="430"/>
      <c r="H18" s="430"/>
      <c r="I18" s="430"/>
      <c r="J18" s="431"/>
      <c r="K18" s="477" t="s">
        <v>284</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2:34" ht="25.2" customHeight="1" x14ac:dyDescent="0.45">
      <c r="C19" s="467"/>
      <c r="D19" s="469" t="s">
        <v>713</v>
      </c>
      <c r="E19" s="429" t="s">
        <v>701</v>
      </c>
      <c r="F19" s="430"/>
      <c r="G19" s="430"/>
      <c r="H19" s="430"/>
      <c r="I19" s="430"/>
      <c r="J19" s="431"/>
      <c r="K19" s="438" t="s">
        <v>703</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2:34" ht="25.2" customHeight="1" x14ac:dyDescent="0.45">
      <c r="C20" s="467"/>
      <c r="D20" s="469"/>
      <c r="E20" s="418" t="s">
        <v>712</v>
      </c>
      <c r="F20" s="419"/>
      <c r="G20" s="419"/>
      <c r="H20" s="419"/>
      <c r="I20" s="419"/>
      <c r="J20" s="419"/>
      <c r="K20" s="419"/>
      <c r="L20" s="419"/>
      <c r="M20" s="419"/>
      <c r="N20" s="419"/>
      <c r="O20" s="419"/>
      <c r="P20" s="419"/>
      <c r="Q20" s="419"/>
      <c r="R20" s="420"/>
      <c r="S20" s="415">
        <f>SUM(S21:AD25)</f>
        <v>11000</v>
      </c>
      <c r="T20" s="416"/>
      <c r="U20" s="416"/>
      <c r="V20" s="416"/>
      <c r="W20" s="416"/>
      <c r="X20" s="416"/>
      <c r="Y20" s="416"/>
      <c r="Z20" s="416"/>
      <c r="AA20" s="416"/>
      <c r="AB20" s="416"/>
      <c r="AC20" s="416"/>
      <c r="AD20" s="417"/>
      <c r="AE20" s="409" t="s">
        <v>704</v>
      </c>
      <c r="AF20" s="410"/>
      <c r="AG20" s="410"/>
      <c r="AH20" s="411"/>
    </row>
    <row r="21" spans="2:34" ht="25.2" customHeight="1" x14ac:dyDescent="0.45">
      <c r="C21" s="467"/>
      <c r="D21" s="469"/>
      <c r="E21" s="229"/>
      <c r="F21" s="227"/>
      <c r="G21" s="457" t="s">
        <v>702</v>
      </c>
      <c r="H21" s="458"/>
      <c r="I21" s="458"/>
      <c r="J21" s="459"/>
      <c r="K21" s="424" t="s">
        <v>703</v>
      </c>
      <c r="L21" s="425"/>
      <c r="M21" s="425"/>
      <c r="N21" s="425"/>
      <c r="O21" s="425"/>
      <c r="P21" s="425"/>
      <c r="Q21" s="425"/>
      <c r="R21" s="426"/>
      <c r="S21" s="421">
        <v>11000</v>
      </c>
      <c r="T21" s="422"/>
      <c r="U21" s="422"/>
      <c r="V21" s="422"/>
      <c r="W21" s="422"/>
      <c r="X21" s="422"/>
      <c r="Y21" s="422"/>
      <c r="Z21" s="422"/>
      <c r="AA21" s="422"/>
      <c r="AB21" s="422"/>
      <c r="AC21" s="422"/>
      <c r="AD21" s="423"/>
      <c r="AE21" s="409" t="s">
        <v>704</v>
      </c>
      <c r="AF21" s="410"/>
      <c r="AG21" s="410"/>
      <c r="AH21" s="411"/>
    </row>
    <row r="22" spans="2:34" ht="25.2" customHeight="1" x14ac:dyDescent="0.45">
      <c r="B22" s="26"/>
      <c r="C22" s="467"/>
      <c r="D22" s="469"/>
      <c r="E22" s="229"/>
      <c r="F22" s="227"/>
      <c r="G22" s="460"/>
      <c r="H22" s="461"/>
      <c r="I22" s="461"/>
      <c r="J22" s="462"/>
      <c r="K22" s="427" t="s">
        <v>4</v>
      </c>
      <c r="L22" s="428"/>
      <c r="M22" s="428"/>
      <c r="N22" s="428"/>
      <c r="O22" s="428"/>
      <c r="P22" s="428"/>
      <c r="Q22" s="428"/>
      <c r="R22" s="428"/>
      <c r="S22" s="454"/>
      <c r="T22" s="455"/>
      <c r="U22" s="455"/>
      <c r="V22" s="455"/>
      <c r="W22" s="455"/>
      <c r="X22" s="455"/>
      <c r="Y22" s="455"/>
      <c r="Z22" s="455"/>
      <c r="AA22" s="455"/>
      <c r="AB22" s="455"/>
      <c r="AC22" s="455"/>
      <c r="AD22" s="456"/>
      <c r="AE22" s="409" t="s">
        <v>704</v>
      </c>
      <c r="AF22" s="410"/>
      <c r="AG22" s="410"/>
      <c r="AH22" s="411"/>
    </row>
    <row r="23" spans="2:34" ht="25.2" customHeight="1" x14ac:dyDescent="0.45">
      <c r="B23" s="26"/>
      <c r="C23" s="467"/>
      <c r="D23" s="469"/>
      <c r="E23" s="229"/>
      <c r="F23" s="227"/>
      <c r="G23" s="460"/>
      <c r="H23" s="461"/>
      <c r="I23" s="461"/>
      <c r="J23" s="462"/>
      <c r="K23" s="424" t="s">
        <v>705</v>
      </c>
      <c r="L23" s="425"/>
      <c r="M23" s="425"/>
      <c r="N23" s="425"/>
      <c r="O23" s="425"/>
      <c r="P23" s="425"/>
      <c r="Q23" s="425"/>
      <c r="R23" s="426"/>
      <c r="S23" s="454"/>
      <c r="T23" s="455"/>
      <c r="U23" s="455"/>
      <c r="V23" s="455"/>
      <c r="W23" s="455"/>
      <c r="X23" s="455"/>
      <c r="Y23" s="455"/>
      <c r="Z23" s="455"/>
      <c r="AA23" s="455"/>
      <c r="AB23" s="455"/>
      <c r="AC23" s="455"/>
      <c r="AD23" s="456"/>
      <c r="AE23" s="409" t="s">
        <v>704</v>
      </c>
      <c r="AF23" s="410"/>
      <c r="AG23" s="410"/>
      <c r="AH23" s="411"/>
    </row>
    <row r="24" spans="2:34" ht="25.2" customHeight="1" x14ac:dyDescent="0.45">
      <c r="C24" s="467"/>
      <c r="D24" s="469"/>
      <c r="E24" s="229"/>
      <c r="F24" s="227"/>
      <c r="G24" s="460"/>
      <c r="H24" s="461"/>
      <c r="I24" s="461"/>
      <c r="J24" s="462"/>
      <c r="K24" s="424" t="s">
        <v>5</v>
      </c>
      <c r="L24" s="425"/>
      <c r="M24" s="425"/>
      <c r="N24" s="425"/>
      <c r="O24" s="425"/>
      <c r="P24" s="425"/>
      <c r="Q24" s="425"/>
      <c r="R24" s="426"/>
      <c r="S24" s="454"/>
      <c r="T24" s="455"/>
      <c r="U24" s="455"/>
      <c r="V24" s="455"/>
      <c r="W24" s="455"/>
      <c r="X24" s="455"/>
      <c r="Y24" s="455"/>
      <c r="Z24" s="455"/>
      <c r="AA24" s="455"/>
      <c r="AB24" s="455"/>
      <c r="AC24" s="455"/>
      <c r="AD24" s="456"/>
      <c r="AE24" s="409" t="s">
        <v>704</v>
      </c>
      <c r="AF24" s="410"/>
      <c r="AG24" s="410"/>
      <c r="AH24" s="411"/>
    </row>
    <row r="25" spans="2:34" ht="25.2" customHeight="1" thickBot="1" x14ac:dyDescent="0.5">
      <c r="C25" s="468"/>
      <c r="D25" s="470"/>
      <c r="E25" s="230"/>
      <c r="F25" s="228"/>
      <c r="G25" s="463"/>
      <c r="H25" s="464"/>
      <c r="I25" s="464"/>
      <c r="J25" s="465"/>
      <c r="K25" s="471" t="s">
        <v>6</v>
      </c>
      <c r="L25" s="472"/>
      <c r="M25" s="472"/>
      <c r="N25" s="472"/>
      <c r="O25" s="472"/>
      <c r="P25" s="472"/>
      <c r="Q25" s="472"/>
      <c r="R25" s="473"/>
      <c r="S25" s="474"/>
      <c r="T25" s="475"/>
      <c r="U25" s="475"/>
      <c r="V25" s="475"/>
      <c r="W25" s="475"/>
      <c r="X25" s="475"/>
      <c r="Y25" s="475"/>
      <c r="Z25" s="475"/>
      <c r="AA25" s="475"/>
      <c r="AB25" s="475"/>
      <c r="AC25" s="475"/>
      <c r="AD25" s="476"/>
      <c r="AE25" s="412" t="s">
        <v>704</v>
      </c>
      <c r="AF25" s="413"/>
      <c r="AG25" s="413"/>
      <c r="AH25" s="414"/>
    </row>
    <row r="26" spans="2:34" ht="15.6" customHeight="1" x14ac:dyDescent="0.45">
      <c r="C26" s="23"/>
      <c r="D26" s="23"/>
      <c r="E26" s="23"/>
      <c r="F26" s="23"/>
      <c r="G26" s="23"/>
      <c r="H26" s="23"/>
      <c r="I26" s="23"/>
    </row>
    <row r="27" spans="2:34" ht="23.7" customHeight="1" thickBot="1" x14ac:dyDescent="0.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45">
      <c r="C28" s="389" t="s">
        <v>706</v>
      </c>
      <c r="D28" s="390"/>
      <c r="E28" s="390"/>
      <c r="F28" s="390"/>
      <c r="G28" s="390"/>
      <c r="H28" s="390"/>
      <c r="I28" s="390"/>
      <c r="J28" s="390"/>
      <c r="K28" s="390"/>
      <c r="L28" s="390"/>
      <c r="M28" s="391"/>
      <c r="N28" s="392" t="s">
        <v>707</v>
      </c>
      <c r="O28" s="390"/>
      <c r="P28" s="390"/>
      <c r="Q28" s="390"/>
      <c r="R28" s="390"/>
      <c r="S28" s="390"/>
      <c r="T28" s="390"/>
      <c r="U28" s="390"/>
      <c r="V28" s="390"/>
      <c r="W28" s="390"/>
      <c r="X28" s="390"/>
      <c r="Y28" s="390"/>
      <c r="Z28" s="390"/>
      <c r="AA28" s="390"/>
      <c r="AB28" s="390"/>
      <c r="AC28" s="390"/>
      <c r="AD28" s="390"/>
      <c r="AE28" s="390"/>
      <c r="AF28" s="390"/>
      <c r="AG28" s="390"/>
      <c r="AH28" s="393"/>
    </row>
    <row r="29" spans="2:34" ht="26.7" customHeight="1" x14ac:dyDescent="0.45">
      <c r="C29" s="394" t="s">
        <v>732</v>
      </c>
      <c r="D29" s="395"/>
      <c r="E29" s="395"/>
      <c r="F29" s="395"/>
      <c r="G29" s="395"/>
      <c r="H29" s="395"/>
      <c r="I29" s="395"/>
      <c r="J29" s="395"/>
      <c r="K29" s="395"/>
      <c r="L29" s="395"/>
      <c r="M29" s="396"/>
      <c r="N29" s="397" t="s">
        <v>733</v>
      </c>
      <c r="O29" s="395"/>
      <c r="P29" s="395"/>
      <c r="Q29" s="395"/>
      <c r="R29" s="395"/>
      <c r="S29" s="395"/>
      <c r="T29" s="395"/>
      <c r="U29" s="395"/>
      <c r="V29" s="395"/>
      <c r="W29" s="395"/>
      <c r="X29" s="395"/>
      <c r="Y29" s="395"/>
      <c r="Z29" s="395"/>
      <c r="AA29" s="395"/>
      <c r="AB29" s="395"/>
      <c r="AC29" s="395"/>
      <c r="AD29" s="395"/>
      <c r="AE29" s="395"/>
      <c r="AF29" s="395"/>
      <c r="AG29" s="395"/>
      <c r="AH29" s="398"/>
    </row>
    <row r="30" spans="2:34" ht="24" customHeight="1" x14ac:dyDescent="0.45">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row>
    <row r="31" spans="2:34" ht="24" customHeight="1" x14ac:dyDescent="0.45">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row>
    <row r="32" spans="2:34" ht="24" customHeight="1" x14ac:dyDescent="0.45">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row>
    <row r="33" spans="2:34" ht="24" customHeight="1" thickBot="1" x14ac:dyDescent="0.5">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row>
    <row r="34" spans="2:34" ht="15.6" customHeight="1" x14ac:dyDescent="0.45">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45">
      <c r="C36" s="389" t="s">
        <v>709</v>
      </c>
      <c r="D36" s="390"/>
      <c r="E36" s="390"/>
      <c r="F36" s="390"/>
      <c r="G36" s="390"/>
      <c r="H36" s="390"/>
      <c r="I36" s="390"/>
      <c r="J36" s="390"/>
      <c r="K36" s="390"/>
      <c r="L36" s="390"/>
      <c r="M36" s="391"/>
      <c r="N36" s="392" t="s">
        <v>710</v>
      </c>
      <c r="O36" s="390"/>
      <c r="P36" s="390"/>
      <c r="Q36" s="390"/>
      <c r="R36" s="390"/>
      <c r="S36" s="390"/>
      <c r="T36" s="390"/>
      <c r="U36" s="390"/>
      <c r="V36" s="390"/>
      <c r="W36" s="390"/>
      <c r="X36" s="390"/>
      <c r="Y36" s="390"/>
      <c r="Z36" s="390"/>
      <c r="AA36" s="390"/>
      <c r="AB36" s="390"/>
      <c r="AC36" s="390"/>
      <c r="AD36" s="390"/>
      <c r="AE36" s="390"/>
      <c r="AF36" s="390"/>
      <c r="AG36" s="390"/>
      <c r="AH36" s="393"/>
    </row>
    <row r="37" spans="2:34" ht="33.6" customHeight="1" x14ac:dyDescent="0.45">
      <c r="C37" s="394" t="s">
        <v>734</v>
      </c>
      <c r="D37" s="395"/>
      <c r="E37" s="395"/>
      <c r="F37" s="395"/>
      <c r="G37" s="395"/>
      <c r="H37" s="395"/>
      <c r="I37" s="395"/>
      <c r="J37" s="395"/>
      <c r="K37" s="395"/>
      <c r="L37" s="395"/>
      <c r="M37" s="396"/>
      <c r="N37" s="397" t="s">
        <v>735</v>
      </c>
      <c r="O37" s="395"/>
      <c r="P37" s="395"/>
      <c r="Q37" s="395"/>
      <c r="R37" s="395"/>
      <c r="S37" s="395"/>
      <c r="T37" s="395"/>
      <c r="U37" s="395"/>
      <c r="V37" s="395"/>
      <c r="W37" s="395"/>
      <c r="X37" s="395"/>
      <c r="Y37" s="395"/>
      <c r="Z37" s="395"/>
      <c r="AA37" s="395"/>
      <c r="AB37" s="395"/>
      <c r="AC37" s="395"/>
      <c r="AD37" s="395"/>
      <c r="AE37" s="395"/>
      <c r="AF37" s="395"/>
      <c r="AG37" s="395"/>
      <c r="AH37" s="398"/>
    </row>
    <row r="38" spans="2:34" ht="24" customHeight="1" x14ac:dyDescent="0.45">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2:34" ht="24" customHeight="1" x14ac:dyDescent="0.45">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2:34" ht="24" customHeight="1" x14ac:dyDescent="0.45">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2:34" ht="24" customHeight="1" x14ac:dyDescent="0.45">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2:34" ht="24" customHeight="1" x14ac:dyDescent="0.45">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2:34" ht="24" customHeight="1" thickBot="1" x14ac:dyDescent="0.5">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2:34" ht="17.7" customHeight="1" x14ac:dyDescent="0.45">
      <c r="C44" s="145" t="s">
        <v>711</v>
      </c>
    </row>
    <row r="45" spans="2:34" ht="12" customHeight="1" x14ac:dyDescent="0.45"/>
    <row r="46" spans="2:34" ht="12" customHeight="1" x14ac:dyDescent="0.45"/>
    <row r="47" spans="2:34" ht="12" customHeight="1" x14ac:dyDescent="0.45">
      <c r="C47" s="20"/>
      <c r="D47" s="20"/>
      <c r="E47" s="20"/>
      <c r="F47" s="20"/>
      <c r="G47" s="20"/>
      <c r="H47" s="20"/>
      <c r="I47" s="20"/>
    </row>
    <row r="48" spans="2:34" ht="12" customHeight="1" x14ac:dyDescent="0.45">
      <c r="D48" s="20"/>
      <c r="E48" s="20"/>
      <c r="F48" s="20"/>
      <c r="G48" s="20"/>
      <c r="H48" s="20"/>
      <c r="I48" s="20"/>
    </row>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sheetData>
  <sheetProtection algorithmName="SHA-512" hashValue="akVLiSCpTT+Fh7j6pR655qRwLD+VyN7beqHWnlduwncxTjhMm12TaiDhvWdY8cq35rHYAXHWpYLPwFugASYrxA==" saltValue="vxlSAPKlSM0n1rvRbCGp5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19" priority="14">
      <formula>$CB$3=TRUE</formula>
    </cfRule>
  </conditionalFormatting>
  <conditionalFormatting sqref="AD2">
    <cfRule type="expression" dxfId="18"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 style="5" customWidth="1"/>
    <col min="6" max="18" width="2.5" style="5" customWidth="1"/>
    <col min="19" max="20" width="4.3984375" style="5" customWidth="1"/>
    <col min="21" max="37" width="2.5" style="5" customWidth="1"/>
    <col min="38" max="52" width="8.69921875" style="5"/>
    <col min="53" max="53" width="0" style="5" hidden="1" customWidth="1"/>
    <col min="54" max="16384" width="8.69921875" style="5"/>
  </cols>
  <sheetData>
    <row r="1" spans="1:53" ht="12" customHeight="1" x14ac:dyDescent="0.45">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x14ac:dyDescent="0.45">
      <c r="A2" s="30"/>
      <c r="B2" s="36" t="s">
        <v>398</v>
      </c>
      <c r="C2" s="34" t="s">
        <v>397</v>
      </c>
      <c r="D2" s="34"/>
    </row>
    <row r="3" spans="1:53" ht="12" hidden="1" customHeight="1" x14ac:dyDescent="0.45">
      <c r="A3" s="30"/>
    </row>
    <row r="4" spans="1:53" ht="12" hidden="1" customHeight="1" x14ac:dyDescent="0.45">
      <c r="A4" s="30"/>
      <c r="B4" s="495"/>
      <c r="C4" s="495"/>
      <c r="D4" s="495"/>
      <c r="E4" s="495"/>
      <c r="F4" s="495"/>
      <c r="G4" s="495"/>
      <c r="H4" s="482"/>
      <c r="I4" s="482"/>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row>
    <row r="5" spans="1:53" ht="12" customHeight="1" thickBot="1" x14ac:dyDescent="0.5">
      <c r="A5" s="30"/>
      <c r="B5" s="496"/>
      <c r="C5" s="496"/>
      <c r="D5" s="496"/>
      <c r="E5" s="496"/>
      <c r="F5" s="496"/>
      <c r="G5" s="496"/>
      <c r="H5" s="483"/>
      <c r="I5" s="483"/>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BA5" s="5" t="s">
        <v>611</v>
      </c>
    </row>
    <row r="6" spans="1:53" ht="18.600000000000001" customHeight="1" thickBot="1" x14ac:dyDescent="0.5">
      <c r="A6" s="30"/>
      <c r="B6" s="486" t="s">
        <v>399</v>
      </c>
      <c r="C6" s="487"/>
      <c r="D6" s="487"/>
      <c r="E6" s="487"/>
      <c r="F6" s="487"/>
      <c r="G6" s="487"/>
      <c r="H6" s="48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8" t="b">
        <v>0</v>
      </c>
    </row>
    <row r="7" spans="1:53" ht="12" customHeight="1" x14ac:dyDescent="0.45">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45">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45">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45">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45">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45">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45">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45">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45">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45">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45">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45">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45">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45">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45">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45">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45">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45">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45">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45">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45">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45">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45">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45">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45">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45">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45">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45">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45">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45">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45">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45">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45">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45">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45">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45">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45">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45">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45">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45">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45">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45">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45">
      <c r="A50" s="30"/>
      <c r="B50" s="489" t="s">
        <v>391</v>
      </c>
      <c r="C50" s="490"/>
      <c r="D50" s="490"/>
      <c r="E50" s="490"/>
      <c r="F50" s="490"/>
      <c r="G50" s="490"/>
      <c r="H50" s="490"/>
      <c r="I50" s="491"/>
      <c r="J50" s="497" t="s">
        <v>736</v>
      </c>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8"/>
    </row>
    <row r="51" spans="1:36" ht="12" customHeight="1" x14ac:dyDescent="0.45">
      <c r="A51" s="30"/>
      <c r="B51" s="492"/>
      <c r="C51" s="493"/>
      <c r="D51" s="493"/>
      <c r="E51" s="493"/>
      <c r="F51" s="493"/>
      <c r="G51" s="493"/>
      <c r="H51" s="493"/>
      <c r="I51" s="49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row>
    <row r="52" spans="1:36" ht="37.950000000000003" customHeight="1" x14ac:dyDescent="0.45">
      <c r="A52" s="30"/>
      <c r="B52" s="499" t="s">
        <v>392</v>
      </c>
      <c r="C52" s="500"/>
      <c r="D52" s="500"/>
      <c r="E52" s="500"/>
      <c r="F52" s="500"/>
      <c r="G52" s="500"/>
      <c r="H52" s="500"/>
      <c r="I52" s="501"/>
      <c r="J52" s="480" t="s">
        <v>737</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row>
    <row r="53" spans="1:36" ht="37.950000000000003" customHeight="1" x14ac:dyDescent="0.45">
      <c r="A53" s="30"/>
      <c r="B53" s="492"/>
      <c r="C53" s="493"/>
      <c r="D53" s="493"/>
      <c r="E53" s="493"/>
      <c r="F53" s="493"/>
      <c r="G53" s="493"/>
      <c r="H53" s="493"/>
      <c r="I53" s="49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row>
    <row r="54" spans="1:36" ht="15" customHeight="1" x14ac:dyDescent="0.45">
      <c r="A54" s="30"/>
      <c r="B54" s="502" t="s">
        <v>773</v>
      </c>
      <c r="C54" s="503"/>
      <c r="D54" s="503"/>
      <c r="E54" s="504"/>
      <c r="F54" s="518" t="s">
        <v>687</v>
      </c>
      <c r="G54" s="504"/>
      <c r="H54" s="514" t="s">
        <v>738</v>
      </c>
      <c r="I54" s="515"/>
      <c r="J54" s="520" t="s">
        <v>393</v>
      </c>
      <c r="K54" s="520"/>
      <c r="L54" s="520"/>
      <c r="M54" s="520"/>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ht="15" customHeight="1" x14ac:dyDescent="0.45">
      <c r="A55" s="30"/>
      <c r="B55" s="505"/>
      <c r="C55" s="506"/>
      <c r="D55" s="506"/>
      <c r="E55" s="507"/>
      <c r="F55" s="524"/>
      <c r="G55" s="510"/>
      <c r="H55" s="522"/>
      <c r="I55" s="523"/>
      <c r="J55" s="520"/>
      <c r="K55" s="520"/>
      <c r="L55" s="520"/>
      <c r="M55" s="520"/>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ht="15" customHeight="1" x14ac:dyDescent="0.45">
      <c r="A56" s="30"/>
      <c r="B56" s="505"/>
      <c r="C56" s="506"/>
      <c r="D56" s="506"/>
      <c r="E56" s="507"/>
      <c r="F56" s="518" t="s">
        <v>688</v>
      </c>
      <c r="G56" s="504"/>
      <c r="H56" s="514" t="s">
        <v>739</v>
      </c>
      <c r="I56" s="515"/>
      <c r="J56" s="520" t="s">
        <v>393</v>
      </c>
      <c r="K56" s="520"/>
      <c r="L56" s="520"/>
      <c r="M56" s="520"/>
      <c r="N56" s="480" t="s">
        <v>970</v>
      </c>
      <c r="O56" s="480"/>
      <c r="P56" s="480"/>
      <c r="Q56" s="480"/>
      <c r="R56" s="480"/>
      <c r="S56" s="480"/>
      <c r="T56" s="480"/>
      <c r="U56" s="480"/>
      <c r="V56" s="480"/>
      <c r="W56" s="480"/>
      <c r="X56" s="480"/>
      <c r="Y56" s="480"/>
      <c r="Z56" s="480"/>
      <c r="AA56" s="480"/>
      <c r="AB56" s="480"/>
      <c r="AC56" s="480"/>
      <c r="AD56" s="480"/>
      <c r="AE56" s="480"/>
      <c r="AF56" s="480"/>
      <c r="AG56" s="480"/>
      <c r="AH56" s="480"/>
      <c r="AI56" s="480"/>
      <c r="AJ56" s="481"/>
    </row>
    <row r="57" spans="1:36" ht="15" customHeight="1" x14ac:dyDescent="0.45">
      <c r="A57" s="30"/>
      <c r="B57" s="508"/>
      <c r="C57" s="509"/>
      <c r="D57" s="509"/>
      <c r="E57" s="510"/>
      <c r="F57" s="524"/>
      <c r="G57" s="510"/>
      <c r="H57" s="522"/>
      <c r="I57" s="523"/>
      <c r="J57" s="520"/>
      <c r="K57" s="520"/>
      <c r="L57" s="520"/>
      <c r="M57" s="52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row>
    <row r="58" spans="1:36" ht="16.2" customHeight="1" x14ac:dyDescent="0.45">
      <c r="A58" s="30"/>
      <c r="B58" s="502" t="s">
        <v>400</v>
      </c>
      <c r="C58" s="503"/>
      <c r="D58" s="503"/>
      <c r="E58" s="504"/>
      <c r="F58" s="518" t="s">
        <v>689</v>
      </c>
      <c r="G58" s="504"/>
      <c r="H58" s="514" t="s">
        <v>739</v>
      </c>
      <c r="I58" s="515"/>
      <c r="J58" s="520" t="s">
        <v>395</v>
      </c>
      <c r="K58" s="520"/>
      <c r="L58" s="520"/>
      <c r="M58" s="520"/>
      <c r="N58" s="525" t="s">
        <v>740</v>
      </c>
      <c r="O58" s="525"/>
      <c r="P58" s="520" t="s">
        <v>812</v>
      </c>
      <c r="Q58" s="520"/>
      <c r="R58" s="520"/>
      <c r="S58" s="525" t="s">
        <v>968</v>
      </c>
      <c r="T58" s="525"/>
      <c r="U58" s="520" t="s">
        <v>396</v>
      </c>
      <c r="V58" s="520"/>
      <c r="W58" s="520"/>
      <c r="X58" s="529" t="s">
        <v>813</v>
      </c>
      <c r="Y58" s="530"/>
      <c r="Z58" s="530"/>
      <c r="AA58" s="530"/>
      <c r="AB58" s="530"/>
      <c r="AC58" s="530"/>
      <c r="AD58" s="530"/>
      <c r="AE58" s="530"/>
      <c r="AF58" s="530"/>
      <c r="AG58" s="530"/>
      <c r="AH58" s="530"/>
      <c r="AI58" s="530"/>
      <c r="AJ58" s="531"/>
    </row>
    <row r="59" spans="1:36" ht="16.2" customHeight="1" x14ac:dyDescent="0.45">
      <c r="A59" s="30"/>
      <c r="B59" s="505"/>
      <c r="C59" s="506"/>
      <c r="D59" s="506"/>
      <c r="E59" s="507"/>
      <c r="F59" s="524"/>
      <c r="G59" s="510"/>
      <c r="H59" s="522"/>
      <c r="I59" s="523"/>
      <c r="J59" s="520"/>
      <c r="K59" s="520"/>
      <c r="L59" s="520"/>
      <c r="M59" s="520"/>
      <c r="N59" s="525"/>
      <c r="O59" s="525"/>
      <c r="P59" s="520"/>
      <c r="Q59" s="520"/>
      <c r="R59" s="520"/>
      <c r="S59" s="525"/>
      <c r="T59" s="525"/>
      <c r="U59" s="520"/>
      <c r="V59" s="520"/>
      <c r="W59" s="520"/>
      <c r="X59" s="532"/>
      <c r="Y59" s="533"/>
      <c r="Z59" s="533"/>
      <c r="AA59" s="533"/>
      <c r="AB59" s="533"/>
      <c r="AC59" s="533"/>
      <c r="AD59" s="533"/>
      <c r="AE59" s="533"/>
      <c r="AF59" s="533"/>
      <c r="AG59" s="533"/>
      <c r="AH59" s="533"/>
      <c r="AI59" s="533"/>
      <c r="AJ59" s="534"/>
    </row>
    <row r="60" spans="1:36" ht="16.2" customHeight="1" x14ac:dyDescent="0.45">
      <c r="A60" s="30"/>
      <c r="B60" s="505"/>
      <c r="C60" s="506"/>
      <c r="D60" s="506"/>
      <c r="E60" s="507"/>
      <c r="F60" s="518" t="s">
        <v>690</v>
      </c>
      <c r="G60" s="504"/>
      <c r="H60" s="514" t="s">
        <v>739</v>
      </c>
      <c r="I60" s="515"/>
      <c r="J60" s="520" t="s">
        <v>395</v>
      </c>
      <c r="K60" s="520"/>
      <c r="L60" s="520"/>
      <c r="M60" s="520"/>
      <c r="N60" s="525" t="s">
        <v>740</v>
      </c>
      <c r="O60" s="525"/>
      <c r="P60" s="520" t="s">
        <v>812</v>
      </c>
      <c r="Q60" s="520"/>
      <c r="R60" s="520"/>
      <c r="S60" s="525" t="s">
        <v>968</v>
      </c>
      <c r="T60" s="525"/>
      <c r="U60" s="520" t="s">
        <v>396</v>
      </c>
      <c r="V60" s="520"/>
      <c r="W60" s="520"/>
      <c r="X60" s="529" t="s">
        <v>814</v>
      </c>
      <c r="Y60" s="530"/>
      <c r="Z60" s="530"/>
      <c r="AA60" s="530"/>
      <c r="AB60" s="530"/>
      <c r="AC60" s="530"/>
      <c r="AD60" s="530"/>
      <c r="AE60" s="530"/>
      <c r="AF60" s="530"/>
      <c r="AG60" s="530"/>
      <c r="AH60" s="530"/>
      <c r="AI60" s="530"/>
      <c r="AJ60" s="531"/>
    </row>
    <row r="61" spans="1:36" ht="16.2" customHeight="1" thickBot="1" x14ac:dyDescent="0.5">
      <c r="A61" s="30"/>
      <c r="B61" s="511"/>
      <c r="C61" s="512"/>
      <c r="D61" s="512"/>
      <c r="E61" s="513"/>
      <c r="F61" s="519"/>
      <c r="G61" s="513"/>
      <c r="H61" s="516"/>
      <c r="I61" s="517"/>
      <c r="J61" s="521"/>
      <c r="K61" s="521"/>
      <c r="L61" s="521"/>
      <c r="M61" s="521"/>
      <c r="N61" s="526"/>
      <c r="O61" s="526"/>
      <c r="P61" s="521"/>
      <c r="Q61" s="521"/>
      <c r="R61" s="521"/>
      <c r="S61" s="526"/>
      <c r="T61" s="526"/>
      <c r="U61" s="521"/>
      <c r="V61" s="521"/>
      <c r="W61" s="521"/>
      <c r="X61" s="532"/>
      <c r="Y61" s="533"/>
      <c r="Z61" s="533"/>
      <c r="AA61" s="533"/>
      <c r="AB61" s="533"/>
      <c r="AC61" s="533"/>
      <c r="AD61" s="533"/>
      <c r="AE61" s="533"/>
      <c r="AF61" s="533"/>
      <c r="AG61" s="533"/>
      <c r="AH61" s="533"/>
      <c r="AI61" s="533"/>
      <c r="AJ61" s="534"/>
    </row>
    <row r="62" spans="1:36" ht="12" customHeight="1" x14ac:dyDescent="0.45">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45">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45">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45">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pk0x+WdX2I0+ZnvCihSj00Sw5oPIRme24ugAPVDZFiiwpZ/RxixLoKzFAtUXcTqHEtjjQS4nWqa8KXSzrncCVQ==" saltValue="qnkwhv3P/N4kVrz+keUBOQ=="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I6:AJ6 B7:AJ49 J50:AJ53 H54 N54 H56 N56 H58 N58 H60 N60">
    <cfRule type="expression" dxfId="17" priority="5">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589F76D4-16D4-4E61-8CDF-408284D21300}">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x14ac:dyDescent="0.45"/>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1" t="s">
        <v>611</v>
      </c>
    </row>
    <row r="2" spans="2:82" ht="15" thickBot="1" x14ac:dyDescent="0.5">
      <c r="B2" s="36" t="s">
        <v>409</v>
      </c>
      <c r="C2" s="35" t="s">
        <v>408</v>
      </c>
      <c r="D2" s="34"/>
      <c r="E2" s="20"/>
      <c r="F2" s="20"/>
      <c r="G2" s="20"/>
      <c r="CD2" s="258" t="b">
        <v>0</v>
      </c>
    </row>
    <row r="3" spans="2:82" ht="12" customHeight="1" x14ac:dyDescent="0.45">
      <c r="F3" s="20"/>
      <c r="G3" s="20"/>
    </row>
    <row r="4" spans="2:82" ht="17.7" customHeight="1" thickBot="1" x14ac:dyDescent="0.5">
      <c r="B4" s="20" t="s">
        <v>401</v>
      </c>
      <c r="C4" s="20"/>
      <c r="D4" s="20"/>
      <c r="E4" s="20"/>
      <c r="F4" s="20"/>
      <c r="G4" s="20"/>
    </row>
    <row r="5" spans="2:82" ht="13.2" customHeight="1" x14ac:dyDescent="0.45">
      <c r="B5" s="537" t="s">
        <v>402</v>
      </c>
      <c r="C5" s="538"/>
      <c r="D5" s="538"/>
      <c r="E5" s="538"/>
      <c r="F5" s="541" t="s">
        <v>741</v>
      </c>
      <c r="G5" s="541"/>
      <c r="H5" s="541"/>
      <c r="I5" s="541"/>
      <c r="J5" s="541"/>
      <c r="K5" s="541"/>
      <c r="L5" s="541"/>
      <c r="M5" s="541"/>
      <c r="N5" s="541"/>
      <c r="O5" s="541"/>
      <c r="P5" s="538" t="s">
        <v>403</v>
      </c>
      <c r="Q5" s="538"/>
      <c r="R5" s="538"/>
      <c r="S5" s="538"/>
      <c r="T5" s="541" t="s">
        <v>742</v>
      </c>
      <c r="U5" s="541"/>
      <c r="V5" s="541"/>
      <c r="W5" s="541"/>
      <c r="X5" s="541"/>
      <c r="Y5" s="541"/>
      <c r="Z5" s="541"/>
      <c r="AA5" s="541"/>
      <c r="AB5" s="541"/>
      <c r="AC5" s="541"/>
      <c r="AD5" s="541"/>
      <c r="AE5" s="541"/>
      <c r="AF5" s="541"/>
      <c r="AG5" s="541"/>
      <c r="AH5" s="541"/>
      <c r="AI5" s="541"/>
      <c r="AJ5" s="541"/>
      <c r="AK5" s="543"/>
    </row>
    <row r="6" spans="2:82" ht="13.2" customHeight="1" thickBot="1" x14ac:dyDescent="0.5">
      <c r="B6" s="539"/>
      <c r="C6" s="540"/>
      <c r="D6" s="540"/>
      <c r="E6" s="540"/>
      <c r="F6" s="542"/>
      <c r="G6" s="542"/>
      <c r="H6" s="542"/>
      <c r="I6" s="542"/>
      <c r="J6" s="542"/>
      <c r="K6" s="542"/>
      <c r="L6" s="542"/>
      <c r="M6" s="542"/>
      <c r="N6" s="542"/>
      <c r="O6" s="542"/>
      <c r="P6" s="540"/>
      <c r="Q6" s="540"/>
      <c r="R6" s="540"/>
      <c r="S6" s="540"/>
      <c r="T6" s="542"/>
      <c r="U6" s="542"/>
      <c r="V6" s="542"/>
      <c r="W6" s="542"/>
      <c r="X6" s="542"/>
      <c r="Y6" s="542"/>
      <c r="Z6" s="542"/>
      <c r="AA6" s="542"/>
      <c r="AB6" s="542"/>
      <c r="AC6" s="542"/>
      <c r="AD6" s="542"/>
      <c r="AE6" s="542"/>
      <c r="AF6" s="542"/>
      <c r="AG6" s="542"/>
      <c r="AH6" s="542"/>
      <c r="AI6" s="542"/>
      <c r="AJ6" s="542"/>
      <c r="AK6" s="544"/>
    </row>
    <row r="7" spans="2:82" ht="12" customHeight="1" x14ac:dyDescent="0.45"/>
    <row r="8" spans="2:82" ht="16.95" customHeight="1" thickBot="1" x14ac:dyDescent="0.5">
      <c r="B8" s="20" t="s">
        <v>404</v>
      </c>
    </row>
    <row r="9" spans="2:82" ht="19.2" customHeight="1" x14ac:dyDescent="0.45">
      <c r="B9" s="545" t="s">
        <v>405</v>
      </c>
      <c r="C9" s="546"/>
      <c r="D9" s="546"/>
      <c r="E9" s="546"/>
      <c r="F9" s="546"/>
      <c r="G9" s="546"/>
      <c r="H9" s="546"/>
      <c r="I9" s="546"/>
      <c r="J9" s="546"/>
      <c r="K9" s="546"/>
      <c r="L9" s="547" t="s">
        <v>406</v>
      </c>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8"/>
    </row>
    <row r="10" spans="2:82" ht="28.95" customHeight="1" thickBot="1" x14ac:dyDescent="0.5">
      <c r="B10" s="535" t="s">
        <v>743</v>
      </c>
      <c r="C10" s="536"/>
      <c r="D10" s="536"/>
      <c r="E10" s="536"/>
      <c r="F10" s="536"/>
      <c r="G10" s="536"/>
      <c r="H10" s="536"/>
      <c r="I10" s="536"/>
      <c r="J10" s="536"/>
      <c r="K10" s="536"/>
      <c r="L10" s="549" t="s">
        <v>786</v>
      </c>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50"/>
    </row>
    <row r="11" spans="2:82" ht="12" customHeight="1" x14ac:dyDescent="0.45">
      <c r="C11" s="28"/>
    </row>
    <row r="12" spans="2:82" ht="18" customHeight="1" thickBot="1" x14ac:dyDescent="0.5">
      <c r="B12" s="20" t="s">
        <v>407</v>
      </c>
      <c r="C12" s="28"/>
    </row>
    <row r="13" spans="2:82" ht="12" customHeight="1" x14ac:dyDescent="0.45">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45">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45">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45">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45">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45">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45">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45">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45">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45">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45">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45">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45">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45">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45">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45">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45">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45">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45">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45">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45">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45">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45">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45">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45">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45">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45">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45">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45">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45">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45">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45">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45">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45">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45">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45">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45">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45">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45">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45">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45">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45">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45">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45">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45">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45">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45">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45">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45">
      <c r="B62" s="10" t="s">
        <v>714</v>
      </c>
      <c r="C62" s="110"/>
      <c r="D62" s="110"/>
    </row>
    <row r="63" spans="2:37" ht="12" customHeight="1" x14ac:dyDescent="0.45">
      <c r="B63" s="10" t="s">
        <v>695</v>
      </c>
      <c r="C63" s="110"/>
      <c r="D63" s="110"/>
    </row>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sheetData>
  <sheetProtection algorithmName="SHA-512" hashValue="NeN4kW2sj965EJQ0Pl4K/l6PfSZ2W3WfVBReMtEmoHOdcBarfXFWSZrWkz+PpdxWHypFnlXMdQL1bV8WQ4P2Nw==" saltValue="3j6o+ZkO2o5IJAHQxebzy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x14ac:dyDescent="0.45"/>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x14ac:dyDescent="0.5"/>
    <row r="2" spans="2:29" ht="15" thickBot="1" x14ac:dyDescent="0.5">
      <c r="B2" s="36" t="s">
        <v>438</v>
      </c>
      <c r="C2" s="63" t="s">
        <v>437</v>
      </c>
      <c r="D2" s="46"/>
      <c r="F2" s="351" t="s">
        <v>971</v>
      </c>
      <c r="AC2" s="5" t="s">
        <v>611</v>
      </c>
    </row>
    <row r="3" spans="2:29" ht="12" customHeight="1" thickBot="1" x14ac:dyDescent="0.5">
      <c r="AC3" s="258" t="b">
        <v>0</v>
      </c>
    </row>
    <row r="4" spans="2:29" ht="15" customHeight="1" x14ac:dyDescent="0.45">
      <c r="B4" s="557"/>
      <c r="C4" s="558" t="s">
        <v>410</v>
      </c>
      <c r="D4" s="561" t="s">
        <v>394</v>
      </c>
      <c r="E4" s="551" t="s">
        <v>419</v>
      </c>
      <c r="F4" s="567" t="s">
        <v>411</v>
      </c>
      <c r="G4" s="551" t="s">
        <v>697</v>
      </c>
      <c r="H4" s="552"/>
      <c r="I4" s="561" t="s">
        <v>412</v>
      </c>
      <c r="J4" s="564" t="s">
        <v>413</v>
      </c>
    </row>
    <row r="5" spans="2:29" ht="12" customHeight="1" x14ac:dyDescent="0.45">
      <c r="B5" s="557"/>
      <c r="C5" s="559"/>
      <c r="D5" s="562"/>
      <c r="E5" s="553"/>
      <c r="F5" s="568"/>
      <c r="G5" s="553"/>
      <c r="H5" s="554"/>
      <c r="I5" s="562"/>
      <c r="J5" s="565"/>
    </row>
    <row r="6" spans="2:29" ht="13.2" customHeight="1" thickBot="1" x14ac:dyDescent="0.5">
      <c r="B6" s="557"/>
      <c r="C6" s="560"/>
      <c r="D6" s="563"/>
      <c r="E6" s="555"/>
      <c r="F6" s="569"/>
      <c r="G6" s="555"/>
      <c r="H6" s="556"/>
      <c r="I6" s="563"/>
      <c r="J6" s="566"/>
    </row>
    <row r="7" spans="2:29" ht="24" customHeight="1" x14ac:dyDescent="0.45">
      <c r="B7" s="244"/>
      <c r="C7" s="272">
        <v>1</v>
      </c>
      <c r="D7" s="274" t="s">
        <v>744</v>
      </c>
      <c r="E7" s="280" t="s">
        <v>748</v>
      </c>
      <c r="F7" s="276" t="s">
        <v>417</v>
      </c>
      <c r="G7" s="47"/>
      <c r="H7" s="221" t="str">
        <f>IFERROR(VLOOKUP(G7,$BX$98:$BY$100,2,FALSE),"←記号を選択してください")</f>
        <v>←記号を選択してください</v>
      </c>
      <c r="I7" s="48"/>
      <c r="J7" s="168"/>
    </row>
    <row r="8" spans="2:29" ht="24" customHeight="1" x14ac:dyDescent="0.45">
      <c r="B8" s="244"/>
      <c r="C8" s="273">
        <v>2</v>
      </c>
      <c r="D8" s="275" t="s">
        <v>745</v>
      </c>
      <c r="E8" s="281" t="s">
        <v>749</v>
      </c>
      <c r="F8" s="277" t="s">
        <v>417</v>
      </c>
      <c r="G8" s="50"/>
      <c r="H8" s="223" t="str">
        <f t="shared" ref="H8:H19" si="0">IFERROR(VLOOKUP(G8,$BX$98:$BY$100,2,FALSE),"←記号を選択してください")</f>
        <v>←記号を選択してください</v>
      </c>
      <c r="I8" s="278" t="s">
        <v>417</v>
      </c>
      <c r="J8" s="279" t="s">
        <v>750</v>
      </c>
    </row>
    <row r="9" spans="2:29" ht="24" customHeight="1" x14ac:dyDescent="0.45">
      <c r="B9" s="244"/>
      <c r="C9" s="273">
        <v>3</v>
      </c>
      <c r="D9" s="275" t="s">
        <v>746</v>
      </c>
      <c r="E9" s="281" t="s">
        <v>749</v>
      </c>
      <c r="F9" s="277" t="s">
        <v>425</v>
      </c>
      <c r="G9" s="50"/>
      <c r="H9" s="223" t="str">
        <f t="shared" si="0"/>
        <v>←記号を選択してください</v>
      </c>
      <c r="I9" s="51"/>
      <c r="J9" s="64"/>
    </row>
    <row r="10" spans="2:29" ht="24" customHeight="1" x14ac:dyDescent="0.45">
      <c r="B10" s="244"/>
      <c r="C10" s="273">
        <v>4</v>
      </c>
      <c r="D10" s="275" t="s">
        <v>747</v>
      </c>
      <c r="E10" s="281" t="s">
        <v>749</v>
      </c>
      <c r="F10" s="277" t="s">
        <v>417</v>
      </c>
      <c r="G10" s="50"/>
      <c r="H10" s="223" t="str">
        <f t="shared" si="0"/>
        <v>←記号を選択してください</v>
      </c>
      <c r="I10" s="51"/>
      <c r="J10" s="64"/>
    </row>
    <row r="11" spans="2:29" ht="24" customHeight="1" x14ac:dyDescent="0.45">
      <c r="B11" s="244"/>
      <c r="C11" s="235"/>
      <c r="D11" s="66"/>
      <c r="E11" s="49"/>
      <c r="F11" s="222"/>
      <c r="G11" s="50"/>
      <c r="H11" s="223" t="str">
        <f t="shared" si="0"/>
        <v>←記号を選択してください</v>
      </c>
      <c r="I11" s="51"/>
      <c r="J11" s="64"/>
    </row>
    <row r="12" spans="2:29" ht="24" customHeight="1" x14ac:dyDescent="0.45">
      <c r="B12" s="244"/>
      <c r="C12" s="235"/>
      <c r="D12" s="66"/>
      <c r="E12" s="49"/>
      <c r="F12" s="222"/>
      <c r="G12" s="50"/>
      <c r="H12" s="223" t="str">
        <f t="shared" si="0"/>
        <v>←記号を選択してください</v>
      </c>
      <c r="I12" s="51"/>
      <c r="J12" s="64"/>
    </row>
    <row r="13" spans="2:29" ht="24" customHeight="1" x14ac:dyDescent="0.45">
      <c r="B13" s="244"/>
      <c r="C13" s="235"/>
      <c r="D13" s="66"/>
      <c r="E13" s="49"/>
      <c r="F13" s="222"/>
      <c r="G13" s="50"/>
      <c r="H13" s="223" t="str">
        <f t="shared" si="0"/>
        <v>←記号を選択してください</v>
      </c>
      <c r="I13" s="51"/>
      <c r="J13" s="64"/>
    </row>
    <row r="14" spans="2:29" ht="24" customHeight="1" x14ac:dyDescent="0.45">
      <c r="B14" s="244"/>
      <c r="C14" s="235"/>
      <c r="D14" s="66"/>
      <c r="E14" s="49"/>
      <c r="F14" s="222"/>
      <c r="G14" s="50"/>
      <c r="H14" s="223" t="str">
        <f t="shared" si="0"/>
        <v>←記号を選択してください</v>
      </c>
      <c r="I14" s="51"/>
      <c r="J14" s="64"/>
    </row>
    <row r="15" spans="2:29" ht="24" customHeight="1" x14ac:dyDescent="0.45">
      <c r="B15" s="244"/>
      <c r="C15" s="235"/>
      <c r="D15" s="66"/>
      <c r="E15" s="49"/>
      <c r="F15" s="222"/>
      <c r="G15" s="50"/>
      <c r="H15" s="223" t="str">
        <f t="shared" si="0"/>
        <v>←記号を選択してください</v>
      </c>
      <c r="I15" s="51"/>
      <c r="J15" s="64"/>
    </row>
    <row r="16" spans="2:29" ht="24" customHeight="1" x14ac:dyDescent="0.45">
      <c r="B16" s="244"/>
      <c r="C16" s="235"/>
      <c r="D16" s="66"/>
      <c r="E16" s="49"/>
      <c r="F16" s="222"/>
      <c r="G16" s="50"/>
      <c r="H16" s="223" t="str">
        <f t="shared" si="0"/>
        <v>←記号を選択してください</v>
      </c>
      <c r="I16" s="51"/>
      <c r="J16" s="64"/>
    </row>
    <row r="17" spans="2:10" ht="24" customHeight="1" x14ac:dyDescent="0.45">
      <c r="B17" s="244"/>
      <c r="C17" s="235"/>
      <c r="D17" s="66"/>
      <c r="E17" s="49"/>
      <c r="F17" s="222"/>
      <c r="G17" s="50"/>
      <c r="H17" s="223" t="str">
        <f t="shared" si="0"/>
        <v>←記号を選択してください</v>
      </c>
      <c r="I17" s="51"/>
      <c r="J17" s="64"/>
    </row>
    <row r="18" spans="2:10" ht="24" customHeight="1" x14ac:dyDescent="0.45">
      <c r="B18" s="244"/>
      <c r="C18" s="235"/>
      <c r="D18" s="66"/>
      <c r="E18" s="49"/>
      <c r="F18" s="222"/>
      <c r="G18" s="50"/>
      <c r="H18" s="223" t="str">
        <f t="shared" si="0"/>
        <v>←記号を選択してください</v>
      </c>
      <c r="I18" s="51"/>
      <c r="J18" s="64"/>
    </row>
    <row r="19" spans="2:10" ht="24" customHeight="1" thickBot="1" x14ac:dyDescent="0.5">
      <c r="B19" s="244"/>
      <c r="C19" s="236"/>
      <c r="D19" s="67"/>
      <c r="E19" s="53"/>
      <c r="F19" s="224"/>
      <c r="G19" s="54"/>
      <c r="H19" s="225" t="str">
        <f t="shared" si="0"/>
        <v>←記号を選択してください</v>
      </c>
      <c r="I19" s="55"/>
      <c r="J19" s="65"/>
    </row>
    <row r="20" spans="2:10" ht="12" customHeight="1" x14ac:dyDescent="0.45"/>
    <row r="21" spans="2:10" ht="12" customHeight="1" x14ac:dyDescent="0.45">
      <c r="B21" s="9" t="s">
        <v>430</v>
      </c>
      <c r="C21" s="5" t="s">
        <v>647</v>
      </c>
    </row>
    <row r="22" spans="2:10" ht="12" customHeight="1" x14ac:dyDescent="0.45">
      <c r="B22" s="9"/>
      <c r="C22" s="5" t="s">
        <v>431</v>
      </c>
    </row>
    <row r="23" spans="2:10" ht="12" customHeight="1" x14ac:dyDescent="0.45">
      <c r="B23" s="9" t="s">
        <v>432</v>
      </c>
      <c r="C23" s="5" t="s">
        <v>648</v>
      </c>
    </row>
    <row r="24" spans="2:10" ht="12" customHeight="1" x14ac:dyDescent="0.45">
      <c r="B24" s="9"/>
      <c r="C24" s="5" t="s">
        <v>508</v>
      </c>
      <c r="D24" s="151"/>
    </row>
    <row r="25" spans="2:10" ht="12" customHeight="1" x14ac:dyDescent="0.45">
      <c r="B25" s="9"/>
      <c r="C25" s="5" t="s">
        <v>509</v>
      </c>
      <c r="D25" s="151"/>
    </row>
    <row r="26" spans="2:10" ht="12" customHeight="1" x14ac:dyDescent="0.45">
      <c r="B26" s="9" t="s">
        <v>433</v>
      </c>
      <c r="C26" s="152" t="s">
        <v>649</v>
      </c>
    </row>
    <row r="27" spans="2:10" ht="12" customHeight="1" x14ac:dyDescent="0.45">
      <c r="B27" s="9"/>
      <c r="C27" s="27" t="s">
        <v>645</v>
      </c>
    </row>
    <row r="28" spans="2:10" ht="12" customHeight="1" x14ac:dyDescent="0.45">
      <c r="B28" s="9" t="s">
        <v>434</v>
      </c>
      <c r="C28" s="5" t="s">
        <v>646</v>
      </c>
    </row>
    <row r="29" spans="2:10" ht="12" customHeight="1" x14ac:dyDescent="0.45">
      <c r="B29" s="9"/>
      <c r="C29" s="5" t="s">
        <v>510</v>
      </c>
    </row>
    <row r="30" spans="2:10" ht="12" customHeight="1" x14ac:dyDescent="0.45">
      <c r="B30" s="9" t="s">
        <v>435</v>
      </c>
      <c r="C30" s="5" t="s">
        <v>511</v>
      </c>
    </row>
    <row r="31" spans="2:10" ht="12" customHeight="1" x14ac:dyDescent="0.45">
      <c r="B31" s="9" t="s">
        <v>436</v>
      </c>
      <c r="C31" s="140" t="s">
        <v>787</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5" t="s">
        <v>421</v>
      </c>
      <c r="BU97" s="250"/>
      <c r="BV97" s="5" t="s">
        <v>422</v>
      </c>
      <c r="BX97" s="5" t="s">
        <v>423</v>
      </c>
    </row>
    <row r="98" spans="72:77" ht="12" customHeight="1" x14ac:dyDescent="0.45">
      <c r="BT98" s="24" t="s">
        <v>414</v>
      </c>
      <c r="BU98" s="250"/>
      <c r="BV98" s="24" t="s">
        <v>417</v>
      </c>
      <c r="BX98" s="56" t="s">
        <v>428</v>
      </c>
      <c r="BY98" s="57" t="s">
        <v>426</v>
      </c>
    </row>
    <row r="99" spans="72:77" ht="12" customHeight="1" x14ac:dyDescent="0.45">
      <c r="BT99" s="58" t="s">
        <v>415</v>
      </c>
      <c r="BV99" s="251" t="s">
        <v>425</v>
      </c>
      <c r="BX99" s="59" t="s">
        <v>424</v>
      </c>
      <c r="BY99" s="60" t="s">
        <v>427</v>
      </c>
    </row>
    <row r="100" spans="72:77" ht="12" customHeight="1" thickBot="1" x14ac:dyDescent="0.5">
      <c r="BT100" s="58" t="s">
        <v>420</v>
      </c>
      <c r="BV100" s="25" t="s">
        <v>418</v>
      </c>
      <c r="BX100" s="61" t="s">
        <v>429</v>
      </c>
      <c r="BY100" s="62" t="s">
        <v>686</v>
      </c>
    </row>
    <row r="101" spans="72:77" ht="12" customHeight="1" thickBot="1" x14ac:dyDescent="0.5">
      <c r="BT101" s="25" t="s">
        <v>416</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I7DqbkTt798XjBiwq8DuATl0TQupraqnfst06egKKo+WUC2lb0rNsYZtyxnL+qCM2eJqusiY0GFVJ8PnlAR2RA==" saltValue="yvJGsO+aW/NjsKiFc64H3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36" t="s">
        <v>439</v>
      </c>
      <c r="C2" s="63" t="s">
        <v>650</v>
      </c>
      <c r="D2" s="46"/>
      <c r="E2" s="46"/>
      <c r="BB2" s="21" t="s">
        <v>611</v>
      </c>
    </row>
    <row r="3" spans="2:66" ht="12" customHeight="1" thickBot="1" x14ac:dyDescent="0.5">
      <c r="BB3" s="258" t="b">
        <v>0</v>
      </c>
    </row>
    <row r="4" spans="2:66" ht="15.6" customHeight="1" x14ac:dyDescent="0.45">
      <c r="B4" s="557"/>
      <c r="C4" s="558" t="s">
        <v>651</v>
      </c>
      <c r="D4" s="561" t="s">
        <v>410</v>
      </c>
      <c r="E4" s="570" t="s">
        <v>440</v>
      </c>
      <c r="F4" s="573" t="s">
        <v>441</v>
      </c>
      <c r="G4" s="574"/>
      <c r="H4" s="574"/>
      <c r="I4" s="574"/>
      <c r="J4" s="574"/>
      <c r="K4" s="573" t="s">
        <v>442</v>
      </c>
      <c r="L4" s="574"/>
      <c r="M4" s="573" t="s">
        <v>652</v>
      </c>
      <c r="N4" s="574"/>
      <c r="O4" s="577" t="s">
        <v>413</v>
      </c>
    </row>
    <row r="5" spans="2:66" ht="12.6" customHeight="1" x14ac:dyDescent="0.45">
      <c r="B5" s="557"/>
      <c r="C5" s="559"/>
      <c r="D5" s="562"/>
      <c r="E5" s="571"/>
      <c r="F5" s="575" t="s">
        <v>653</v>
      </c>
      <c r="G5" s="580" t="s">
        <v>654</v>
      </c>
      <c r="H5" s="581"/>
      <c r="I5" s="575" t="s">
        <v>655</v>
      </c>
      <c r="J5" s="584" t="s">
        <v>656</v>
      </c>
      <c r="K5" s="582" t="s">
        <v>657</v>
      </c>
      <c r="L5" s="575" t="s">
        <v>655</v>
      </c>
      <c r="M5" s="582" t="s">
        <v>657</v>
      </c>
      <c r="N5" s="575" t="s">
        <v>655</v>
      </c>
      <c r="O5" s="578"/>
      <c r="BM5" s="68"/>
      <c r="BN5" s="69"/>
    </row>
    <row r="6" spans="2:66" ht="15" customHeight="1" thickBot="1" x14ac:dyDescent="0.5">
      <c r="B6" s="557"/>
      <c r="C6" s="560"/>
      <c r="D6" s="563"/>
      <c r="E6" s="572"/>
      <c r="F6" s="576"/>
      <c r="G6" s="173" t="s">
        <v>658</v>
      </c>
      <c r="H6" s="173" t="s">
        <v>659</v>
      </c>
      <c r="I6" s="576"/>
      <c r="J6" s="585"/>
      <c r="K6" s="583"/>
      <c r="L6" s="576"/>
      <c r="M6" s="583"/>
      <c r="N6" s="576"/>
      <c r="O6" s="579"/>
      <c r="BM6" s="70"/>
      <c r="BN6" s="69"/>
    </row>
    <row r="7" spans="2:66" ht="24" customHeight="1" x14ac:dyDescent="0.45">
      <c r="B7" s="234"/>
      <c r="C7" s="282">
        <v>1</v>
      </c>
      <c r="D7" s="283">
        <v>1</v>
      </c>
      <c r="E7" s="292" t="s">
        <v>443</v>
      </c>
      <c r="F7" s="277" t="s">
        <v>751</v>
      </c>
      <c r="G7" s="260"/>
      <c r="H7" s="261"/>
      <c r="I7" s="222"/>
      <c r="J7" s="277" t="s">
        <v>757</v>
      </c>
      <c r="K7" s="277"/>
      <c r="L7" s="262" t="str">
        <f t="shared" ref="L7:L17" si="0">IFERROR(VLOOKUP(K7,$CF$103:$CG$105,2,FALSE),"")</f>
        <v/>
      </c>
      <c r="M7" s="277" t="s">
        <v>660</v>
      </c>
      <c r="N7" s="262" t="str">
        <f t="shared" ref="N7:N17" si="1">IFERROR(VLOOKUP(M7,$CF$103:$CG$105,2,FALSE),"")</f>
        <v>Tier 1</v>
      </c>
      <c r="O7" s="52"/>
      <c r="BM7" s="70"/>
      <c r="BN7" s="69"/>
    </row>
    <row r="8" spans="2:66" ht="24" customHeight="1" x14ac:dyDescent="0.45">
      <c r="B8" s="234"/>
      <c r="C8" s="284">
        <v>2</v>
      </c>
      <c r="D8" s="285">
        <v>2</v>
      </c>
      <c r="E8" s="289" t="s">
        <v>455</v>
      </c>
      <c r="F8" s="288" t="s">
        <v>751</v>
      </c>
      <c r="G8" s="264"/>
      <c r="H8" s="265"/>
      <c r="I8" s="263"/>
      <c r="J8" s="288" t="s">
        <v>757</v>
      </c>
      <c r="K8" s="288" t="s">
        <v>660</v>
      </c>
      <c r="L8" s="266" t="str">
        <f t="shared" si="0"/>
        <v>Tier 1</v>
      </c>
      <c r="M8" s="288" t="s">
        <v>660</v>
      </c>
      <c r="N8" s="266" t="str">
        <f t="shared" si="1"/>
        <v>Tier 1</v>
      </c>
      <c r="O8" s="217"/>
      <c r="BM8" s="70"/>
      <c r="BN8" s="69"/>
    </row>
    <row r="9" spans="2:66" ht="24" customHeight="1" x14ac:dyDescent="0.45">
      <c r="B9" s="234"/>
      <c r="C9" s="284">
        <v>3</v>
      </c>
      <c r="D9" s="285">
        <v>2</v>
      </c>
      <c r="E9" s="289" t="s">
        <v>475</v>
      </c>
      <c r="F9" s="288" t="s">
        <v>753</v>
      </c>
      <c r="G9" s="290" t="s">
        <v>754</v>
      </c>
      <c r="H9" s="291" t="s">
        <v>755</v>
      </c>
      <c r="I9" s="288" t="s">
        <v>497</v>
      </c>
      <c r="J9" s="288" t="s">
        <v>757</v>
      </c>
      <c r="K9" s="288"/>
      <c r="L9" s="266" t="str">
        <f t="shared" si="0"/>
        <v/>
      </c>
      <c r="M9" s="288"/>
      <c r="N9" s="266" t="str">
        <f t="shared" si="1"/>
        <v/>
      </c>
      <c r="O9" s="286" t="s">
        <v>759</v>
      </c>
      <c r="BM9" s="70"/>
      <c r="BN9" s="69"/>
    </row>
    <row r="10" spans="2:66" ht="24" customHeight="1" x14ac:dyDescent="0.45">
      <c r="B10" s="234"/>
      <c r="C10" s="284">
        <v>4</v>
      </c>
      <c r="D10" s="285">
        <v>2</v>
      </c>
      <c r="E10" s="289" t="s">
        <v>476</v>
      </c>
      <c r="F10" s="288" t="s">
        <v>753</v>
      </c>
      <c r="G10" s="290" t="s">
        <v>754</v>
      </c>
      <c r="H10" s="291" t="s">
        <v>755</v>
      </c>
      <c r="I10" s="288" t="s">
        <v>497</v>
      </c>
      <c r="J10" s="288" t="s">
        <v>757</v>
      </c>
      <c r="K10" s="288"/>
      <c r="L10" s="266" t="str">
        <f t="shared" si="0"/>
        <v/>
      </c>
      <c r="M10" s="288"/>
      <c r="N10" s="266" t="str">
        <f t="shared" si="1"/>
        <v/>
      </c>
      <c r="O10" s="286" t="s">
        <v>759</v>
      </c>
      <c r="BM10" s="70"/>
      <c r="BN10" s="69"/>
    </row>
    <row r="11" spans="2:66" ht="24" customHeight="1" x14ac:dyDescent="0.45">
      <c r="B11" s="234"/>
      <c r="C11" s="284">
        <v>5</v>
      </c>
      <c r="D11" s="285">
        <v>2</v>
      </c>
      <c r="E11" s="289" t="s">
        <v>477</v>
      </c>
      <c r="F11" s="288" t="s">
        <v>753</v>
      </c>
      <c r="G11" s="290" t="s">
        <v>756</v>
      </c>
      <c r="H11" s="291" t="s">
        <v>755</v>
      </c>
      <c r="I11" s="288" t="s">
        <v>496</v>
      </c>
      <c r="J11" s="288" t="s">
        <v>757</v>
      </c>
      <c r="K11" s="288"/>
      <c r="L11" s="266" t="str">
        <f t="shared" si="0"/>
        <v/>
      </c>
      <c r="M11" s="288"/>
      <c r="N11" s="266" t="str">
        <f t="shared" si="1"/>
        <v/>
      </c>
      <c r="O11" s="286" t="s">
        <v>759</v>
      </c>
      <c r="BM11" s="70"/>
      <c r="BN11" s="69"/>
    </row>
    <row r="12" spans="2:66" ht="24" customHeight="1" x14ac:dyDescent="0.45">
      <c r="B12" s="234"/>
      <c r="C12" s="284">
        <v>6</v>
      </c>
      <c r="D12" s="285">
        <v>2</v>
      </c>
      <c r="E12" s="289" t="s">
        <v>478</v>
      </c>
      <c r="F12" s="288" t="s">
        <v>753</v>
      </c>
      <c r="G12" s="290" t="s">
        <v>756</v>
      </c>
      <c r="H12" s="291" t="s">
        <v>755</v>
      </c>
      <c r="I12" s="288" t="s">
        <v>496</v>
      </c>
      <c r="J12" s="288" t="s">
        <v>757</v>
      </c>
      <c r="K12" s="288"/>
      <c r="L12" s="266" t="str">
        <f t="shared" si="0"/>
        <v/>
      </c>
      <c r="M12" s="288"/>
      <c r="N12" s="266" t="str">
        <f t="shared" si="1"/>
        <v/>
      </c>
      <c r="O12" s="286" t="s">
        <v>759</v>
      </c>
      <c r="BM12" s="70"/>
      <c r="BN12" s="69"/>
    </row>
    <row r="13" spans="2:66" ht="36" x14ac:dyDescent="0.45">
      <c r="B13" s="234"/>
      <c r="C13" s="284">
        <v>7</v>
      </c>
      <c r="D13" s="285">
        <v>3</v>
      </c>
      <c r="E13" s="289" t="s">
        <v>463</v>
      </c>
      <c r="F13" s="288" t="s">
        <v>751</v>
      </c>
      <c r="G13" s="264"/>
      <c r="H13" s="265"/>
      <c r="I13" s="263"/>
      <c r="J13" s="288" t="s">
        <v>758</v>
      </c>
      <c r="K13" s="288" t="s">
        <v>661</v>
      </c>
      <c r="L13" s="266" t="str">
        <f t="shared" si="0"/>
        <v>Tier 2</v>
      </c>
      <c r="M13" s="288" t="s">
        <v>660</v>
      </c>
      <c r="N13" s="266" t="str">
        <f t="shared" si="1"/>
        <v>Tier 1</v>
      </c>
      <c r="O13" s="287" t="s">
        <v>776</v>
      </c>
      <c r="BM13" s="70"/>
      <c r="BN13" s="69"/>
    </row>
    <row r="14" spans="2:66" ht="24" customHeight="1" x14ac:dyDescent="0.45">
      <c r="B14" s="234"/>
      <c r="C14" s="284">
        <v>8</v>
      </c>
      <c r="D14" s="285">
        <v>4</v>
      </c>
      <c r="E14" s="289" t="s">
        <v>450</v>
      </c>
      <c r="F14" s="288" t="s">
        <v>752</v>
      </c>
      <c r="G14" s="264"/>
      <c r="H14" s="265"/>
      <c r="I14" s="263"/>
      <c r="J14" s="288" t="s">
        <v>757</v>
      </c>
      <c r="K14" s="288" t="s">
        <v>660</v>
      </c>
      <c r="L14" s="266" t="str">
        <f t="shared" si="0"/>
        <v>Tier 1</v>
      </c>
      <c r="M14" s="288" t="s">
        <v>660</v>
      </c>
      <c r="N14" s="266" t="str">
        <f t="shared" si="1"/>
        <v>Tier 1</v>
      </c>
      <c r="O14" s="286" t="s">
        <v>762</v>
      </c>
      <c r="BM14" s="70"/>
      <c r="BN14" s="69"/>
    </row>
    <row r="15" spans="2:66" ht="24" customHeight="1" x14ac:dyDescent="0.45">
      <c r="B15" s="234"/>
      <c r="C15" s="284">
        <v>9</v>
      </c>
      <c r="D15" s="285">
        <v>4</v>
      </c>
      <c r="E15" s="289" t="s">
        <v>450</v>
      </c>
      <c r="F15" s="288" t="s">
        <v>752</v>
      </c>
      <c r="G15" s="264"/>
      <c r="H15" s="265"/>
      <c r="I15" s="263"/>
      <c r="J15" s="288" t="s">
        <v>757</v>
      </c>
      <c r="K15" s="288" t="s">
        <v>660</v>
      </c>
      <c r="L15" s="266" t="str">
        <f t="shared" si="0"/>
        <v>Tier 1</v>
      </c>
      <c r="M15" s="288" t="s">
        <v>660</v>
      </c>
      <c r="N15" s="266" t="str">
        <f t="shared" si="1"/>
        <v>Tier 1</v>
      </c>
      <c r="O15" s="286" t="s">
        <v>761</v>
      </c>
      <c r="BM15" s="70"/>
      <c r="BN15" s="69"/>
    </row>
    <row r="16" spans="2:66" ht="24" customHeight="1" x14ac:dyDescent="0.45">
      <c r="B16" s="234"/>
      <c r="C16" s="171"/>
      <c r="D16" s="226"/>
      <c r="E16" s="219"/>
      <c r="F16" s="263"/>
      <c r="G16" s="264"/>
      <c r="H16" s="265"/>
      <c r="I16" s="263"/>
      <c r="J16" s="263"/>
      <c r="K16" s="263"/>
      <c r="L16" s="266" t="str">
        <f t="shared" si="0"/>
        <v/>
      </c>
      <c r="M16" s="263"/>
      <c r="N16" s="266" t="str">
        <f t="shared" si="1"/>
        <v/>
      </c>
      <c r="O16" s="217"/>
      <c r="BM16" s="70"/>
      <c r="BN16" s="69"/>
    </row>
    <row r="17" spans="2:66" ht="24" customHeight="1" x14ac:dyDescent="0.45">
      <c r="B17" s="234"/>
      <c r="C17" s="171"/>
      <c r="D17" s="226"/>
      <c r="E17" s="219"/>
      <c r="F17" s="263"/>
      <c r="G17" s="264"/>
      <c r="H17" s="265"/>
      <c r="I17" s="263"/>
      <c r="J17" s="263"/>
      <c r="K17" s="263"/>
      <c r="L17" s="266" t="str">
        <f t="shared" si="0"/>
        <v/>
      </c>
      <c r="M17" s="263"/>
      <c r="N17" s="266" t="str">
        <f t="shared" si="1"/>
        <v/>
      </c>
      <c r="O17" s="217"/>
      <c r="BM17" s="70"/>
      <c r="BN17" s="69"/>
    </row>
    <row r="18" spans="2:66" ht="24" customHeight="1" x14ac:dyDescent="0.45">
      <c r="B18" s="234"/>
      <c r="C18" s="171"/>
      <c r="D18" s="226"/>
      <c r="E18" s="219"/>
      <c r="F18" s="263"/>
      <c r="G18" s="264"/>
      <c r="H18" s="265"/>
      <c r="I18" s="263"/>
      <c r="J18" s="263"/>
      <c r="K18" s="263"/>
      <c r="L18" s="266" t="str">
        <f t="shared" ref="L18:L21" si="2">IFERROR(VLOOKUP(K18,$CF$103:$CG$105,2,FALSE),"")</f>
        <v/>
      </c>
      <c r="M18" s="263"/>
      <c r="N18" s="266" t="str">
        <f t="shared" ref="N18:N21" si="3">IFERROR(VLOOKUP(M18,$CF$103:$CG$105,2,FALSE),"")</f>
        <v/>
      </c>
      <c r="O18" s="217"/>
      <c r="BM18" s="70"/>
      <c r="BN18" s="69"/>
    </row>
    <row r="19" spans="2:66" ht="24" customHeight="1" x14ac:dyDescent="0.45">
      <c r="B19" s="234"/>
      <c r="C19" s="171"/>
      <c r="D19" s="226"/>
      <c r="E19" s="219"/>
      <c r="F19" s="263"/>
      <c r="G19" s="264"/>
      <c r="H19" s="265"/>
      <c r="I19" s="263"/>
      <c r="J19" s="263"/>
      <c r="K19" s="263"/>
      <c r="L19" s="266" t="str">
        <f t="shared" si="2"/>
        <v/>
      </c>
      <c r="M19" s="263"/>
      <c r="N19" s="266" t="str">
        <f t="shared" si="3"/>
        <v/>
      </c>
      <c r="O19" s="217"/>
      <c r="BM19" s="70"/>
      <c r="BN19" s="69"/>
    </row>
    <row r="20" spans="2:66" ht="24" customHeight="1" x14ac:dyDescent="0.45">
      <c r="B20" s="234"/>
      <c r="C20" s="171"/>
      <c r="D20" s="226"/>
      <c r="E20" s="219"/>
      <c r="F20" s="263"/>
      <c r="G20" s="264"/>
      <c r="H20" s="265"/>
      <c r="I20" s="263"/>
      <c r="J20" s="263"/>
      <c r="K20" s="263"/>
      <c r="L20" s="266" t="str">
        <f t="shared" si="2"/>
        <v/>
      </c>
      <c r="M20" s="263"/>
      <c r="N20" s="266" t="str">
        <f t="shared" si="3"/>
        <v/>
      </c>
      <c r="O20" s="217"/>
      <c r="BM20" s="70"/>
      <c r="BN20" s="69"/>
    </row>
    <row r="21" spans="2:66" ht="24" customHeight="1" x14ac:dyDescent="0.45">
      <c r="B21" s="234"/>
      <c r="C21" s="171"/>
      <c r="D21" s="226"/>
      <c r="E21" s="219"/>
      <c r="F21" s="263"/>
      <c r="G21" s="264"/>
      <c r="H21" s="265"/>
      <c r="I21" s="263"/>
      <c r="J21" s="263"/>
      <c r="K21" s="263"/>
      <c r="L21" s="266" t="str">
        <f t="shared" si="2"/>
        <v/>
      </c>
      <c r="M21" s="263"/>
      <c r="N21" s="266" t="str">
        <f t="shared" si="3"/>
        <v/>
      </c>
      <c r="O21" s="217"/>
      <c r="BM21" s="70"/>
      <c r="BN21" s="69"/>
    </row>
    <row r="22" spans="2:66" ht="24" customHeight="1" x14ac:dyDescent="0.45">
      <c r="B22" s="234"/>
      <c r="C22" s="171"/>
      <c r="D22" s="226"/>
      <c r="E22" s="219"/>
      <c r="F22" s="263"/>
      <c r="G22" s="264"/>
      <c r="H22" s="265"/>
      <c r="I22" s="263"/>
      <c r="J22" s="263"/>
      <c r="K22" s="263"/>
      <c r="L22" s="266" t="str">
        <f>IFERROR(VLOOKUP(K22,$CF$103:$CG$105,2,FALSE),"")</f>
        <v/>
      </c>
      <c r="M22" s="263"/>
      <c r="N22" s="266" t="str">
        <f>IFERROR(VLOOKUP(M22,$CF$103:$CG$105,2,FALSE),"")</f>
        <v/>
      </c>
      <c r="O22" s="217"/>
      <c r="BM22" s="70"/>
      <c r="BN22" s="69"/>
    </row>
    <row r="23" spans="2:66" ht="24" customHeight="1" x14ac:dyDescent="0.45">
      <c r="B23" s="234"/>
      <c r="C23" s="171"/>
      <c r="D23" s="226"/>
      <c r="E23" s="219"/>
      <c r="F23" s="263"/>
      <c r="G23" s="264"/>
      <c r="H23" s="265"/>
      <c r="I23" s="263"/>
      <c r="J23" s="263"/>
      <c r="K23" s="263"/>
      <c r="L23" s="266" t="str">
        <f>IFERROR(VLOOKUP(K23,$CF$103:$CG$105,2,FALSE),"")</f>
        <v/>
      </c>
      <c r="M23" s="263"/>
      <c r="N23" s="266" t="str">
        <f>IFERROR(VLOOKUP(M23,$CF$103:$CG$105,2,FALSE),"")</f>
        <v/>
      </c>
      <c r="O23" s="217"/>
      <c r="BM23" s="70"/>
      <c r="BN23" s="69"/>
    </row>
    <row r="24" spans="2:66" ht="24" customHeight="1" x14ac:dyDescent="0.45">
      <c r="B24" s="234"/>
      <c r="C24" s="171"/>
      <c r="D24" s="226"/>
      <c r="E24" s="219"/>
      <c r="F24" s="263"/>
      <c r="G24" s="264"/>
      <c r="H24" s="265"/>
      <c r="I24" s="263"/>
      <c r="J24" s="263"/>
      <c r="K24" s="263"/>
      <c r="L24" s="266" t="str">
        <f>IFERROR(VLOOKUP(K24,$CF$103:$CG$105,2,FALSE),"")</f>
        <v/>
      </c>
      <c r="M24" s="263"/>
      <c r="N24" s="266" t="str">
        <f>IFERROR(VLOOKUP(M24,$CF$103:$CG$105,2,FALSE),"")</f>
        <v/>
      </c>
      <c r="O24" s="217"/>
      <c r="BM24" s="70"/>
      <c r="BN24" s="69"/>
    </row>
    <row r="25" spans="2:66" ht="24" customHeight="1" x14ac:dyDescent="0.45">
      <c r="B25" s="234"/>
      <c r="C25" s="171"/>
      <c r="D25" s="226"/>
      <c r="E25" s="219"/>
      <c r="F25" s="263"/>
      <c r="G25" s="264"/>
      <c r="H25" s="265"/>
      <c r="I25" s="263"/>
      <c r="J25" s="263"/>
      <c r="K25" s="263"/>
      <c r="L25" s="266" t="str">
        <f>IFERROR(VLOOKUP(K25,$CF$103:$CG$105,2,FALSE),"")</f>
        <v/>
      </c>
      <c r="M25" s="263"/>
      <c r="N25" s="266" t="str">
        <f>IFERROR(VLOOKUP(M25,$CF$103:$CG$105,2,FALSE),"")</f>
        <v/>
      </c>
      <c r="O25" s="217"/>
      <c r="BM25" s="70"/>
      <c r="BN25" s="69"/>
    </row>
    <row r="26" spans="2:66" ht="24" customHeight="1" thickBot="1" x14ac:dyDescent="0.5">
      <c r="B26" s="234"/>
      <c r="C26" s="172"/>
      <c r="D26" s="259"/>
      <c r="E26" s="267"/>
      <c r="F26" s="268"/>
      <c r="G26" s="269"/>
      <c r="H26" s="270"/>
      <c r="I26" s="268"/>
      <c r="J26" s="268"/>
      <c r="K26" s="268"/>
      <c r="L26" s="271" t="str">
        <f>IFERROR(VLOOKUP(K26,$CF$103:$CG$105,2,FALSE),"")</f>
        <v/>
      </c>
      <c r="M26" s="268"/>
      <c r="N26" s="271" t="str">
        <f>IFERROR(VLOOKUP(M26,$CF$103:$CG$105,2,FALSE),"")</f>
        <v/>
      </c>
      <c r="O26" s="218"/>
      <c r="BM26" s="70"/>
      <c r="BN26" s="69"/>
    </row>
    <row r="27" spans="2:66" ht="12" customHeight="1" x14ac:dyDescent="0.45">
      <c r="I27" s="71"/>
      <c r="J27" s="71"/>
      <c r="K27" s="71"/>
      <c r="L27" s="71"/>
      <c r="M27" s="71"/>
      <c r="BM27" s="70"/>
      <c r="BN27" s="69"/>
    </row>
    <row r="28" spans="2:66" ht="12" customHeight="1" x14ac:dyDescent="0.45">
      <c r="B28" s="9" t="s">
        <v>507</v>
      </c>
      <c r="C28" s="5" t="s">
        <v>495</v>
      </c>
      <c r="I28" s="71"/>
      <c r="J28" s="71"/>
      <c r="K28" s="71"/>
      <c r="L28" s="71"/>
      <c r="M28" s="71"/>
      <c r="BM28" s="70"/>
      <c r="BN28" s="69"/>
    </row>
    <row r="29" spans="2:66" ht="12" customHeight="1" x14ac:dyDescent="0.45">
      <c r="B29" s="9"/>
      <c r="C29" s="5" t="s">
        <v>664</v>
      </c>
      <c r="I29" s="71"/>
      <c r="J29" s="71"/>
      <c r="K29" s="71"/>
      <c r="L29" s="71"/>
      <c r="M29" s="71"/>
      <c r="BM29" s="70"/>
      <c r="BN29" s="69"/>
    </row>
    <row r="30" spans="2:66" ht="12" customHeight="1" x14ac:dyDescent="0.45">
      <c r="B30" s="9" t="s">
        <v>506</v>
      </c>
      <c r="C30" s="5" t="s">
        <v>665</v>
      </c>
      <c r="I30" s="71"/>
      <c r="J30" s="71"/>
      <c r="K30" s="71"/>
      <c r="L30" s="71"/>
      <c r="M30" s="71"/>
      <c r="BM30" s="70"/>
      <c r="BN30" s="69"/>
    </row>
    <row r="31" spans="2:66" ht="12" customHeight="1" x14ac:dyDescent="0.45">
      <c r="B31" s="9"/>
      <c r="C31" s="5" t="s">
        <v>694</v>
      </c>
      <c r="I31" s="71"/>
      <c r="J31" s="71"/>
      <c r="K31" s="71"/>
      <c r="L31" s="71"/>
      <c r="M31" s="71"/>
      <c r="BM31" s="70"/>
      <c r="BN31" s="69"/>
    </row>
    <row r="32" spans="2:66" ht="12" customHeight="1" x14ac:dyDescent="0.45">
      <c r="B32" s="9" t="s">
        <v>505</v>
      </c>
      <c r="C32" s="5" t="s">
        <v>666</v>
      </c>
      <c r="I32" s="71"/>
      <c r="J32" s="71"/>
      <c r="K32" s="71"/>
      <c r="L32" s="71"/>
      <c r="M32" s="71"/>
      <c r="BM32" s="70"/>
      <c r="BN32" s="69"/>
    </row>
    <row r="33" spans="2:66" ht="12" customHeight="1" x14ac:dyDescent="0.45">
      <c r="B33" s="9"/>
      <c r="C33" s="5" t="s">
        <v>667</v>
      </c>
      <c r="I33" s="71"/>
      <c r="J33" s="71"/>
      <c r="K33" s="71"/>
      <c r="L33" s="71"/>
      <c r="M33" s="71"/>
      <c r="BM33" s="70"/>
      <c r="BN33" s="69"/>
    </row>
    <row r="34" spans="2:66" ht="12" customHeight="1" x14ac:dyDescent="0.45">
      <c r="B34" s="9"/>
      <c r="C34" s="5" t="s">
        <v>668</v>
      </c>
      <c r="I34" s="71"/>
      <c r="J34" s="71"/>
      <c r="K34" s="71"/>
      <c r="L34" s="71"/>
      <c r="M34" s="71"/>
      <c r="BM34" s="70"/>
      <c r="BN34" s="69"/>
    </row>
    <row r="35" spans="2:66" ht="12" customHeight="1" x14ac:dyDescent="0.45">
      <c r="B35" s="9" t="s">
        <v>504</v>
      </c>
      <c r="C35" s="5" t="s">
        <v>669</v>
      </c>
      <c r="I35" s="71"/>
      <c r="J35" s="71"/>
      <c r="K35" s="71"/>
      <c r="L35" s="71"/>
      <c r="M35" s="71"/>
      <c r="BM35" s="70"/>
      <c r="BN35" s="69"/>
    </row>
    <row r="36" spans="2:66" ht="12" customHeight="1" x14ac:dyDescent="0.45">
      <c r="B36" s="9"/>
      <c r="C36" s="5" t="s">
        <v>670</v>
      </c>
      <c r="BM36" s="72"/>
      <c r="BN36" s="69"/>
    </row>
    <row r="37" spans="2:66" ht="12" customHeight="1" x14ac:dyDescent="0.45">
      <c r="B37" s="9" t="s">
        <v>503</v>
      </c>
      <c r="C37" s="5" t="s">
        <v>671</v>
      </c>
      <c r="BM37" s="73"/>
      <c r="BN37" s="69"/>
    </row>
    <row r="38" spans="2:66" ht="12" customHeight="1" x14ac:dyDescent="0.45">
      <c r="B38" s="9"/>
      <c r="C38" s="5" t="s">
        <v>672</v>
      </c>
      <c r="BM38" s="73"/>
      <c r="BN38" s="69"/>
    </row>
    <row r="39" spans="2:66" ht="12" customHeight="1" x14ac:dyDescent="0.45">
      <c r="B39" s="9"/>
      <c r="C39" s="5" t="s">
        <v>673</v>
      </c>
      <c r="BM39" s="73"/>
      <c r="BN39" s="69"/>
    </row>
    <row r="40" spans="2:66" ht="12" customHeight="1" x14ac:dyDescent="0.45">
      <c r="B40" s="9" t="s">
        <v>436</v>
      </c>
      <c r="C40" s="154" t="s">
        <v>613</v>
      </c>
      <c r="BM40" s="73"/>
      <c r="BN40" s="69"/>
    </row>
    <row r="41" spans="2:66" ht="12" customHeight="1" x14ac:dyDescent="0.45">
      <c r="B41" s="9"/>
      <c r="C41" s="154" t="s">
        <v>967</v>
      </c>
      <c r="BM41" s="73"/>
      <c r="BN41" s="69"/>
    </row>
    <row r="42" spans="2:66" ht="12" customHeight="1" x14ac:dyDescent="0.45">
      <c r="BM42" s="73"/>
      <c r="BN42" s="69"/>
    </row>
    <row r="43" spans="2:66" ht="12" customHeight="1" x14ac:dyDescent="0.45">
      <c r="BM43" s="73"/>
      <c r="BN43" s="69"/>
    </row>
    <row r="44" spans="2:66" ht="12" customHeight="1" x14ac:dyDescent="0.45">
      <c r="BM44" s="73"/>
      <c r="BN44" s="69"/>
    </row>
    <row r="45" spans="2:66" ht="12" customHeight="1" x14ac:dyDescent="0.45">
      <c r="BM45" s="73"/>
      <c r="BN45" s="69"/>
    </row>
    <row r="46" spans="2:66" ht="12" customHeight="1" x14ac:dyDescent="0.45">
      <c r="BM46" s="73"/>
      <c r="BN46" s="69"/>
    </row>
    <row r="47" spans="2:66" ht="12" customHeight="1" x14ac:dyDescent="0.45">
      <c r="B47" s="10"/>
      <c r="BM47" s="73"/>
      <c r="BN47" s="69"/>
    </row>
    <row r="48" spans="2:66" ht="12" customHeight="1" x14ac:dyDescent="0.45">
      <c r="B48" s="10"/>
      <c r="BM48" s="73"/>
      <c r="BN48" s="69"/>
    </row>
    <row r="49" spans="65:66" ht="12" customHeight="1" x14ac:dyDescent="0.45">
      <c r="BM49" s="73"/>
      <c r="BN49" s="69"/>
    </row>
    <row r="50" spans="65:66" ht="12" customHeight="1" x14ac:dyDescent="0.45">
      <c r="BM50" s="73"/>
      <c r="BN50" s="69"/>
    </row>
    <row r="51" spans="65:66" ht="12" customHeight="1" x14ac:dyDescent="0.45">
      <c r="BM51" s="73"/>
      <c r="BN51" s="69"/>
    </row>
    <row r="52" spans="65:66" ht="12" customHeight="1" x14ac:dyDescent="0.45">
      <c r="BM52" s="73"/>
      <c r="BN52" s="69"/>
    </row>
    <row r="53" spans="65:66" ht="12" customHeight="1" x14ac:dyDescent="0.45">
      <c r="BM53" s="73"/>
      <c r="BN53" s="69"/>
    </row>
    <row r="54" spans="65:66" ht="12" customHeight="1" x14ac:dyDescent="0.45">
      <c r="BM54" s="73"/>
      <c r="BN54" s="69"/>
    </row>
    <row r="55" spans="65:66" ht="12" customHeight="1" x14ac:dyDescent="0.45">
      <c r="BM55" s="73"/>
      <c r="BN55" s="69"/>
    </row>
    <row r="56" spans="65:66" ht="12" customHeight="1" x14ac:dyDescent="0.45">
      <c r="BM56" s="73"/>
      <c r="BN56" s="69"/>
    </row>
    <row r="57" spans="65:66" ht="12" customHeight="1" x14ac:dyDescent="0.45">
      <c r="BM57" s="73"/>
      <c r="BN57" s="69"/>
    </row>
    <row r="58" spans="65:66" ht="12" customHeight="1" x14ac:dyDescent="0.45">
      <c r="BM58" s="73"/>
      <c r="BN58" s="69"/>
    </row>
    <row r="59" spans="65:66" ht="12" customHeight="1" x14ac:dyDescent="0.45">
      <c r="BM59" s="73"/>
      <c r="BN59" s="69"/>
    </row>
    <row r="60" spans="65:66" ht="12" customHeight="1" x14ac:dyDescent="0.45">
      <c r="BM60" s="73"/>
      <c r="BN60" s="69"/>
    </row>
    <row r="61" spans="65:66" ht="12" customHeight="1" x14ac:dyDescent="0.45">
      <c r="BM61" s="73"/>
      <c r="BN61" s="69"/>
    </row>
    <row r="62" spans="65:66" ht="12" customHeight="1" x14ac:dyDescent="0.45">
      <c r="BM62" s="73"/>
      <c r="BN62" s="69"/>
    </row>
    <row r="63" spans="65:66" ht="12" customHeight="1" x14ac:dyDescent="0.45">
      <c r="BM63" s="73"/>
      <c r="BN63" s="69"/>
    </row>
    <row r="64" spans="65:66" ht="12" customHeight="1" x14ac:dyDescent="0.45">
      <c r="BM64" s="73"/>
      <c r="BN64" s="69"/>
    </row>
    <row r="65" spans="65:66" ht="12" customHeight="1" x14ac:dyDescent="0.45">
      <c r="BM65" s="73"/>
      <c r="BN65" s="69"/>
    </row>
    <row r="66" spans="65:66" ht="12" customHeight="1" x14ac:dyDescent="0.45">
      <c r="BM66" s="73"/>
      <c r="BN66" s="69"/>
    </row>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x14ac:dyDescent="0.45"/>
    <row r="102" spans="77:85" ht="12" customHeight="1" thickBot="1" x14ac:dyDescent="0.5">
      <c r="BY102" s="5" t="s">
        <v>495</v>
      </c>
      <c r="BZ102" s="5" t="s">
        <v>674</v>
      </c>
    </row>
    <row r="103" spans="77:85" ht="12" customHeight="1" x14ac:dyDescent="0.45">
      <c r="BY103" s="24" t="s">
        <v>443</v>
      </c>
      <c r="BZ103" s="24">
        <v>1</v>
      </c>
      <c r="CB103" s="24" t="s">
        <v>500</v>
      </c>
      <c r="CD103" s="24" t="s">
        <v>496</v>
      </c>
      <c r="CF103" s="56" t="s">
        <v>660</v>
      </c>
      <c r="CG103" s="57" t="s">
        <v>496</v>
      </c>
    </row>
    <row r="104" spans="77:85" ht="12" customHeight="1" x14ac:dyDescent="0.45">
      <c r="BY104" s="58" t="s">
        <v>444</v>
      </c>
      <c r="BZ104" s="58">
        <v>0</v>
      </c>
      <c r="CB104" s="58" t="s">
        <v>501</v>
      </c>
      <c r="CD104" s="58" t="s">
        <v>497</v>
      </c>
      <c r="CF104" s="59" t="s">
        <v>661</v>
      </c>
      <c r="CG104" s="60" t="s">
        <v>497</v>
      </c>
    </row>
    <row r="105" spans="77:85" ht="12" customHeight="1" thickBot="1" x14ac:dyDescent="0.5">
      <c r="BY105" s="58" t="s">
        <v>445</v>
      </c>
      <c r="BZ105" s="58">
        <v>0</v>
      </c>
      <c r="CB105" s="58" t="s">
        <v>502</v>
      </c>
      <c r="CD105" s="58" t="s">
        <v>498</v>
      </c>
      <c r="CF105" s="61" t="s">
        <v>662</v>
      </c>
      <c r="CG105" s="62" t="s">
        <v>498</v>
      </c>
    </row>
    <row r="106" spans="77:85" ht="12" customHeight="1" thickBot="1" x14ac:dyDescent="0.5">
      <c r="BY106" s="58" t="s">
        <v>446</v>
      </c>
      <c r="BZ106" s="58">
        <v>0</v>
      </c>
      <c r="CB106" s="25" t="s">
        <v>663</v>
      </c>
      <c r="CD106" s="25" t="s">
        <v>499</v>
      </c>
    </row>
    <row r="107" spans="77:85" ht="12" customHeight="1" x14ac:dyDescent="0.45">
      <c r="BY107" s="58" t="s">
        <v>447</v>
      </c>
      <c r="BZ107" s="58">
        <v>0</v>
      </c>
    </row>
    <row r="108" spans="77:85" ht="12" customHeight="1" thickBot="1" x14ac:dyDescent="0.5">
      <c r="BY108" s="58" t="s">
        <v>448</v>
      </c>
      <c r="BZ108" s="58">
        <v>0</v>
      </c>
    </row>
    <row r="109" spans="77:85" ht="12" customHeight="1" x14ac:dyDescent="0.45">
      <c r="BY109" s="58" t="s">
        <v>449</v>
      </c>
      <c r="BZ109" s="58">
        <v>0</v>
      </c>
      <c r="CB109" s="24" t="s">
        <v>675</v>
      </c>
    </row>
    <row r="110" spans="77:85" ht="12" customHeight="1" x14ac:dyDescent="0.45">
      <c r="BY110" s="58" t="s">
        <v>450</v>
      </c>
      <c r="BZ110" s="58">
        <v>0</v>
      </c>
      <c r="CB110" s="58" t="s">
        <v>676</v>
      </c>
    </row>
    <row r="111" spans="77:85" ht="12" customHeight="1" x14ac:dyDescent="0.45">
      <c r="BY111" s="58" t="s">
        <v>451</v>
      </c>
      <c r="BZ111" s="58">
        <v>0</v>
      </c>
      <c r="CB111" s="58" t="s">
        <v>677</v>
      </c>
    </row>
    <row r="112" spans="77:85" ht="12" customHeight="1" thickBot="1" x14ac:dyDescent="0.5">
      <c r="BY112" s="58" t="s">
        <v>452</v>
      </c>
      <c r="BZ112" s="58">
        <v>0</v>
      </c>
      <c r="CB112" s="25" t="s">
        <v>663</v>
      </c>
    </row>
    <row r="113" spans="77:78" ht="12" customHeight="1" x14ac:dyDescent="0.45">
      <c r="BY113" s="58" t="s">
        <v>453</v>
      </c>
      <c r="BZ113" s="58">
        <v>0</v>
      </c>
    </row>
    <row r="114" spans="77:78" ht="12" customHeight="1" x14ac:dyDescent="0.45">
      <c r="BY114" s="58" t="s">
        <v>454</v>
      </c>
      <c r="BZ114" s="58">
        <v>0</v>
      </c>
    </row>
    <row r="115" spans="77:78" ht="12" customHeight="1" x14ac:dyDescent="0.45">
      <c r="BY115" s="58" t="s">
        <v>455</v>
      </c>
      <c r="BZ115" s="58">
        <v>0</v>
      </c>
    </row>
    <row r="116" spans="77:78" ht="12" customHeight="1" x14ac:dyDescent="0.45">
      <c r="BY116" s="58" t="s">
        <v>456</v>
      </c>
      <c r="BZ116" s="58">
        <v>0</v>
      </c>
    </row>
    <row r="117" spans="77:78" ht="12" customHeight="1" x14ac:dyDescent="0.45">
      <c r="BY117" s="58" t="s">
        <v>457</v>
      </c>
      <c r="BZ117" s="58">
        <v>0</v>
      </c>
    </row>
    <row r="118" spans="77:78" ht="12" customHeight="1" x14ac:dyDescent="0.45">
      <c r="BY118" s="58" t="s">
        <v>458</v>
      </c>
      <c r="BZ118" s="58">
        <v>0</v>
      </c>
    </row>
    <row r="119" spans="77:78" ht="12" customHeight="1" x14ac:dyDescent="0.45">
      <c r="BY119" s="58" t="s">
        <v>459</v>
      </c>
      <c r="BZ119" s="58">
        <v>0</v>
      </c>
    </row>
    <row r="120" spans="77:78" ht="12" customHeight="1" x14ac:dyDescent="0.45">
      <c r="BY120" s="58" t="s">
        <v>460</v>
      </c>
      <c r="BZ120" s="58">
        <v>0</v>
      </c>
    </row>
    <row r="121" spans="77:78" ht="12" customHeight="1" x14ac:dyDescent="0.45">
      <c r="BY121" s="58" t="s">
        <v>461</v>
      </c>
      <c r="BZ121" s="58">
        <v>0</v>
      </c>
    </row>
    <row r="122" spans="77:78" ht="12" customHeight="1" x14ac:dyDescent="0.45">
      <c r="BY122" s="58" t="s">
        <v>462</v>
      </c>
      <c r="BZ122" s="58">
        <v>0</v>
      </c>
    </row>
    <row r="123" spans="77:78" ht="12" customHeight="1" x14ac:dyDescent="0.45">
      <c r="BY123" s="58" t="s">
        <v>463</v>
      </c>
      <c r="BZ123" s="58">
        <v>0</v>
      </c>
    </row>
    <row r="124" spans="77:78" ht="12" customHeight="1" x14ac:dyDescent="0.45">
      <c r="BY124" s="58" t="s">
        <v>464</v>
      </c>
      <c r="BZ124" s="58">
        <v>0</v>
      </c>
    </row>
    <row r="125" spans="77:78" ht="12" customHeight="1" x14ac:dyDescent="0.45">
      <c r="BY125" s="58" t="s">
        <v>465</v>
      </c>
      <c r="BZ125" s="58">
        <v>0</v>
      </c>
    </row>
    <row r="126" spans="77:78" ht="12" customHeight="1" x14ac:dyDescent="0.45">
      <c r="BY126" s="58" t="s">
        <v>466</v>
      </c>
      <c r="BZ126" s="58">
        <v>0</v>
      </c>
    </row>
    <row r="127" spans="77:78" ht="12" customHeight="1" x14ac:dyDescent="0.45">
      <c r="BY127" s="58" t="s">
        <v>467</v>
      </c>
      <c r="BZ127" s="58">
        <v>0</v>
      </c>
    </row>
    <row r="128" spans="77:78" ht="12" customHeight="1" x14ac:dyDescent="0.45">
      <c r="BY128" s="58" t="s">
        <v>468</v>
      </c>
      <c r="BZ128" s="58">
        <v>0</v>
      </c>
    </row>
    <row r="129" spans="77:78" ht="12" customHeight="1" x14ac:dyDescent="0.45">
      <c r="BY129" s="58" t="s">
        <v>469</v>
      </c>
      <c r="BZ129" s="58">
        <v>0</v>
      </c>
    </row>
    <row r="130" spans="77:78" ht="12" customHeight="1" x14ac:dyDescent="0.45">
      <c r="BY130" s="58" t="s">
        <v>470</v>
      </c>
      <c r="BZ130" s="58">
        <v>0</v>
      </c>
    </row>
    <row r="131" spans="77:78" ht="12" customHeight="1" x14ac:dyDescent="0.45">
      <c r="BY131" s="58" t="s">
        <v>471</v>
      </c>
      <c r="BZ131" s="58">
        <v>1</v>
      </c>
    </row>
    <row r="132" spans="77:78" ht="12" customHeight="1" x14ac:dyDescent="0.45">
      <c r="BY132" s="58" t="s">
        <v>472</v>
      </c>
      <c r="BZ132" s="58">
        <v>1</v>
      </c>
    </row>
    <row r="133" spans="77:78" ht="12" customHeight="1" x14ac:dyDescent="0.45">
      <c r="BY133" s="58" t="s">
        <v>473</v>
      </c>
      <c r="BZ133" s="58">
        <v>1</v>
      </c>
    </row>
    <row r="134" spans="77:78" ht="12" customHeight="1" x14ac:dyDescent="0.45">
      <c r="BY134" s="58" t="s">
        <v>474</v>
      </c>
      <c r="BZ134" s="58">
        <v>1</v>
      </c>
    </row>
    <row r="135" spans="77:78" ht="12" customHeight="1" x14ac:dyDescent="0.45">
      <c r="BY135" s="58" t="s">
        <v>475</v>
      </c>
      <c r="BZ135" s="58">
        <v>1</v>
      </c>
    </row>
    <row r="136" spans="77:78" ht="12" customHeight="1" x14ac:dyDescent="0.45">
      <c r="BY136" s="58" t="s">
        <v>476</v>
      </c>
      <c r="BZ136" s="58">
        <v>1</v>
      </c>
    </row>
    <row r="137" spans="77:78" ht="12" customHeight="1" x14ac:dyDescent="0.45">
      <c r="BY137" s="58" t="s">
        <v>477</v>
      </c>
      <c r="BZ137" s="58">
        <v>1</v>
      </c>
    </row>
    <row r="138" spans="77:78" ht="12" customHeight="1" x14ac:dyDescent="0.45">
      <c r="BY138" s="58" t="s">
        <v>478</v>
      </c>
      <c r="BZ138" s="58">
        <v>1</v>
      </c>
    </row>
    <row r="139" spans="77:78" ht="12" customHeight="1" x14ac:dyDescent="0.45">
      <c r="BY139" s="58" t="s">
        <v>479</v>
      </c>
      <c r="BZ139" s="58">
        <v>1</v>
      </c>
    </row>
    <row r="140" spans="77:78" ht="12" customHeight="1" x14ac:dyDescent="0.45">
      <c r="BY140" s="58" t="s">
        <v>480</v>
      </c>
      <c r="BZ140" s="58">
        <v>1</v>
      </c>
    </row>
    <row r="141" spans="77:78" ht="12" customHeight="1" x14ac:dyDescent="0.45">
      <c r="BY141" s="58" t="s">
        <v>481</v>
      </c>
      <c r="BZ141" s="58">
        <v>1</v>
      </c>
    </row>
    <row r="142" spans="77:78" ht="12" customHeight="1" x14ac:dyDescent="0.45">
      <c r="BY142" s="58" t="s">
        <v>482</v>
      </c>
      <c r="BZ142" s="58">
        <v>1</v>
      </c>
    </row>
    <row r="143" spans="77:78" ht="12" customHeight="1" x14ac:dyDescent="0.45">
      <c r="BY143" s="58" t="s">
        <v>483</v>
      </c>
      <c r="BZ143" s="58">
        <v>1</v>
      </c>
    </row>
    <row r="144" spans="77:78" ht="12" customHeight="1" x14ac:dyDescent="0.45">
      <c r="BY144" s="58" t="s">
        <v>484</v>
      </c>
      <c r="BZ144" s="58">
        <v>1</v>
      </c>
    </row>
    <row r="145" spans="77:78" ht="12" customHeight="1" x14ac:dyDescent="0.45">
      <c r="BY145" s="58" t="s">
        <v>485</v>
      </c>
      <c r="BZ145" s="58">
        <v>1</v>
      </c>
    </row>
    <row r="146" spans="77:78" ht="12" customHeight="1" x14ac:dyDescent="0.45">
      <c r="BY146" s="58" t="s">
        <v>486</v>
      </c>
      <c r="BZ146" s="58">
        <v>1</v>
      </c>
    </row>
    <row r="147" spans="77:78" ht="12" customHeight="1" x14ac:dyDescent="0.45">
      <c r="BY147" s="58" t="s">
        <v>487</v>
      </c>
      <c r="BZ147" s="58">
        <v>1</v>
      </c>
    </row>
    <row r="148" spans="77:78" ht="12" customHeight="1" x14ac:dyDescent="0.45">
      <c r="BY148" s="58" t="s">
        <v>488</v>
      </c>
      <c r="BZ148" s="58">
        <v>1</v>
      </c>
    </row>
    <row r="149" spans="77:78" ht="12" customHeight="1" x14ac:dyDescent="0.45">
      <c r="BY149" s="58" t="s">
        <v>573</v>
      </c>
      <c r="BZ149" s="58">
        <v>1</v>
      </c>
    </row>
    <row r="150" spans="77:78" ht="12" customHeight="1" x14ac:dyDescent="0.45">
      <c r="BY150" s="58" t="s">
        <v>574</v>
      </c>
      <c r="BZ150" s="58">
        <v>1</v>
      </c>
    </row>
    <row r="151" spans="77:78" ht="12" customHeight="1" x14ac:dyDescent="0.45">
      <c r="BY151" s="58" t="s">
        <v>575</v>
      </c>
      <c r="BZ151" s="58">
        <v>1</v>
      </c>
    </row>
    <row r="152" spans="77:78" ht="12" customHeight="1" x14ac:dyDescent="0.45">
      <c r="BY152" s="58" t="s">
        <v>576</v>
      </c>
      <c r="BZ152" s="58">
        <v>1</v>
      </c>
    </row>
    <row r="153" spans="77:78" ht="12" customHeight="1" x14ac:dyDescent="0.45">
      <c r="BY153" s="58" t="s">
        <v>489</v>
      </c>
      <c r="BZ153" s="58">
        <v>1</v>
      </c>
    </row>
    <row r="154" spans="77:78" ht="12" customHeight="1" x14ac:dyDescent="0.45">
      <c r="BY154" s="58" t="s">
        <v>490</v>
      </c>
      <c r="BZ154" s="58">
        <v>1</v>
      </c>
    </row>
    <row r="155" spans="77:78" ht="12" customHeight="1" x14ac:dyDescent="0.45">
      <c r="BY155" s="58" t="s">
        <v>544</v>
      </c>
      <c r="BZ155" s="58">
        <v>1</v>
      </c>
    </row>
    <row r="156" spans="77:78" ht="12" customHeight="1" x14ac:dyDescent="0.45">
      <c r="BY156" s="58" t="s">
        <v>545</v>
      </c>
      <c r="BZ156" s="58">
        <v>1</v>
      </c>
    </row>
    <row r="157" spans="77:78" ht="12" customHeight="1" x14ac:dyDescent="0.45">
      <c r="BY157" s="58" t="s">
        <v>546</v>
      </c>
      <c r="BZ157" s="58">
        <v>1</v>
      </c>
    </row>
    <row r="158" spans="77:78" ht="12" customHeight="1" x14ac:dyDescent="0.45">
      <c r="BY158" s="58" t="s">
        <v>547</v>
      </c>
      <c r="BZ158" s="58">
        <v>1</v>
      </c>
    </row>
    <row r="159" spans="77:78" ht="12" customHeight="1" x14ac:dyDescent="0.45">
      <c r="BY159" s="58" t="s">
        <v>548</v>
      </c>
      <c r="BZ159" s="58">
        <v>1</v>
      </c>
    </row>
    <row r="160" spans="77:78" ht="12" customHeight="1" x14ac:dyDescent="0.45">
      <c r="BY160" s="58" t="s">
        <v>549</v>
      </c>
      <c r="BZ160" s="58">
        <v>1</v>
      </c>
    </row>
    <row r="161" spans="77:78" ht="12" customHeight="1" x14ac:dyDescent="0.45">
      <c r="BY161" s="58" t="s">
        <v>550</v>
      </c>
      <c r="BZ161" s="58">
        <v>1</v>
      </c>
    </row>
    <row r="162" spans="77:78" ht="12" customHeight="1" x14ac:dyDescent="0.45">
      <c r="BY162" s="58" t="s">
        <v>551</v>
      </c>
      <c r="BZ162" s="58">
        <v>1</v>
      </c>
    </row>
    <row r="163" spans="77:78" ht="12" customHeight="1" x14ac:dyDescent="0.45">
      <c r="BY163" s="58" t="s">
        <v>678</v>
      </c>
      <c r="BZ163" s="58">
        <v>1</v>
      </c>
    </row>
    <row r="164" spans="77:78" ht="12" customHeight="1" x14ac:dyDescent="0.45">
      <c r="BY164" s="58" t="s">
        <v>774</v>
      </c>
      <c r="BZ164" s="58">
        <v>1</v>
      </c>
    </row>
    <row r="165" spans="77:78" ht="12" customHeight="1" x14ac:dyDescent="0.45">
      <c r="BY165" s="58" t="s">
        <v>775</v>
      </c>
      <c r="BZ165" s="58">
        <v>1</v>
      </c>
    </row>
    <row r="166" spans="77:78" ht="12" customHeight="1" x14ac:dyDescent="0.45">
      <c r="BY166" s="58" t="s">
        <v>491</v>
      </c>
      <c r="BZ166" s="58">
        <v>1</v>
      </c>
    </row>
    <row r="167" spans="77:78" ht="12" customHeight="1" x14ac:dyDescent="0.45">
      <c r="BY167" s="58" t="s">
        <v>492</v>
      </c>
      <c r="BZ167" s="58">
        <v>1</v>
      </c>
    </row>
    <row r="168" spans="77:78" ht="12" customHeight="1" x14ac:dyDescent="0.45">
      <c r="BY168" s="58" t="s">
        <v>493</v>
      </c>
      <c r="BZ168" s="60">
        <v>1</v>
      </c>
    </row>
    <row r="169" spans="77:78" ht="12" customHeight="1" thickBot="1" x14ac:dyDescent="0.5">
      <c r="BY169" s="25" t="s">
        <v>598</v>
      </c>
      <c r="BZ169" s="62">
        <v>1</v>
      </c>
    </row>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x14ac:dyDescent="0.45"/>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x14ac:dyDescent="0.5">
      <c r="BP1" s="5" t="s">
        <v>806</v>
      </c>
    </row>
    <row r="2" spans="1:83" ht="19.95" customHeight="1" thickBot="1" x14ac:dyDescent="0.5">
      <c r="B2" s="342" t="s">
        <v>780</v>
      </c>
      <c r="C2" s="34" t="s">
        <v>719</v>
      </c>
      <c r="F2" s="352" t="str">
        <f>'4. 排出源リスト'!F2</f>
        <v>令和7年度</v>
      </c>
      <c r="BO2" s="5" t="s">
        <v>611</v>
      </c>
    </row>
    <row r="3" spans="1:83" ht="12" customHeight="1" thickBot="1" x14ac:dyDescent="0.5">
      <c r="BO3" s="258" t="b">
        <v>0</v>
      </c>
    </row>
    <row r="4" spans="1:83" ht="13.2" customHeight="1" x14ac:dyDescent="0.45">
      <c r="B4" s="557"/>
      <c r="C4" s="558" t="s">
        <v>604</v>
      </c>
      <c r="D4" s="570" t="s">
        <v>440</v>
      </c>
      <c r="E4" s="615" t="s">
        <v>810</v>
      </c>
      <c r="F4" s="611" t="s">
        <v>809</v>
      </c>
      <c r="G4" s="598"/>
      <c r="H4" s="611" t="s">
        <v>442</v>
      </c>
      <c r="I4" s="613"/>
      <c r="J4" s="598" t="s">
        <v>514</v>
      </c>
      <c r="K4" s="598"/>
      <c r="L4" s="600" t="s">
        <v>679</v>
      </c>
      <c r="M4" s="603" t="s">
        <v>559</v>
      </c>
      <c r="N4" s="606" t="s">
        <v>602</v>
      </c>
      <c r="O4" s="608" t="s">
        <v>605</v>
      </c>
      <c r="P4" s="586" t="s">
        <v>696</v>
      </c>
      <c r="Q4" s="586"/>
      <c r="R4" s="586"/>
      <c r="S4" s="586"/>
      <c r="T4" s="586"/>
      <c r="U4" s="586"/>
      <c r="V4" s="586"/>
      <c r="W4" s="586"/>
      <c r="X4" s="586"/>
      <c r="Y4" s="586"/>
      <c r="Z4" s="586"/>
      <c r="AA4" s="586"/>
      <c r="AB4" s="588" t="s">
        <v>606</v>
      </c>
      <c r="AC4" s="589" t="s">
        <v>603</v>
      </c>
      <c r="AD4" s="592" t="s">
        <v>621</v>
      </c>
      <c r="AE4" s="593"/>
    </row>
    <row r="5" spans="1:83" ht="22.2" customHeight="1" x14ac:dyDescent="0.45">
      <c r="B5" s="557"/>
      <c r="C5" s="559"/>
      <c r="D5" s="571"/>
      <c r="E5" s="616"/>
      <c r="F5" s="612"/>
      <c r="G5" s="599"/>
      <c r="H5" s="612"/>
      <c r="I5" s="614"/>
      <c r="J5" s="599"/>
      <c r="K5" s="599"/>
      <c r="L5" s="601"/>
      <c r="M5" s="604"/>
      <c r="N5" s="607"/>
      <c r="O5" s="609"/>
      <c r="P5" s="587"/>
      <c r="Q5" s="587"/>
      <c r="R5" s="587"/>
      <c r="S5" s="587"/>
      <c r="T5" s="587"/>
      <c r="U5" s="587"/>
      <c r="V5" s="587"/>
      <c r="W5" s="587"/>
      <c r="X5" s="587"/>
      <c r="Y5" s="587"/>
      <c r="Z5" s="587"/>
      <c r="AA5" s="587"/>
      <c r="AB5" s="575"/>
      <c r="AC5" s="590"/>
      <c r="AD5" s="594" t="s">
        <v>622</v>
      </c>
      <c r="AE5" s="596" t="s">
        <v>609</v>
      </c>
      <c r="CD5" s="68"/>
      <c r="CE5" s="116"/>
    </row>
    <row r="6" spans="1:83" ht="22.2" customHeight="1" thickBot="1" x14ac:dyDescent="0.5">
      <c r="B6" s="557"/>
      <c r="C6" s="560"/>
      <c r="D6" s="572"/>
      <c r="E6" s="617"/>
      <c r="F6" s="131" t="s">
        <v>512</v>
      </c>
      <c r="G6" s="132" t="s">
        <v>513</v>
      </c>
      <c r="H6" s="133" t="s">
        <v>558</v>
      </c>
      <c r="I6" s="134" t="s">
        <v>531</v>
      </c>
      <c r="J6" s="135" t="s">
        <v>558</v>
      </c>
      <c r="K6" s="136" t="s">
        <v>531</v>
      </c>
      <c r="L6" s="602"/>
      <c r="M6" s="605"/>
      <c r="N6" s="137" t="s">
        <v>601</v>
      </c>
      <c r="O6" s="610"/>
      <c r="P6" s="75" t="s">
        <v>515</v>
      </c>
      <c r="Q6" s="75" t="s">
        <v>516</v>
      </c>
      <c r="R6" s="75" t="s">
        <v>517</v>
      </c>
      <c r="S6" s="75" t="s">
        <v>518</v>
      </c>
      <c r="T6" s="75" t="s">
        <v>519</v>
      </c>
      <c r="U6" s="75" t="s">
        <v>520</v>
      </c>
      <c r="V6" s="75" t="s">
        <v>521</v>
      </c>
      <c r="W6" s="75" t="s">
        <v>522</v>
      </c>
      <c r="X6" s="75" t="s">
        <v>523</v>
      </c>
      <c r="Y6" s="75" t="s">
        <v>524</v>
      </c>
      <c r="Z6" s="75" t="s">
        <v>525</v>
      </c>
      <c r="AA6" s="75" t="s">
        <v>526</v>
      </c>
      <c r="AB6" s="576"/>
      <c r="AC6" s="591"/>
      <c r="AD6" s="595"/>
      <c r="AE6" s="597"/>
      <c r="CD6" s="117"/>
      <c r="CE6" s="116"/>
    </row>
    <row r="7" spans="1:83" ht="25.2" customHeight="1" x14ac:dyDescent="0.45">
      <c r="A7" s="115">
        <f>VLOOKUP(D7,非表示_活動量と単位!$D$8:$E$75,2,FALSE)</f>
        <v>1</v>
      </c>
      <c r="B7" s="244"/>
      <c r="C7" s="293">
        <v>1</v>
      </c>
      <c r="D7" s="294" t="s">
        <v>443</v>
      </c>
      <c r="E7" s="324">
        <v>600000.12</v>
      </c>
      <c r="F7" s="353">
        <f>IF(E7="","",INT(E7))</f>
        <v>600000</v>
      </c>
      <c r="G7" s="329" t="str">
        <f t="shared" ref="G7:G21" si="0">IF($D7="","",VLOOKUP($D7,活動の種別と単位,4,FALSE))</f>
        <v>kWh</v>
      </c>
      <c r="H7" s="332" t="str">
        <f>IF($D7="","",IFERROR(IF(VLOOKUP($C7,モニタリングポイント,9,FALSE)="デフォルト値",VLOOKUP($D7,デフォルト値,4,FALSE),""),""))</f>
        <v/>
      </c>
      <c r="I7" s="329" t="str">
        <f t="shared" ref="I7:I21" si="1">IF($D7="","",VLOOKUP($D7,活動の種別と単位,5,FALSE))</f>
        <v>---</v>
      </c>
      <c r="J7" s="297">
        <f>IF($D7="","",IFERROR(IF(VLOOKUP($C7,モニタリングポイント,11,FALSE)="デフォルト値",VLOOKUP($D7,デフォルト値,5,FALSE),""),""))</f>
        <v>4.4099999999999999E-4</v>
      </c>
      <c r="K7" s="329" t="str">
        <f t="shared" ref="K7:K21" si="2">IF($D7="","",VLOOKUP($D7,活動の種別と単位,6,FALSE))</f>
        <v>t-CO2/kWh</v>
      </c>
      <c r="L7" s="362">
        <f t="shared" ref="L7:L21" si="3">IF($D7="","",IF($A7=0,F7*H7*J7,F7*J7))</f>
        <v>264.59999999999997</v>
      </c>
      <c r="M7" s="315"/>
      <c r="N7" s="156" t="str">
        <f t="shared" ref="N7:N21" si="4">IF($D7="","",VLOOKUP($D7,活動の種別と単位,3,FALSE))</f>
        <v>使用量</v>
      </c>
      <c r="O7" s="300"/>
      <c r="P7" s="301">
        <v>50000</v>
      </c>
      <c r="Q7" s="301">
        <v>50000</v>
      </c>
      <c r="R7" s="301">
        <v>50000</v>
      </c>
      <c r="S7" s="301">
        <v>50000</v>
      </c>
      <c r="T7" s="301">
        <v>50000</v>
      </c>
      <c r="U7" s="301">
        <v>50000</v>
      </c>
      <c r="V7" s="301">
        <v>50000</v>
      </c>
      <c r="W7" s="301">
        <v>50000</v>
      </c>
      <c r="X7" s="301">
        <v>50000</v>
      </c>
      <c r="Y7" s="301">
        <v>50000</v>
      </c>
      <c r="Z7" s="301">
        <v>50000</v>
      </c>
      <c r="AA7" s="301">
        <v>50000</v>
      </c>
      <c r="AB7" s="302"/>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x14ac:dyDescent="0.45">
      <c r="A8" s="115">
        <f>VLOOKUP(D8,非表示_活動量と単位!$D$8:$E$75,2,FALSE)</f>
        <v>0</v>
      </c>
      <c r="B8" s="244"/>
      <c r="C8" s="295" t="s">
        <v>760</v>
      </c>
      <c r="D8" s="296" t="s">
        <v>455</v>
      </c>
      <c r="E8" s="325">
        <v>225.29499999999999</v>
      </c>
      <c r="F8" s="354">
        <f>IF(E8="","",INT(E8))</f>
        <v>225</v>
      </c>
      <c r="G8" s="333" t="str">
        <f t="shared" si="0"/>
        <v>kl</v>
      </c>
      <c r="H8" s="299">
        <v>38.9</v>
      </c>
      <c r="I8" s="333" t="str">
        <f t="shared" si="1"/>
        <v>GJ/kl</v>
      </c>
      <c r="J8" s="298">
        <v>7.0800000000000002E-2</v>
      </c>
      <c r="K8" s="333" t="str">
        <f t="shared" si="2"/>
        <v>t-CO2/GJ</v>
      </c>
      <c r="L8" s="363">
        <f t="shared" si="3"/>
        <v>619.67700000000002</v>
      </c>
      <c r="M8" s="316" t="s">
        <v>807</v>
      </c>
      <c r="N8" s="161" t="str">
        <f t="shared" si="4"/>
        <v>使用量</v>
      </c>
      <c r="O8" s="303"/>
      <c r="P8" s="304"/>
      <c r="Q8" s="305"/>
      <c r="R8" s="306"/>
      <c r="S8" s="306"/>
      <c r="T8" s="306"/>
      <c r="U8" s="306"/>
      <c r="V8" s="306"/>
      <c r="W8" s="306"/>
      <c r="X8" s="306"/>
      <c r="Y8" s="306"/>
      <c r="Z8" s="306"/>
      <c r="AA8" s="306">
        <v>225</v>
      </c>
      <c r="AB8" s="307"/>
      <c r="AC8" s="193"/>
      <c r="AD8" s="170" t="str">
        <f t="shared" ref="AD8:AD31" si="6">IF($D8="","",VLOOKUP($D8,活動の種別と単位,7,FALSE))</f>
        <v>対象</v>
      </c>
      <c r="AE8" s="162">
        <f t="shared" si="5"/>
        <v>8752.5</v>
      </c>
      <c r="CD8" s="117"/>
      <c r="CE8" s="116"/>
    </row>
    <row r="9" spans="1:83" ht="25.2" customHeight="1" x14ac:dyDescent="0.45">
      <c r="A9" s="115">
        <f>VLOOKUP(D9,非表示_活動量と単位!$D$8:$E$75,2,FALSE)</f>
        <v>0</v>
      </c>
      <c r="B9" s="244"/>
      <c r="C9" s="295">
        <v>7</v>
      </c>
      <c r="D9" s="296" t="s">
        <v>463</v>
      </c>
      <c r="E9" s="325">
        <v>0.13</v>
      </c>
      <c r="F9" s="354">
        <f t="shared" ref="F9:F31" si="7">IF(E9="","",INT(E9))</f>
        <v>0</v>
      </c>
      <c r="G9" s="333" t="str">
        <f t="shared" si="0"/>
        <v>千Nm3</v>
      </c>
      <c r="H9" s="299">
        <v>38.9</v>
      </c>
      <c r="I9" s="333" t="str">
        <f t="shared" si="1"/>
        <v>GJ/千Nm3</v>
      </c>
      <c r="J9" s="298">
        <f t="shared" ref="J9:J21" si="8">IF($D9="","",IFERROR(IF(VLOOKUP($C9,モニタリングポイント,11,FALSE)="デフォルト値",VLOOKUP($D9,デフォルト値,5,FALSE),""),""))</f>
        <v>5.1299999999999998E-2</v>
      </c>
      <c r="K9" s="333" t="str">
        <f t="shared" si="2"/>
        <v>t-CO2/GJ</v>
      </c>
      <c r="L9" s="363">
        <f t="shared" si="3"/>
        <v>0</v>
      </c>
      <c r="M9" s="317"/>
      <c r="N9" s="161" t="str">
        <f t="shared" si="4"/>
        <v>使用量</v>
      </c>
      <c r="O9" s="303"/>
      <c r="P9" s="304"/>
      <c r="Q9" s="304"/>
      <c r="R9" s="304"/>
      <c r="S9" s="304"/>
      <c r="T9" s="304"/>
      <c r="U9" s="304"/>
      <c r="V9" s="304"/>
      <c r="W9" s="304"/>
      <c r="X9" s="304"/>
      <c r="Y9" s="304"/>
      <c r="Z9" s="304"/>
      <c r="AA9" s="304"/>
      <c r="AB9" s="307"/>
      <c r="AC9" s="193"/>
      <c r="AD9" s="170" t="str">
        <f t="shared" si="6"/>
        <v>対象</v>
      </c>
      <c r="AE9" s="162">
        <f t="shared" si="5"/>
        <v>0</v>
      </c>
      <c r="CD9" s="117"/>
      <c r="CE9" s="116"/>
    </row>
    <row r="10" spans="1:83" ht="25.2" customHeight="1" x14ac:dyDescent="0.45">
      <c r="A10" s="115">
        <f>VLOOKUP(D10,非表示_活動量と単位!$D$8:$E$75,2,FALSE)</f>
        <v>0</v>
      </c>
      <c r="B10" s="244"/>
      <c r="C10" s="295">
        <v>8</v>
      </c>
      <c r="D10" s="296" t="s">
        <v>450</v>
      </c>
      <c r="E10" s="325">
        <v>12.34</v>
      </c>
      <c r="F10" s="354">
        <f t="shared" si="7"/>
        <v>12</v>
      </c>
      <c r="G10" s="333" t="str">
        <f t="shared" si="0"/>
        <v>kl</v>
      </c>
      <c r="H10" s="299">
        <f t="shared" ref="H10:H21" si="9">IF($D10="","",IFERROR(IF(VLOOKUP($C10,モニタリングポイント,9,FALSE)="デフォルト値",VLOOKUP($D10,デフォルト値,4,FALSE),""),""))</f>
        <v>33.4</v>
      </c>
      <c r="I10" s="333" t="str">
        <f t="shared" si="1"/>
        <v>GJ/kl</v>
      </c>
      <c r="J10" s="298">
        <f t="shared" si="8"/>
        <v>6.8599999999999994E-2</v>
      </c>
      <c r="K10" s="333" t="str">
        <f t="shared" si="2"/>
        <v>t-CO2/GJ</v>
      </c>
      <c r="L10" s="363">
        <f t="shared" si="3"/>
        <v>27.494879999999995</v>
      </c>
      <c r="M10" s="317"/>
      <c r="N10" s="161" t="str">
        <f t="shared" si="4"/>
        <v>使用量</v>
      </c>
      <c r="O10" s="303"/>
      <c r="P10" s="304">
        <v>2</v>
      </c>
      <c r="Q10" s="304"/>
      <c r="R10" s="304"/>
      <c r="S10" s="304">
        <v>2</v>
      </c>
      <c r="T10" s="304">
        <v>2</v>
      </c>
      <c r="U10" s="304"/>
      <c r="V10" s="304"/>
      <c r="W10" s="304">
        <v>2</v>
      </c>
      <c r="X10" s="304">
        <v>2</v>
      </c>
      <c r="Y10" s="304"/>
      <c r="Z10" s="304">
        <v>2</v>
      </c>
      <c r="AA10" s="304"/>
      <c r="AB10" s="307"/>
      <c r="AC10" s="193"/>
      <c r="AD10" s="170" t="str">
        <f t="shared" si="6"/>
        <v>対象</v>
      </c>
      <c r="AE10" s="162">
        <f t="shared" si="5"/>
        <v>400.79999999999995</v>
      </c>
      <c r="CD10" s="117"/>
      <c r="CE10" s="116"/>
    </row>
    <row r="11" spans="1:83" ht="25.2" customHeight="1" x14ac:dyDescent="0.45">
      <c r="A11" s="115">
        <f>VLOOKUP(D11,非表示_活動量と単位!$D$8:$E$75,2,FALSE)</f>
        <v>0</v>
      </c>
      <c r="B11" s="244"/>
      <c r="C11" s="295">
        <v>9</v>
      </c>
      <c r="D11" s="296" t="s">
        <v>450</v>
      </c>
      <c r="E11" s="326">
        <v>2.5</v>
      </c>
      <c r="F11" s="354">
        <f t="shared" si="7"/>
        <v>2</v>
      </c>
      <c r="G11" s="333" t="str">
        <f t="shared" si="0"/>
        <v>kl</v>
      </c>
      <c r="H11" s="299">
        <f t="shared" si="9"/>
        <v>33.4</v>
      </c>
      <c r="I11" s="333" t="str">
        <f t="shared" si="1"/>
        <v>GJ/kl</v>
      </c>
      <c r="J11" s="298">
        <f t="shared" si="8"/>
        <v>6.8599999999999994E-2</v>
      </c>
      <c r="K11" s="333" t="str">
        <f t="shared" si="2"/>
        <v>t-CO2/GJ</v>
      </c>
      <c r="L11" s="363">
        <f t="shared" si="3"/>
        <v>4.5824799999999994</v>
      </c>
      <c r="M11" s="317"/>
      <c r="N11" s="161" t="str">
        <f t="shared" si="4"/>
        <v>使用量</v>
      </c>
      <c r="O11" s="303">
        <v>3</v>
      </c>
      <c r="P11" s="304"/>
      <c r="Q11" s="305"/>
      <c r="R11" s="306"/>
      <c r="S11" s="306"/>
      <c r="T11" s="306"/>
      <c r="U11" s="306"/>
      <c r="V11" s="306"/>
      <c r="W11" s="306"/>
      <c r="X11" s="306"/>
      <c r="Y11" s="306"/>
      <c r="Z11" s="306"/>
      <c r="AA11" s="306"/>
      <c r="AB11" s="307">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x14ac:dyDescent="0.45">
      <c r="A12" s="115" t="e">
        <f>VLOOKUP(D12,非表示_活動量と単位!$D$8:$E$75,2,FALSE)</f>
        <v>#N/A</v>
      </c>
      <c r="B12" s="244"/>
      <c r="C12" s="238"/>
      <c r="D12" s="174"/>
      <c r="E12" s="325"/>
      <c r="F12" s="354" t="str">
        <f t="shared" si="7"/>
        <v/>
      </c>
      <c r="G12" s="160" t="str">
        <f t="shared" si="0"/>
        <v/>
      </c>
      <c r="H12" s="176" t="str">
        <f t="shared" si="9"/>
        <v/>
      </c>
      <c r="I12" s="160" t="str">
        <f t="shared" si="1"/>
        <v/>
      </c>
      <c r="J12" s="253" t="str">
        <f t="shared" si="8"/>
        <v/>
      </c>
      <c r="K12" s="160" t="str">
        <f t="shared" si="2"/>
        <v/>
      </c>
      <c r="L12" s="364" t="str">
        <f t="shared" si="3"/>
        <v/>
      </c>
      <c r="M12" s="317"/>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x14ac:dyDescent="0.45">
      <c r="A13" s="115" t="e">
        <f>VLOOKUP(D13,非表示_活動量と単位!$D$8:$E$75,2,FALSE)</f>
        <v>#N/A</v>
      </c>
      <c r="B13" s="244"/>
      <c r="C13" s="238"/>
      <c r="D13" s="174"/>
      <c r="E13" s="325"/>
      <c r="F13" s="354" t="str">
        <f t="shared" si="7"/>
        <v/>
      </c>
      <c r="G13" s="160" t="str">
        <f t="shared" si="0"/>
        <v/>
      </c>
      <c r="H13" s="176" t="str">
        <f t="shared" si="9"/>
        <v/>
      </c>
      <c r="I13" s="160" t="str">
        <f t="shared" si="1"/>
        <v/>
      </c>
      <c r="J13" s="253" t="str">
        <f t="shared" si="8"/>
        <v/>
      </c>
      <c r="K13" s="160" t="str">
        <f t="shared" si="2"/>
        <v/>
      </c>
      <c r="L13" s="364" t="str">
        <f t="shared" si="3"/>
        <v/>
      </c>
      <c r="M13" s="317"/>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x14ac:dyDescent="0.45">
      <c r="A14" s="115" t="e">
        <f>VLOOKUP(D14,非表示_活動量と単位!$D$8:$E$75,2,FALSE)</f>
        <v>#N/A</v>
      </c>
      <c r="B14" s="244"/>
      <c r="C14" s="238"/>
      <c r="D14" s="174"/>
      <c r="E14" s="327"/>
      <c r="F14" s="355" t="str">
        <f t="shared" si="7"/>
        <v/>
      </c>
      <c r="G14" s="160" t="str">
        <f t="shared" si="0"/>
        <v/>
      </c>
      <c r="H14" s="176" t="str">
        <f t="shared" si="9"/>
        <v/>
      </c>
      <c r="I14" s="160" t="str">
        <f>IF($D14="","",VLOOKUP($D14,活動の種別と単位,5,FALSE))</f>
        <v/>
      </c>
      <c r="J14" s="253" t="str">
        <f t="shared" si="8"/>
        <v/>
      </c>
      <c r="K14" s="160" t="str">
        <f t="shared" si="2"/>
        <v/>
      </c>
      <c r="L14" s="364" t="str">
        <f t="shared" si="3"/>
        <v/>
      </c>
      <c r="M14" s="317"/>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x14ac:dyDescent="0.45">
      <c r="A15" s="115" t="e">
        <f>VLOOKUP(D15,非表示_活動量と単位!$D$8:$E$75,2,FALSE)</f>
        <v>#N/A</v>
      </c>
      <c r="B15" s="244"/>
      <c r="C15" s="238"/>
      <c r="D15" s="174"/>
      <c r="E15" s="327"/>
      <c r="F15" s="355" t="str">
        <f t="shared" si="7"/>
        <v/>
      </c>
      <c r="G15" s="160" t="str">
        <f t="shared" si="0"/>
        <v/>
      </c>
      <c r="H15" s="176" t="str">
        <f t="shared" si="9"/>
        <v/>
      </c>
      <c r="I15" s="160" t="str">
        <f t="shared" si="1"/>
        <v/>
      </c>
      <c r="J15" s="253" t="str">
        <f t="shared" si="8"/>
        <v/>
      </c>
      <c r="K15" s="160" t="str">
        <f t="shared" si="2"/>
        <v/>
      </c>
      <c r="L15" s="364" t="str">
        <f t="shared" si="3"/>
        <v/>
      </c>
      <c r="M15" s="317"/>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x14ac:dyDescent="0.45">
      <c r="A16" s="115" t="e">
        <f>VLOOKUP(D16,非表示_活動量と単位!$D$8:$E$75,2,FALSE)</f>
        <v>#N/A</v>
      </c>
      <c r="B16" s="244"/>
      <c r="C16" s="238"/>
      <c r="D16" s="174"/>
      <c r="E16" s="327"/>
      <c r="F16" s="355" t="str">
        <f t="shared" si="7"/>
        <v/>
      </c>
      <c r="G16" s="160" t="str">
        <f t="shared" si="0"/>
        <v/>
      </c>
      <c r="H16" s="176" t="str">
        <f t="shared" si="9"/>
        <v/>
      </c>
      <c r="I16" s="160" t="str">
        <f t="shared" si="1"/>
        <v/>
      </c>
      <c r="J16" s="253" t="str">
        <f t="shared" si="8"/>
        <v/>
      </c>
      <c r="K16" s="160" t="str">
        <f t="shared" si="2"/>
        <v/>
      </c>
      <c r="L16" s="364" t="str">
        <f t="shared" si="3"/>
        <v/>
      </c>
      <c r="M16" s="317"/>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x14ac:dyDescent="0.45">
      <c r="A17" s="115" t="e">
        <f>VLOOKUP(D17,非表示_活動量と単位!$D$8:$E$75,2,FALSE)</f>
        <v>#N/A</v>
      </c>
      <c r="B17" s="244"/>
      <c r="C17" s="238"/>
      <c r="D17" s="174"/>
      <c r="E17" s="327"/>
      <c r="F17" s="355" t="str">
        <f t="shared" si="7"/>
        <v/>
      </c>
      <c r="G17" s="160" t="str">
        <f t="shared" si="0"/>
        <v/>
      </c>
      <c r="H17" s="176" t="str">
        <f t="shared" si="9"/>
        <v/>
      </c>
      <c r="I17" s="160" t="str">
        <f t="shared" si="1"/>
        <v/>
      </c>
      <c r="J17" s="253" t="str">
        <f t="shared" si="8"/>
        <v/>
      </c>
      <c r="K17" s="160" t="str">
        <f t="shared" si="2"/>
        <v/>
      </c>
      <c r="L17" s="364" t="str">
        <f t="shared" si="3"/>
        <v/>
      </c>
      <c r="M17" s="317"/>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x14ac:dyDescent="0.45">
      <c r="A18" s="115" t="e">
        <f>VLOOKUP(D18,非表示_活動量と単位!$D$8:$E$75,2,FALSE)</f>
        <v>#N/A</v>
      </c>
      <c r="B18" s="244"/>
      <c r="C18" s="238"/>
      <c r="D18" s="174"/>
      <c r="E18" s="327"/>
      <c r="F18" s="355" t="str">
        <f t="shared" si="7"/>
        <v/>
      </c>
      <c r="G18" s="160" t="str">
        <f t="shared" si="0"/>
        <v/>
      </c>
      <c r="H18" s="176" t="str">
        <f t="shared" si="9"/>
        <v/>
      </c>
      <c r="I18" s="160" t="str">
        <f t="shared" si="1"/>
        <v/>
      </c>
      <c r="J18" s="253" t="str">
        <f t="shared" si="8"/>
        <v/>
      </c>
      <c r="K18" s="160" t="str">
        <f t="shared" si="2"/>
        <v/>
      </c>
      <c r="L18" s="364" t="str">
        <f t="shared" si="3"/>
        <v/>
      </c>
      <c r="M18" s="317"/>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x14ac:dyDescent="0.45">
      <c r="A19" s="115" t="e">
        <f>VLOOKUP(D19,非表示_活動量と単位!$D$8:$E$75,2,FALSE)</f>
        <v>#N/A</v>
      </c>
      <c r="B19" s="244"/>
      <c r="C19" s="238"/>
      <c r="D19" s="174"/>
      <c r="E19" s="327"/>
      <c r="F19" s="355" t="str">
        <f t="shared" si="7"/>
        <v/>
      </c>
      <c r="G19" s="160" t="str">
        <f t="shared" si="0"/>
        <v/>
      </c>
      <c r="H19" s="176" t="str">
        <f t="shared" si="9"/>
        <v/>
      </c>
      <c r="I19" s="160" t="str">
        <f t="shared" si="1"/>
        <v/>
      </c>
      <c r="J19" s="253" t="str">
        <f t="shared" si="8"/>
        <v/>
      </c>
      <c r="K19" s="160" t="str">
        <f t="shared" si="2"/>
        <v/>
      </c>
      <c r="L19" s="364" t="str">
        <f t="shared" si="3"/>
        <v/>
      </c>
      <c r="M19" s="317"/>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x14ac:dyDescent="0.45">
      <c r="A20" s="115" t="e">
        <f>VLOOKUP(D20,非表示_活動量と単位!$D$8:$E$75,2,FALSE)</f>
        <v>#N/A</v>
      </c>
      <c r="B20" s="244"/>
      <c r="C20" s="238"/>
      <c r="D20" s="174"/>
      <c r="E20" s="327"/>
      <c r="F20" s="355" t="str">
        <f t="shared" si="7"/>
        <v/>
      </c>
      <c r="G20" s="160" t="str">
        <f t="shared" si="0"/>
        <v/>
      </c>
      <c r="H20" s="176" t="str">
        <f t="shared" si="9"/>
        <v/>
      </c>
      <c r="I20" s="160" t="str">
        <f t="shared" si="1"/>
        <v/>
      </c>
      <c r="J20" s="253" t="str">
        <f t="shared" si="8"/>
        <v/>
      </c>
      <c r="K20" s="160" t="str">
        <f t="shared" si="2"/>
        <v/>
      </c>
      <c r="L20" s="364" t="str">
        <f>IF($D20="","",IF($A20=0,F20*H20*J20,F20*J20))</f>
        <v/>
      </c>
      <c r="M20" s="317"/>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x14ac:dyDescent="0.5">
      <c r="A21" s="115" t="e">
        <f>VLOOKUP(D21,非表示_活動量と単位!$D$8:$E$75,2,FALSE)</f>
        <v>#N/A</v>
      </c>
      <c r="B21" s="244"/>
      <c r="C21" s="238"/>
      <c r="D21" s="174"/>
      <c r="E21" s="328"/>
      <c r="F21" s="356" t="str">
        <f t="shared" si="7"/>
        <v/>
      </c>
      <c r="G21" s="160" t="str">
        <f t="shared" si="0"/>
        <v/>
      </c>
      <c r="H21" s="176" t="str">
        <f t="shared" si="9"/>
        <v/>
      </c>
      <c r="I21" s="160" t="str">
        <f t="shared" si="1"/>
        <v/>
      </c>
      <c r="J21" s="253" t="str">
        <f t="shared" si="8"/>
        <v/>
      </c>
      <c r="K21" s="160" t="str">
        <f t="shared" si="2"/>
        <v/>
      </c>
      <c r="L21" s="364" t="str">
        <f t="shared" si="3"/>
        <v/>
      </c>
      <c r="M21" s="317"/>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x14ac:dyDescent="0.45">
      <c r="A22" s="115">
        <f t="shared" ref="A22:A30" si="11">IF($H22="",1,0)</f>
        <v>1</v>
      </c>
      <c r="B22" s="244"/>
      <c r="C22" s="237"/>
      <c r="D22" s="155" t="s">
        <v>494</v>
      </c>
      <c r="E22" s="359"/>
      <c r="F22" s="357" t="str">
        <f t="shared" si="7"/>
        <v/>
      </c>
      <c r="G22" s="178"/>
      <c r="H22" s="175"/>
      <c r="I22" s="178"/>
      <c r="J22" s="252"/>
      <c r="K22" s="178"/>
      <c r="L22" s="365" t="str">
        <f>IF($C22="","",IF($A22=0,F22*H22*J22,F22*J22))</f>
        <v/>
      </c>
      <c r="M22" s="315"/>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x14ac:dyDescent="0.45">
      <c r="A23" s="115">
        <f t="shared" si="11"/>
        <v>1</v>
      </c>
      <c r="B23" s="244"/>
      <c r="C23" s="238"/>
      <c r="D23" s="159" t="s">
        <v>494</v>
      </c>
      <c r="E23" s="360"/>
      <c r="F23" s="355" t="str">
        <f t="shared" si="7"/>
        <v/>
      </c>
      <c r="G23" s="179"/>
      <c r="H23" s="176"/>
      <c r="I23" s="179"/>
      <c r="J23" s="253"/>
      <c r="K23" s="179"/>
      <c r="L23" s="364" t="str">
        <f t="shared" ref="L23:L31" si="12">IF($C23="","",IF($A23=0,F23*H23*J23,F23*J23))</f>
        <v/>
      </c>
      <c r="M23" s="317"/>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x14ac:dyDescent="0.45">
      <c r="A24" s="115">
        <f t="shared" si="11"/>
        <v>1</v>
      </c>
      <c r="B24" s="244"/>
      <c r="C24" s="238"/>
      <c r="D24" s="159" t="s">
        <v>494</v>
      </c>
      <c r="E24" s="360"/>
      <c r="F24" s="355" t="str">
        <f t="shared" si="7"/>
        <v/>
      </c>
      <c r="G24" s="179"/>
      <c r="H24" s="176"/>
      <c r="I24" s="179"/>
      <c r="J24" s="253"/>
      <c r="K24" s="179"/>
      <c r="L24" s="364" t="str">
        <f t="shared" si="12"/>
        <v/>
      </c>
      <c r="M24" s="317"/>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x14ac:dyDescent="0.45">
      <c r="A25" s="115">
        <f t="shared" si="11"/>
        <v>1</v>
      </c>
      <c r="B25" s="244"/>
      <c r="C25" s="238"/>
      <c r="D25" s="159" t="s">
        <v>494</v>
      </c>
      <c r="E25" s="360"/>
      <c r="F25" s="355" t="str">
        <f t="shared" si="7"/>
        <v/>
      </c>
      <c r="G25" s="179"/>
      <c r="H25" s="176"/>
      <c r="I25" s="179"/>
      <c r="J25" s="253"/>
      <c r="K25" s="179"/>
      <c r="L25" s="364" t="str">
        <f t="shared" si="12"/>
        <v/>
      </c>
      <c r="M25" s="317"/>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x14ac:dyDescent="0.45">
      <c r="A26" s="115">
        <f t="shared" si="11"/>
        <v>1</v>
      </c>
      <c r="B26" s="244"/>
      <c r="C26" s="238"/>
      <c r="D26" s="159" t="s">
        <v>494</v>
      </c>
      <c r="E26" s="360"/>
      <c r="F26" s="355" t="str">
        <f t="shared" si="7"/>
        <v/>
      </c>
      <c r="G26" s="179"/>
      <c r="H26" s="176"/>
      <c r="I26" s="179"/>
      <c r="J26" s="253"/>
      <c r="K26" s="179"/>
      <c r="L26" s="364" t="str">
        <f t="shared" si="12"/>
        <v/>
      </c>
      <c r="M26" s="317"/>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x14ac:dyDescent="0.45">
      <c r="A27" s="115">
        <f t="shared" si="11"/>
        <v>1</v>
      </c>
      <c r="B27" s="244"/>
      <c r="C27" s="238"/>
      <c r="D27" s="159" t="s">
        <v>494</v>
      </c>
      <c r="E27" s="360"/>
      <c r="F27" s="355" t="str">
        <f t="shared" si="7"/>
        <v/>
      </c>
      <c r="G27" s="179"/>
      <c r="H27" s="176"/>
      <c r="I27" s="179"/>
      <c r="J27" s="253"/>
      <c r="K27" s="179"/>
      <c r="L27" s="364" t="str">
        <f t="shared" si="12"/>
        <v/>
      </c>
      <c r="M27" s="317"/>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x14ac:dyDescent="0.45">
      <c r="A28" s="115">
        <f t="shared" si="11"/>
        <v>1</v>
      </c>
      <c r="B28" s="244"/>
      <c r="C28" s="238"/>
      <c r="D28" s="159" t="s">
        <v>494</v>
      </c>
      <c r="E28" s="360"/>
      <c r="F28" s="355" t="str">
        <f t="shared" si="7"/>
        <v/>
      </c>
      <c r="G28" s="179"/>
      <c r="H28" s="176"/>
      <c r="I28" s="179"/>
      <c r="J28" s="253"/>
      <c r="K28" s="179"/>
      <c r="L28" s="364" t="str">
        <f t="shared" si="12"/>
        <v/>
      </c>
      <c r="M28" s="317"/>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x14ac:dyDescent="0.45">
      <c r="A29" s="115">
        <f t="shared" si="11"/>
        <v>1</v>
      </c>
      <c r="B29" s="244"/>
      <c r="C29" s="238"/>
      <c r="D29" s="159" t="s">
        <v>494</v>
      </c>
      <c r="E29" s="360"/>
      <c r="F29" s="355" t="str">
        <f t="shared" si="7"/>
        <v/>
      </c>
      <c r="G29" s="179"/>
      <c r="H29" s="176"/>
      <c r="I29" s="179"/>
      <c r="J29" s="253"/>
      <c r="K29" s="179"/>
      <c r="L29" s="364" t="str">
        <f t="shared" si="12"/>
        <v/>
      </c>
      <c r="M29" s="317"/>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x14ac:dyDescent="0.45">
      <c r="A30" s="115">
        <f t="shared" si="11"/>
        <v>1</v>
      </c>
      <c r="B30" s="244"/>
      <c r="C30" s="238"/>
      <c r="D30" s="159" t="s">
        <v>494</v>
      </c>
      <c r="E30" s="360"/>
      <c r="F30" s="355" t="str">
        <f t="shared" si="7"/>
        <v/>
      </c>
      <c r="G30" s="179"/>
      <c r="H30" s="176"/>
      <c r="I30" s="179"/>
      <c r="J30" s="253"/>
      <c r="K30" s="179"/>
      <c r="L30" s="364" t="str">
        <f t="shared" si="12"/>
        <v/>
      </c>
      <c r="M30" s="317"/>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x14ac:dyDescent="0.5">
      <c r="A31" s="115">
        <f t="shared" ref="A31" si="16">IF($H31="",1,0)</f>
        <v>1</v>
      </c>
      <c r="B31" s="244"/>
      <c r="C31" s="239"/>
      <c r="D31" s="165" t="s">
        <v>494</v>
      </c>
      <c r="E31" s="361"/>
      <c r="F31" s="356" t="str">
        <f t="shared" si="7"/>
        <v/>
      </c>
      <c r="G31" s="180"/>
      <c r="H31" s="177"/>
      <c r="I31" s="180"/>
      <c r="J31" s="254"/>
      <c r="K31" s="180"/>
      <c r="L31" s="366" t="str">
        <f t="shared" si="12"/>
        <v/>
      </c>
      <c r="M31" s="318"/>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5">
      <c r="A32" s="167"/>
      <c r="B32" s="7"/>
      <c r="C32" s="7"/>
      <c r="D32" s="7"/>
      <c r="E32" s="7"/>
      <c r="J32" s="620" t="s">
        <v>607</v>
      </c>
      <c r="K32" s="621"/>
      <c r="L32" s="308">
        <f>INT(SUM($L$7:$L$31)+SUM($L$48:$L$102))</f>
        <v>916</v>
      </c>
      <c r="M32" s="220"/>
      <c r="AD32" s="113" t="s">
        <v>626</v>
      </c>
      <c r="AE32" s="308" t="e">
        <f>SUM($AE$7:$AE$31)+SUM($AE$48:$AE$102)</f>
        <v>#NAME?</v>
      </c>
      <c r="CD32" s="117"/>
      <c r="CE32" s="116"/>
    </row>
    <row r="33" spans="1:83" ht="27.6" hidden="1" customHeight="1" thickBot="1" x14ac:dyDescent="0.5">
      <c r="A33" s="167"/>
      <c r="B33" s="7"/>
      <c r="C33" s="7"/>
      <c r="D33" s="7"/>
      <c r="E33" s="7"/>
      <c r="J33" s="618" t="s">
        <v>625</v>
      </c>
      <c r="K33" s="619"/>
      <c r="L33" s="308">
        <f>SUMIFS(L7:L31,AD7:AD31,"対象")+SUMIFS(L48:L102,AD48:AD102,"対象")</f>
        <v>916.35436000000004</v>
      </c>
      <c r="M33" s="220"/>
      <c r="AD33" s="114" t="s">
        <v>727</v>
      </c>
      <c r="AE33" s="309" t="str">
        <f>IFERROR(L33/AE32,"---")</f>
        <v>---</v>
      </c>
      <c r="CD33" s="117"/>
      <c r="CE33" s="116"/>
    </row>
    <row r="34" spans="1:83" ht="13.95" customHeight="1" x14ac:dyDescent="0.45">
      <c r="A34" s="167"/>
      <c r="B34" s="141"/>
      <c r="C34" s="10"/>
      <c r="D34" s="6"/>
      <c r="E34" s="6"/>
      <c r="K34" s="71"/>
      <c r="L34" s="71"/>
      <c r="M34" s="71"/>
      <c r="CD34" s="117"/>
      <c r="CE34" s="116"/>
    </row>
    <row r="35" spans="1:83" ht="16.2" customHeight="1" x14ac:dyDescent="0.45">
      <c r="A35" s="167"/>
      <c r="B35" s="245" t="s">
        <v>692</v>
      </c>
      <c r="C35" s="330" t="s">
        <v>783</v>
      </c>
      <c r="D35" s="74"/>
      <c r="E35" s="74"/>
      <c r="K35" s="71"/>
      <c r="L35" s="71"/>
      <c r="M35" s="71"/>
      <c r="CD35" s="117"/>
      <c r="CE35" s="116"/>
    </row>
    <row r="36" spans="1:83" ht="16.2" customHeight="1" x14ac:dyDescent="0.45">
      <c r="A36" s="167"/>
      <c r="B36" s="245"/>
      <c r="C36" s="330" t="s">
        <v>784</v>
      </c>
      <c r="D36" s="74"/>
      <c r="E36" s="74"/>
      <c r="K36" s="71"/>
      <c r="L36" s="71"/>
      <c r="M36" s="71"/>
      <c r="CD36" s="117"/>
      <c r="CE36" s="116"/>
    </row>
    <row r="37" spans="1:83" ht="14.7" customHeight="1" x14ac:dyDescent="0.45">
      <c r="A37" s="167"/>
      <c r="B37" s="245" t="s">
        <v>432</v>
      </c>
      <c r="C37" s="28" t="s">
        <v>720</v>
      </c>
      <c r="D37" s="74"/>
      <c r="E37" s="74"/>
      <c r="K37" s="71"/>
      <c r="L37" s="71"/>
      <c r="M37" s="71"/>
      <c r="CD37" s="117"/>
      <c r="CE37" s="116"/>
    </row>
    <row r="38" spans="1:83" ht="14.7" customHeight="1" x14ac:dyDescent="0.45">
      <c r="B38" s="246"/>
      <c r="C38" s="138" t="s">
        <v>721</v>
      </c>
      <c r="D38" s="74"/>
      <c r="E38" s="74"/>
      <c r="K38" s="71"/>
      <c r="L38" s="71"/>
      <c r="M38" s="71"/>
      <c r="CD38" s="117"/>
      <c r="CE38" s="116"/>
    </row>
    <row r="39" spans="1:83" ht="14.7" customHeight="1" x14ac:dyDescent="0.45">
      <c r="B39" s="246"/>
      <c r="C39" s="28" t="s">
        <v>768</v>
      </c>
      <c r="D39" s="28"/>
      <c r="E39" s="28"/>
      <c r="CD39" s="118"/>
      <c r="CE39" s="116"/>
    </row>
    <row r="40" spans="1:83" ht="14.7" customHeight="1" x14ac:dyDescent="0.45">
      <c r="B40" s="245"/>
      <c r="C40" s="138" t="s">
        <v>722</v>
      </c>
      <c r="D40" s="139"/>
      <c r="E40" s="139"/>
      <c r="CD40" s="46"/>
      <c r="CE40" s="116"/>
    </row>
    <row r="41" spans="1:83" ht="14.7" customHeight="1" x14ac:dyDescent="0.45">
      <c r="B41" s="245"/>
      <c r="C41" s="28" t="s">
        <v>726</v>
      </c>
      <c r="D41" s="28"/>
      <c r="E41" s="28"/>
      <c r="CD41" s="46"/>
      <c r="CE41" s="116"/>
    </row>
    <row r="42" spans="1:83" ht="14.7" customHeight="1" x14ac:dyDescent="0.45">
      <c r="B42" s="245" t="s">
        <v>433</v>
      </c>
      <c r="C42" s="28" t="s">
        <v>608</v>
      </c>
      <c r="D42" s="28"/>
      <c r="E42" s="28"/>
      <c r="CD42" s="46"/>
      <c r="CE42" s="116"/>
    </row>
    <row r="43" spans="1:83" ht="14.7" customHeight="1" x14ac:dyDescent="0.45">
      <c r="B43" s="245" t="s">
        <v>434</v>
      </c>
      <c r="C43" s="330" t="s">
        <v>691</v>
      </c>
      <c r="D43" s="28"/>
      <c r="E43" s="28"/>
      <c r="CD43" s="46"/>
      <c r="CE43" s="116"/>
    </row>
    <row r="44" spans="1:83" ht="12" customHeight="1" thickBot="1" x14ac:dyDescent="0.5">
      <c r="B44" s="10"/>
      <c r="CD44" s="46"/>
      <c r="CE44" s="116"/>
    </row>
    <row r="45" spans="1:83" ht="18" customHeight="1" x14ac:dyDescent="0.45">
      <c r="B45" s="557"/>
      <c r="C45" s="558" t="s">
        <v>604</v>
      </c>
      <c r="D45" s="570" t="s">
        <v>440</v>
      </c>
      <c r="E45" s="615" t="s">
        <v>782</v>
      </c>
      <c r="F45" s="611" t="s">
        <v>441</v>
      </c>
      <c r="G45" s="598"/>
      <c r="H45" s="611" t="s">
        <v>442</v>
      </c>
      <c r="I45" s="613"/>
      <c r="J45" s="598" t="s">
        <v>514</v>
      </c>
      <c r="K45" s="598"/>
      <c r="L45" s="600" t="s">
        <v>679</v>
      </c>
      <c r="M45" s="603" t="s">
        <v>559</v>
      </c>
      <c r="N45" s="606" t="s">
        <v>602</v>
      </c>
      <c r="O45" s="608" t="s">
        <v>605</v>
      </c>
      <c r="P45" s="586" t="s">
        <v>696</v>
      </c>
      <c r="Q45" s="586"/>
      <c r="R45" s="586"/>
      <c r="S45" s="586"/>
      <c r="T45" s="586"/>
      <c r="U45" s="586"/>
      <c r="V45" s="586"/>
      <c r="W45" s="586"/>
      <c r="X45" s="586"/>
      <c r="Y45" s="586"/>
      <c r="Z45" s="586"/>
      <c r="AA45" s="586"/>
      <c r="AB45" s="588" t="s">
        <v>606</v>
      </c>
      <c r="AC45" s="589" t="s">
        <v>603</v>
      </c>
      <c r="AD45" s="592" t="s">
        <v>621</v>
      </c>
      <c r="AE45" s="593"/>
      <c r="CD45" s="46"/>
      <c r="CE45" s="116"/>
    </row>
    <row r="46" spans="1:83" ht="18" customHeight="1" x14ac:dyDescent="0.45">
      <c r="B46" s="557"/>
      <c r="C46" s="559"/>
      <c r="D46" s="571"/>
      <c r="E46" s="616"/>
      <c r="F46" s="612"/>
      <c r="G46" s="599"/>
      <c r="H46" s="612"/>
      <c r="I46" s="614"/>
      <c r="J46" s="599"/>
      <c r="K46" s="599"/>
      <c r="L46" s="601"/>
      <c r="M46" s="604"/>
      <c r="N46" s="607"/>
      <c r="O46" s="609"/>
      <c r="P46" s="587"/>
      <c r="Q46" s="587"/>
      <c r="R46" s="587"/>
      <c r="S46" s="587"/>
      <c r="T46" s="587"/>
      <c r="U46" s="587"/>
      <c r="V46" s="587"/>
      <c r="W46" s="587"/>
      <c r="X46" s="587"/>
      <c r="Y46" s="587"/>
      <c r="Z46" s="587"/>
      <c r="AA46" s="587"/>
      <c r="AB46" s="575"/>
      <c r="AC46" s="590"/>
      <c r="AD46" s="594" t="s">
        <v>622</v>
      </c>
      <c r="AE46" s="596" t="s">
        <v>609</v>
      </c>
      <c r="CD46" s="46"/>
      <c r="CE46" s="116"/>
    </row>
    <row r="47" spans="1:83" ht="18" customHeight="1" thickBot="1" x14ac:dyDescent="0.5">
      <c r="B47" s="557"/>
      <c r="C47" s="560"/>
      <c r="D47" s="572"/>
      <c r="E47" s="617"/>
      <c r="F47" s="131" t="s">
        <v>512</v>
      </c>
      <c r="G47" s="132" t="s">
        <v>513</v>
      </c>
      <c r="H47" s="133" t="s">
        <v>558</v>
      </c>
      <c r="I47" s="134" t="s">
        <v>531</v>
      </c>
      <c r="J47" s="135" t="s">
        <v>558</v>
      </c>
      <c r="K47" s="136" t="s">
        <v>531</v>
      </c>
      <c r="L47" s="602"/>
      <c r="M47" s="605"/>
      <c r="N47" s="137" t="s">
        <v>601</v>
      </c>
      <c r="O47" s="610"/>
      <c r="P47" s="75" t="s">
        <v>515</v>
      </c>
      <c r="Q47" s="75" t="s">
        <v>516</v>
      </c>
      <c r="R47" s="75" t="s">
        <v>517</v>
      </c>
      <c r="S47" s="75" t="s">
        <v>518</v>
      </c>
      <c r="T47" s="75" t="s">
        <v>519</v>
      </c>
      <c r="U47" s="75" t="s">
        <v>520</v>
      </c>
      <c r="V47" s="75" t="s">
        <v>521</v>
      </c>
      <c r="W47" s="75" t="s">
        <v>522</v>
      </c>
      <c r="X47" s="75" t="s">
        <v>523</v>
      </c>
      <c r="Y47" s="75" t="s">
        <v>524</v>
      </c>
      <c r="Z47" s="75" t="s">
        <v>525</v>
      </c>
      <c r="AA47" s="75" t="s">
        <v>526</v>
      </c>
      <c r="AB47" s="576"/>
      <c r="AC47" s="591"/>
      <c r="AD47" s="595"/>
      <c r="AE47" s="597"/>
      <c r="CD47" s="46"/>
      <c r="CE47" s="116"/>
    </row>
    <row r="48" spans="1:83" ht="25.95" customHeight="1" x14ac:dyDescent="0.45">
      <c r="A48" s="115" t="e">
        <f>VLOOKUP(D48,非表示_活動量と単位!$D$8:$E$75,2,FALSE)</f>
        <v>#N/A</v>
      </c>
      <c r="B48" s="247"/>
      <c r="C48" s="240"/>
      <c r="D48" s="142"/>
      <c r="E48" s="331"/>
      <c r="F48" s="358"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5" t="str">
        <f t="shared" ref="J48:J79" si="21">IF($D48="","",IFERROR(IF(VLOOKUP($C48,モニタリングポイント,11,FALSE)="デフォルト値",VLOOKUP($D48,デフォルト値,5,FALSE),""),""))</f>
        <v/>
      </c>
      <c r="K48" s="119" t="str">
        <f t="shared" ref="K48:K102" si="22">IF($D48="","",VLOOKUP($D48,活動の種別と単位,6,FALSE))</f>
        <v/>
      </c>
      <c r="L48" s="367" t="str">
        <f>IF($D48="","",IF($A48=0,F48*H48*J48,F48*J48))</f>
        <v/>
      </c>
      <c r="M48" s="315"/>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x14ac:dyDescent="0.45">
      <c r="A49" s="115" t="e">
        <f>VLOOKUP(D49,非表示_活動量と単位!$D$8:$E$75,2,FALSE)</f>
        <v>#N/A</v>
      </c>
      <c r="B49" s="247"/>
      <c r="C49" s="241"/>
      <c r="D49" s="143"/>
      <c r="E49" s="327"/>
      <c r="F49" s="355" t="str">
        <f t="shared" si="17"/>
        <v/>
      </c>
      <c r="G49" s="123" t="str">
        <f t="shared" si="18"/>
        <v/>
      </c>
      <c r="H49" s="200" t="str">
        <f t="shared" si="19"/>
        <v/>
      </c>
      <c r="I49" s="123" t="str">
        <f t="shared" si="20"/>
        <v/>
      </c>
      <c r="J49" s="256" t="str">
        <f t="shared" si="21"/>
        <v/>
      </c>
      <c r="K49" s="123" t="str">
        <f t="shared" si="22"/>
        <v/>
      </c>
      <c r="L49" s="368" t="str">
        <f t="shared" ref="L49:L79" si="26">IF($D49="","",IF($A49=0,F49*H49*J49,F49*J49))</f>
        <v/>
      </c>
      <c r="M49" s="317"/>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x14ac:dyDescent="0.45">
      <c r="A50" s="115" t="e">
        <f>VLOOKUP(D50,非表示_活動量と単位!$D$8:$E$75,2,FALSE)</f>
        <v>#N/A</v>
      </c>
      <c r="B50" s="247"/>
      <c r="C50" s="241"/>
      <c r="D50" s="143"/>
      <c r="E50" s="327"/>
      <c r="F50" s="355" t="str">
        <f t="shared" si="17"/>
        <v/>
      </c>
      <c r="G50" s="123" t="str">
        <f t="shared" si="18"/>
        <v/>
      </c>
      <c r="H50" s="200" t="str">
        <f t="shared" si="19"/>
        <v/>
      </c>
      <c r="I50" s="123" t="str">
        <f t="shared" si="20"/>
        <v/>
      </c>
      <c r="J50" s="256" t="str">
        <f t="shared" si="21"/>
        <v/>
      </c>
      <c r="K50" s="123" t="str">
        <f t="shared" si="22"/>
        <v/>
      </c>
      <c r="L50" s="368" t="str">
        <f t="shared" si="26"/>
        <v/>
      </c>
      <c r="M50" s="317"/>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x14ac:dyDescent="0.45">
      <c r="A51" s="115" t="e">
        <f>VLOOKUP(D51,非表示_活動量と単位!$D$8:$E$75,2,FALSE)</f>
        <v>#N/A</v>
      </c>
      <c r="B51" s="247"/>
      <c r="C51" s="241"/>
      <c r="D51" s="143"/>
      <c r="E51" s="327"/>
      <c r="F51" s="355" t="str">
        <f t="shared" si="17"/>
        <v/>
      </c>
      <c r="G51" s="123" t="str">
        <f t="shared" si="18"/>
        <v/>
      </c>
      <c r="H51" s="200" t="str">
        <f t="shared" si="19"/>
        <v/>
      </c>
      <c r="I51" s="123" t="str">
        <f t="shared" si="20"/>
        <v/>
      </c>
      <c r="J51" s="256" t="str">
        <f t="shared" si="21"/>
        <v/>
      </c>
      <c r="K51" s="123" t="str">
        <f t="shared" si="22"/>
        <v/>
      </c>
      <c r="L51" s="368" t="str">
        <f t="shared" si="26"/>
        <v/>
      </c>
      <c r="M51" s="317"/>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x14ac:dyDescent="0.45">
      <c r="A52" s="115" t="e">
        <f>VLOOKUP(D52,非表示_活動量と単位!$D$8:$E$75,2,FALSE)</f>
        <v>#N/A</v>
      </c>
      <c r="B52" s="247"/>
      <c r="C52" s="241"/>
      <c r="D52" s="143"/>
      <c r="E52" s="327"/>
      <c r="F52" s="355" t="str">
        <f t="shared" si="17"/>
        <v/>
      </c>
      <c r="G52" s="123" t="str">
        <f t="shared" si="18"/>
        <v/>
      </c>
      <c r="H52" s="200" t="str">
        <f t="shared" si="19"/>
        <v/>
      </c>
      <c r="I52" s="123" t="str">
        <f t="shared" si="20"/>
        <v/>
      </c>
      <c r="J52" s="256" t="str">
        <f t="shared" si="21"/>
        <v/>
      </c>
      <c r="K52" s="123" t="str">
        <f t="shared" si="22"/>
        <v/>
      </c>
      <c r="L52" s="368" t="str">
        <f t="shared" si="26"/>
        <v/>
      </c>
      <c r="M52" s="317"/>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x14ac:dyDescent="0.45">
      <c r="A53" s="115" t="e">
        <f>VLOOKUP(D53,非表示_活動量と単位!$D$8:$E$75,2,FALSE)</f>
        <v>#N/A</v>
      </c>
      <c r="B53" s="247"/>
      <c r="C53" s="241"/>
      <c r="D53" s="143"/>
      <c r="E53" s="327"/>
      <c r="F53" s="355" t="str">
        <f t="shared" si="17"/>
        <v/>
      </c>
      <c r="G53" s="123" t="str">
        <f t="shared" si="18"/>
        <v/>
      </c>
      <c r="H53" s="200" t="str">
        <f t="shared" si="19"/>
        <v/>
      </c>
      <c r="I53" s="123" t="str">
        <f t="shared" si="20"/>
        <v/>
      </c>
      <c r="J53" s="256" t="str">
        <f t="shared" si="21"/>
        <v/>
      </c>
      <c r="K53" s="123" t="str">
        <f t="shared" si="22"/>
        <v/>
      </c>
      <c r="L53" s="368" t="str">
        <f t="shared" si="26"/>
        <v/>
      </c>
      <c r="M53" s="317"/>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x14ac:dyDescent="0.45">
      <c r="A54" s="115" t="e">
        <f>VLOOKUP(D54,非表示_活動量と単位!$D$8:$E$75,2,FALSE)</f>
        <v>#N/A</v>
      </c>
      <c r="B54" s="247"/>
      <c r="C54" s="241"/>
      <c r="D54" s="143"/>
      <c r="E54" s="327"/>
      <c r="F54" s="355" t="str">
        <f t="shared" si="17"/>
        <v/>
      </c>
      <c r="G54" s="123" t="str">
        <f t="shared" si="18"/>
        <v/>
      </c>
      <c r="H54" s="200" t="str">
        <f t="shared" si="19"/>
        <v/>
      </c>
      <c r="I54" s="123" t="str">
        <f t="shared" si="20"/>
        <v/>
      </c>
      <c r="J54" s="256" t="str">
        <f t="shared" si="21"/>
        <v/>
      </c>
      <c r="K54" s="123" t="str">
        <f t="shared" si="22"/>
        <v/>
      </c>
      <c r="L54" s="368" t="str">
        <f t="shared" si="26"/>
        <v/>
      </c>
      <c r="M54" s="317"/>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x14ac:dyDescent="0.45">
      <c r="A55" s="115" t="e">
        <f>VLOOKUP(D55,非表示_活動量と単位!$D$8:$E$75,2,FALSE)</f>
        <v>#N/A</v>
      </c>
      <c r="B55" s="247"/>
      <c r="C55" s="241"/>
      <c r="D55" s="143"/>
      <c r="E55" s="327"/>
      <c r="F55" s="355" t="str">
        <f t="shared" si="17"/>
        <v/>
      </c>
      <c r="G55" s="123" t="str">
        <f t="shared" si="18"/>
        <v/>
      </c>
      <c r="H55" s="200" t="str">
        <f t="shared" si="19"/>
        <v/>
      </c>
      <c r="I55" s="123" t="str">
        <f t="shared" si="20"/>
        <v/>
      </c>
      <c r="J55" s="256" t="str">
        <f t="shared" si="21"/>
        <v/>
      </c>
      <c r="K55" s="123" t="str">
        <f t="shared" si="22"/>
        <v/>
      </c>
      <c r="L55" s="368" t="str">
        <f t="shared" si="26"/>
        <v/>
      </c>
      <c r="M55" s="317"/>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x14ac:dyDescent="0.45">
      <c r="A56" s="115" t="e">
        <f>VLOOKUP(D56,非表示_活動量と単位!$D$8:$E$75,2,FALSE)</f>
        <v>#N/A</v>
      </c>
      <c r="B56" s="247"/>
      <c r="C56" s="241"/>
      <c r="D56" s="143"/>
      <c r="E56" s="327"/>
      <c r="F56" s="355" t="str">
        <f t="shared" si="17"/>
        <v/>
      </c>
      <c r="G56" s="123" t="str">
        <f t="shared" si="18"/>
        <v/>
      </c>
      <c r="H56" s="200" t="str">
        <f t="shared" si="19"/>
        <v/>
      </c>
      <c r="I56" s="123" t="str">
        <f t="shared" si="20"/>
        <v/>
      </c>
      <c r="J56" s="256" t="str">
        <f t="shared" si="21"/>
        <v/>
      </c>
      <c r="K56" s="123" t="str">
        <f t="shared" si="22"/>
        <v/>
      </c>
      <c r="L56" s="368" t="str">
        <f t="shared" si="26"/>
        <v/>
      </c>
      <c r="M56" s="317"/>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x14ac:dyDescent="0.45">
      <c r="A57" s="115" t="e">
        <f>VLOOKUP(D57,非表示_活動量と単位!$D$8:$E$75,2,FALSE)</f>
        <v>#N/A</v>
      </c>
      <c r="B57" s="247"/>
      <c r="C57" s="241"/>
      <c r="D57" s="143"/>
      <c r="E57" s="327"/>
      <c r="F57" s="355" t="str">
        <f t="shared" si="17"/>
        <v/>
      </c>
      <c r="G57" s="123" t="str">
        <f t="shared" si="18"/>
        <v/>
      </c>
      <c r="H57" s="200" t="str">
        <f t="shared" si="19"/>
        <v/>
      </c>
      <c r="I57" s="123" t="str">
        <f t="shared" si="20"/>
        <v/>
      </c>
      <c r="J57" s="256" t="str">
        <f t="shared" si="21"/>
        <v/>
      </c>
      <c r="K57" s="123" t="str">
        <f t="shared" si="22"/>
        <v/>
      </c>
      <c r="L57" s="368" t="str">
        <f t="shared" si="26"/>
        <v/>
      </c>
      <c r="M57" s="317"/>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x14ac:dyDescent="0.45">
      <c r="A58" s="115" t="e">
        <f>VLOOKUP(D58,非表示_活動量と単位!$D$8:$E$75,2,FALSE)</f>
        <v>#N/A</v>
      </c>
      <c r="B58" s="247"/>
      <c r="C58" s="241"/>
      <c r="D58" s="143"/>
      <c r="E58" s="327"/>
      <c r="F58" s="355" t="str">
        <f t="shared" si="17"/>
        <v/>
      </c>
      <c r="G58" s="123" t="str">
        <f t="shared" si="18"/>
        <v/>
      </c>
      <c r="H58" s="200" t="str">
        <f t="shared" si="19"/>
        <v/>
      </c>
      <c r="I58" s="123" t="str">
        <f t="shared" si="20"/>
        <v/>
      </c>
      <c r="J58" s="256" t="str">
        <f t="shared" si="21"/>
        <v/>
      </c>
      <c r="K58" s="123" t="str">
        <f t="shared" si="22"/>
        <v/>
      </c>
      <c r="L58" s="368" t="str">
        <f t="shared" si="26"/>
        <v/>
      </c>
      <c r="M58" s="317"/>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x14ac:dyDescent="0.45">
      <c r="A59" s="115" t="e">
        <f>VLOOKUP(D59,非表示_活動量と単位!$D$8:$E$75,2,FALSE)</f>
        <v>#N/A</v>
      </c>
      <c r="B59" s="247"/>
      <c r="C59" s="241"/>
      <c r="D59" s="143"/>
      <c r="E59" s="327"/>
      <c r="F59" s="355" t="str">
        <f t="shared" si="17"/>
        <v/>
      </c>
      <c r="G59" s="123" t="str">
        <f t="shared" si="18"/>
        <v/>
      </c>
      <c r="H59" s="200" t="str">
        <f t="shared" si="19"/>
        <v/>
      </c>
      <c r="I59" s="123" t="str">
        <f t="shared" si="20"/>
        <v/>
      </c>
      <c r="J59" s="256" t="str">
        <f t="shared" si="21"/>
        <v/>
      </c>
      <c r="K59" s="123" t="str">
        <f t="shared" si="22"/>
        <v/>
      </c>
      <c r="L59" s="368" t="str">
        <f t="shared" si="26"/>
        <v/>
      </c>
      <c r="M59" s="317"/>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x14ac:dyDescent="0.45">
      <c r="A60" s="115" t="e">
        <f>VLOOKUP(D60,非表示_活動量と単位!$D$8:$E$75,2,FALSE)</f>
        <v>#N/A</v>
      </c>
      <c r="B60" s="247"/>
      <c r="C60" s="241"/>
      <c r="D60" s="143"/>
      <c r="E60" s="327"/>
      <c r="F60" s="355" t="str">
        <f t="shared" si="17"/>
        <v/>
      </c>
      <c r="G60" s="123" t="str">
        <f t="shared" si="18"/>
        <v/>
      </c>
      <c r="H60" s="200" t="str">
        <f t="shared" si="19"/>
        <v/>
      </c>
      <c r="I60" s="123" t="str">
        <f t="shared" si="20"/>
        <v/>
      </c>
      <c r="J60" s="256" t="str">
        <f t="shared" si="21"/>
        <v/>
      </c>
      <c r="K60" s="123" t="str">
        <f t="shared" si="22"/>
        <v/>
      </c>
      <c r="L60" s="368" t="str">
        <f t="shared" si="26"/>
        <v/>
      </c>
      <c r="M60" s="317"/>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x14ac:dyDescent="0.45">
      <c r="A61" s="115" t="e">
        <f>VLOOKUP(D61,非表示_活動量と単位!$D$8:$E$75,2,FALSE)</f>
        <v>#N/A</v>
      </c>
      <c r="B61" s="247"/>
      <c r="C61" s="241"/>
      <c r="D61" s="143"/>
      <c r="E61" s="327"/>
      <c r="F61" s="355" t="str">
        <f t="shared" si="17"/>
        <v/>
      </c>
      <c r="G61" s="123" t="str">
        <f t="shared" si="18"/>
        <v/>
      </c>
      <c r="H61" s="200" t="str">
        <f t="shared" si="19"/>
        <v/>
      </c>
      <c r="I61" s="123" t="str">
        <f t="shared" si="20"/>
        <v/>
      </c>
      <c r="J61" s="256" t="str">
        <f t="shared" si="21"/>
        <v/>
      </c>
      <c r="K61" s="123" t="str">
        <f t="shared" si="22"/>
        <v/>
      </c>
      <c r="L61" s="368" t="str">
        <f t="shared" si="26"/>
        <v/>
      </c>
      <c r="M61" s="317"/>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x14ac:dyDescent="0.45">
      <c r="A62" s="115" t="e">
        <f>VLOOKUP(D62,非表示_活動量と単位!$D$8:$E$75,2,FALSE)</f>
        <v>#N/A</v>
      </c>
      <c r="B62" s="247"/>
      <c r="C62" s="241"/>
      <c r="D62" s="143"/>
      <c r="E62" s="327"/>
      <c r="F62" s="355" t="str">
        <f t="shared" si="17"/>
        <v/>
      </c>
      <c r="G62" s="123" t="str">
        <f t="shared" si="18"/>
        <v/>
      </c>
      <c r="H62" s="200" t="str">
        <f t="shared" si="19"/>
        <v/>
      </c>
      <c r="I62" s="123" t="str">
        <f t="shared" si="20"/>
        <v/>
      </c>
      <c r="J62" s="256" t="str">
        <f t="shared" si="21"/>
        <v/>
      </c>
      <c r="K62" s="123" t="str">
        <f t="shared" si="22"/>
        <v/>
      </c>
      <c r="L62" s="368" t="str">
        <f t="shared" si="26"/>
        <v/>
      </c>
      <c r="M62" s="317"/>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x14ac:dyDescent="0.45">
      <c r="A63" s="115" t="e">
        <f>VLOOKUP(D63,非表示_活動量と単位!$D$8:$E$75,2,FALSE)</f>
        <v>#N/A</v>
      </c>
      <c r="B63" s="247"/>
      <c r="C63" s="241"/>
      <c r="D63" s="143"/>
      <c r="E63" s="359"/>
      <c r="F63" s="355" t="str">
        <f t="shared" si="17"/>
        <v/>
      </c>
      <c r="G63" s="123" t="str">
        <f t="shared" si="18"/>
        <v/>
      </c>
      <c r="H63" s="200" t="str">
        <f t="shared" si="19"/>
        <v/>
      </c>
      <c r="I63" s="123" t="str">
        <f t="shared" si="20"/>
        <v/>
      </c>
      <c r="J63" s="256" t="str">
        <f t="shared" si="21"/>
        <v/>
      </c>
      <c r="K63" s="123" t="str">
        <f t="shared" si="22"/>
        <v/>
      </c>
      <c r="L63" s="368" t="str">
        <f t="shared" si="26"/>
        <v/>
      </c>
      <c r="M63" s="317"/>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x14ac:dyDescent="0.45">
      <c r="A64" s="115" t="e">
        <f>VLOOKUP(D64,非表示_活動量と単位!$D$8:$E$75,2,FALSE)</f>
        <v>#N/A</v>
      </c>
      <c r="B64" s="247"/>
      <c r="C64" s="241"/>
      <c r="D64" s="143"/>
      <c r="E64" s="360"/>
      <c r="F64" s="355" t="str">
        <f t="shared" si="17"/>
        <v/>
      </c>
      <c r="G64" s="123" t="str">
        <f t="shared" si="18"/>
        <v/>
      </c>
      <c r="H64" s="200" t="str">
        <f t="shared" si="19"/>
        <v/>
      </c>
      <c r="I64" s="123" t="str">
        <f t="shared" si="20"/>
        <v/>
      </c>
      <c r="J64" s="256" t="str">
        <f t="shared" si="21"/>
        <v/>
      </c>
      <c r="K64" s="123" t="str">
        <f t="shared" si="22"/>
        <v/>
      </c>
      <c r="L64" s="368" t="str">
        <f t="shared" si="26"/>
        <v/>
      </c>
      <c r="M64" s="317"/>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x14ac:dyDescent="0.45">
      <c r="A65" s="115" t="e">
        <f>VLOOKUP(D65,非表示_活動量と単位!$D$8:$E$75,2,FALSE)</f>
        <v>#N/A</v>
      </c>
      <c r="B65" s="247"/>
      <c r="C65" s="241"/>
      <c r="D65" s="143"/>
      <c r="E65" s="360"/>
      <c r="F65" s="355" t="str">
        <f t="shared" si="17"/>
        <v/>
      </c>
      <c r="G65" s="123" t="str">
        <f t="shared" si="18"/>
        <v/>
      </c>
      <c r="H65" s="200" t="str">
        <f t="shared" si="19"/>
        <v/>
      </c>
      <c r="I65" s="123" t="str">
        <f t="shared" si="20"/>
        <v/>
      </c>
      <c r="J65" s="256" t="str">
        <f t="shared" si="21"/>
        <v/>
      </c>
      <c r="K65" s="123" t="str">
        <f t="shared" si="22"/>
        <v/>
      </c>
      <c r="L65" s="368" t="str">
        <f t="shared" si="26"/>
        <v/>
      </c>
      <c r="M65" s="317"/>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x14ac:dyDescent="0.45">
      <c r="A66" s="115" t="e">
        <f>VLOOKUP(D66,非表示_活動量と単位!$D$8:$E$75,2,FALSE)</f>
        <v>#N/A</v>
      </c>
      <c r="B66" s="247"/>
      <c r="C66" s="241"/>
      <c r="D66" s="143"/>
      <c r="E66" s="360"/>
      <c r="F66" s="355" t="str">
        <f t="shared" si="17"/>
        <v/>
      </c>
      <c r="G66" s="123" t="str">
        <f t="shared" si="18"/>
        <v/>
      </c>
      <c r="H66" s="200" t="str">
        <f t="shared" si="19"/>
        <v/>
      </c>
      <c r="I66" s="123" t="str">
        <f t="shared" si="20"/>
        <v/>
      </c>
      <c r="J66" s="256" t="str">
        <f t="shared" si="21"/>
        <v/>
      </c>
      <c r="K66" s="123" t="str">
        <f t="shared" si="22"/>
        <v/>
      </c>
      <c r="L66" s="368" t="str">
        <f t="shared" si="26"/>
        <v/>
      </c>
      <c r="M66" s="317"/>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x14ac:dyDescent="0.45">
      <c r="A67" s="115" t="e">
        <f>VLOOKUP(D67,非表示_活動量と単位!$D$8:$E$75,2,FALSE)</f>
        <v>#N/A</v>
      </c>
      <c r="B67" s="247"/>
      <c r="C67" s="241"/>
      <c r="D67" s="143"/>
      <c r="E67" s="360"/>
      <c r="F67" s="355" t="str">
        <f t="shared" si="17"/>
        <v/>
      </c>
      <c r="G67" s="123" t="str">
        <f t="shared" si="18"/>
        <v/>
      </c>
      <c r="H67" s="200" t="str">
        <f t="shared" si="19"/>
        <v/>
      </c>
      <c r="I67" s="123" t="str">
        <f t="shared" si="20"/>
        <v/>
      </c>
      <c r="J67" s="256" t="str">
        <f t="shared" si="21"/>
        <v/>
      </c>
      <c r="K67" s="123" t="str">
        <f t="shared" si="22"/>
        <v/>
      </c>
      <c r="L67" s="368" t="str">
        <f t="shared" si="26"/>
        <v/>
      </c>
      <c r="M67" s="317"/>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x14ac:dyDescent="0.45">
      <c r="A68" s="115" t="e">
        <f>VLOOKUP(D68,非表示_活動量と単位!$D$8:$E$75,2,FALSE)</f>
        <v>#N/A</v>
      </c>
      <c r="B68" s="247"/>
      <c r="C68" s="241"/>
      <c r="D68" s="143"/>
      <c r="E68" s="360"/>
      <c r="F68" s="355" t="str">
        <f t="shared" si="17"/>
        <v/>
      </c>
      <c r="G68" s="123" t="str">
        <f t="shared" si="18"/>
        <v/>
      </c>
      <c r="H68" s="200" t="str">
        <f t="shared" si="19"/>
        <v/>
      </c>
      <c r="I68" s="123" t="str">
        <f t="shared" si="20"/>
        <v/>
      </c>
      <c r="J68" s="256" t="str">
        <f t="shared" si="21"/>
        <v/>
      </c>
      <c r="K68" s="123" t="str">
        <f t="shared" si="22"/>
        <v/>
      </c>
      <c r="L68" s="368" t="str">
        <f t="shared" si="26"/>
        <v/>
      </c>
      <c r="M68" s="317"/>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x14ac:dyDescent="0.45">
      <c r="A69" s="115" t="e">
        <f>VLOOKUP(D69,非表示_活動量と単位!$D$8:$E$75,2,FALSE)</f>
        <v>#N/A</v>
      </c>
      <c r="B69" s="247"/>
      <c r="C69" s="241"/>
      <c r="D69" s="143"/>
      <c r="E69" s="360"/>
      <c r="F69" s="355" t="str">
        <f t="shared" si="17"/>
        <v/>
      </c>
      <c r="G69" s="123" t="str">
        <f t="shared" si="18"/>
        <v/>
      </c>
      <c r="H69" s="200" t="str">
        <f t="shared" si="19"/>
        <v/>
      </c>
      <c r="I69" s="123" t="str">
        <f t="shared" si="20"/>
        <v/>
      </c>
      <c r="J69" s="256" t="str">
        <f t="shared" si="21"/>
        <v/>
      </c>
      <c r="K69" s="123" t="str">
        <f t="shared" si="22"/>
        <v/>
      </c>
      <c r="L69" s="368" t="str">
        <f t="shared" si="26"/>
        <v/>
      </c>
      <c r="M69" s="317"/>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x14ac:dyDescent="0.45">
      <c r="A70" s="115" t="e">
        <f>VLOOKUP(D70,非表示_活動量と単位!$D$8:$E$75,2,FALSE)</f>
        <v>#N/A</v>
      </c>
      <c r="B70" s="247"/>
      <c r="C70" s="241"/>
      <c r="D70" s="143"/>
      <c r="E70" s="360"/>
      <c r="F70" s="355" t="str">
        <f t="shared" si="17"/>
        <v/>
      </c>
      <c r="G70" s="123" t="str">
        <f t="shared" si="18"/>
        <v/>
      </c>
      <c r="H70" s="200" t="str">
        <f t="shared" si="19"/>
        <v/>
      </c>
      <c r="I70" s="123" t="str">
        <f t="shared" si="20"/>
        <v/>
      </c>
      <c r="J70" s="256" t="str">
        <f t="shared" si="21"/>
        <v/>
      </c>
      <c r="K70" s="123" t="str">
        <f t="shared" si="22"/>
        <v/>
      </c>
      <c r="L70" s="368" t="str">
        <f t="shared" si="26"/>
        <v/>
      </c>
      <c r="M70" s="317"/>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x14ac:dyDescent="0.45">
      <c r="A71" s="115" t="e">
        <f>VLOOKUP(D71,非表示_活動量と単位!$D$8:$E$75,2,FALSE)</f>
        <v>#N/A</v>
      </c>
      <c r="B71" s="247"/>
      <c r="C71" s="241"/>
      <c r="D71" s="143"/>
      <c r="E71" s="360"/>
      <c r="F71" s="355" t="str">
        <f t="shared" si="17"/>
        <v/>
      </c>
      <c r="G71" s="123" t="str">
        <f t="shared" si="18"/>
        <v/>
      </c>
      <c r="H71" s="200" t="str">
        <f t="shared" si="19"/>
        <v/>
      </c>
      <c r="I71" s="123" t="str">
        <f t="shared" si="20"/>
        <v/>
      </c>
      <c r="J71" s="256" t="str">
        <f t="shared" si="21"/>
        <v/>
      </c>
      <c r="K71" s="123" t="str">
        <f t="shared" si="22"/>
        <v/>
      </c>
      <c r="L71" s="368" t="str">
        <f t="shared" si="26"/>
        <v/>
      </c>
      <c r="M71" s="317"/>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x14ac:dyDescent="0.45">
      <c r="A72" s="115" t="e">
        <f>VLOOKUP(D72,非表示_活動量と単位!$D$8:$E$75,2,FALSE)</f>
        <v>#N/A</v>
      </c>
      <c r="B72" s="247"/>
      <c r="C72" s="241"/>
      <c r="D72" s="143"/>
      <c r="E72" s="226"/>
      <c r="F72" s="355" t="str">
        <f t="shared" si="17"/>
        <v/>
      </c>
      <c r="G72" s="123" t="str">
        <f t="shared" si="18"/>
        <v/>
      </c>
      <c r="H72" s="200" t="str">
        <f t="shared" si="19"/>
        <v/>
      </c>
      <c r="I72" s="123" t="str">
        <f t="shared" si="20"/>
        <v/>
      </c>
      <c r="J72" s="256" t="str">
        <f t="shared" si="21"/>
        <v/>
      </c>
      <c r="K72" s="123" t="str">
        <f t="shared" si="22"/>
        <v/>
      </c>
      <c r="L72" s="368" t="str">
        <f t="shared" si="26"/>
        <v/>
      </c>
      <c r="M72" s="317"/>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x14ac:dyDescent="0.45">
      <c r="A73" s="115" t="e">
        <f>VLOOKUP(D73,非表示_活動量と単位!$D$8:$E$75,2,FALSE)</f>
        <v>#N/A</v>
      </c>
      <c r="B73" s="247"/>
      <c r="C73" s="241"/>
      <c r="D73" s="143"/>
      <c r="E73" s="226"/>
      <c r="F73" s="355" t="str">
        <f t="shared" si="17"/>
        <v/>
      </c>
      <c r="G73" s="123" t="str">
        <f t="shared" si="18"/>
        <v/>
      </c>
      <c r="H73" s="200" t="str">
        <f t="shared" si="19"/>
        <v/>
      </c>
      <c r="I73" s="123" t="str">
        <f t="shared" si="20"/>
        <v/>
      </c>
      <c r="J73" s="256" t="str">
        <f t="shared" si="21"/>
        <v/>
      </c>
      <c r="K73" s="123" t="str">
        <f t="shared" si="22"/>
        <v/>
      </c>
      <c r="L73" s="368" t="str">
        <f t="shared" si="26"/>
        <v/>
      </c>
      <c r="M73" s="317"/>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x14ac:dyDescent="0.45">
      <c r="A74" s="115" t="e">
        <f>VLOOKUP(D74,非表示_活動量と単位!$D$8:$E$75,2,FALSE)</f>
        <v>#N/A</v>
      </c>
      <c r="B74" s="247"/>
      <c r="C74" s="241"/>
      <c r="D74" s="143"/>
      <c r="E74" s="226"/>
      <c r="F74" s="355" t="str">
        <f t="shared" si="17"/>
        <v/>
      </c>
      <c r="G74" s="123" t="str">
        <f t="shared" si="18"/>
        <v/>
      </c>
      <c r="H74" s="200" t="str">
        <f t="shared" si="19"/>
        <v/>
      </c>
      <c r="I74" s="123" t="str">
        <f t="shared" si="20"/>
        <v/>
      </c>
      <c r="J74" s="256" t="str">
        <f t="shared" si="21"/>
        <v/>
      </c>
      <c r="K74" s="123" t="str">
        <f t="shared" si="22"/>
        <v/>
      </c>
      <c r="L74" s="368" t="str">
        <f t="shared" si="26"/>
        <v/>
      </c>
      <c r="M74" s="317"/>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x14ac:dyDescent="0.45">
      <c r="A75" s="115" t="e">
        <f>VLOOKUP(D75,非表示_活動量と単位!$D$8:$E$75,2,FALSE)</f>
        <v>#N/A</v>
      </c>
      <c r="B75" s="247"/>
      <c r="C75" s="241"/>
      <c r="D75" s="143"/>
      <c r="E75" s="226"/>
      <c r="F75" s="355" t="str">
        <f t="shared" si="17"/>
        <v/>
      </c>
      <c r="G75" s="123" t="str">
        <f t="shared" si="18"/>
        <v/>
      </c>
      <c r="H75" s="200" t="str">
        <f t="shared" si="19"/>
        <v/>
      </c>
      <c r="I75" s="123" t="str">
        <f t="shared" si="20"/>
        <v/>
      </c>
      <c r="J75" s="256" t="str">
        <f t="shared" si="21"/>
        <v/>
      </c>
      <c r="K75" s="123" t="str">
        <f t="shared" si="22"/>
        <v/>
      </c>
      <c r="L75" s="368" t="str">
        <f t="shared" si="26"/>
        <v/>
      </c>
      <c r="M75" s="317"/>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x14ac:dyDescent="0.45">
      <c r="A76" s="115" t="e">
        <f>VLOOKUP(D76,非表示_活動量と単位!$D$8:$E$75,2,FALSE)</f>
        <v>#N/A</v>
      </c>
      <c r="B76" s="247"/>
      <c r="C76" s="241"/>
      <c r="D76" s="143"/>
      <c r="E76" s="226"/>
      <c r="F76" s="355" t="str">
        <f t="shared" si="17"/>
        <v/>
      </c>
      <c r="G76" s="123" t="str">
        <f t="shared" si="18"/>
        <v/>
      </c>
      <c r="H76" s="200" t="str">
        <f t="shared" si="19"/>
        <v/>
      </c>
      <c r="I76" s="123" t="str">
        <f t="shared" si="20"/>
        <v/>
      </c>
      <c r="J76" s="256" t="str">
        <f t="shared" si="21"/>
        <v/>
      </c>
      <c r="K76" s="123" t="str">
        <f t="shared" si="22"/>
        <v/>
      </c>
      <c r="L76" s="368" t="str">
        <f t="shared" si="26"/>
        <v/>
      </c>
      <c r="M76" s="317"/>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x14ac:dyDescent="0.45">
      <c r="A77" s="115" t="e">
        <f>VLOOKUP(D77,非表示_活動量と単位!$D$8:$E$75,2,FALSE)</f>
        <v>#N/A</v>
      </c>
      <c r="B77" s="247"/>
      <c r="C77" s="241"/>
      <c r="D77" s="143"/>
      <c r="E77" s="226"/>
      <c r="F77" s="355" t="str">
        <f t="shared" si="17"/>
        <v/>
      </c>
      <c r="G77" s="123" t="str">
        <f t="shared" si="18"/>
        <v/>
      </c>
      <c r="H77" s="200" t="str">
        <f t="shared" si="19"/>
        <v/>
      </c>
      <c r="I77" s="123" t="str">
        <f t="shared" si="20"/>
        <v/>
      </c>
      <c r="J77" s="256" t="str">
        <f t="shared" si="21"/>
        <v/>
      </c>
      <c r="K77" s="123" t="str">
        <f t="shared" si="22"/>
        <v/>
      </c>
      <c r="L77" s="368" t="str">
        <f t="shared" si="26"/>
        <v/>
      </c>
      <c r="M77" s="317"/>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x14ac:dyDescent="0.45">
      <c r="A78" s="115" t="e">
        <f>VLOOKUP(D78,非表示_活動量と単位!$D$8:$E$75,2,FALSE)</f>
        <v>#N/A</v>
      </c>
      <c r="B78" s="247"/>
      <c r="C78" s="241"/>
      <c r="D78" s="143"/>
      <c r="E78" s="226"/>
      <c r="F78" s="355" t="str">
        <f t="shared" si="17"/>
        <v/>
      </c>
      <c r="G78" s="123" t="str">
        <f t="shared" si="18"/>
        <v/>
      </c>
      <c r="H78" s="200" t="str">
        <f t="shared" si="19"/>
        <v/>
      </c>
      <c r="I78" s="123" t="str">
        <f t="shared" si="20"/>
        <v/>
      </c>
      <c r="J78" s="256" t="str">
        <f t="shared" si="21"/>
        <v/>
      </c>
      <c r="K78" s="123" t="str">
        <f t="shared" si="22"/>
        <v/>
      </c>
      <c r="L78" s="368" t="str">
        <f t="shared" si="26"/>
        <v/>
      </c>
      <c r="M78" s="317"/>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x14ac:dyDescent="0.45">
      <c r="A79" s="115" t="e">
        <f>VLOOKUP(D79,非表示_活動量と単位!$D$8:$E$75,2,FALSE)</f>
        <v>#N/A</v>
      </c>
      <c r="B79" s="247"/>
      <c r="C79" s="241"/>
      <c r="D79" s="143"/>
      <c r="E79" s="226"/>
      <c r="F79" s="355" t="str">
        <f t="shared" si="17"/>
        <v/>
      </c>
      <c r="G79" s="123" t="str">
        <f t="shared" si="18"/>
        <v/>
      </c>
      <c r="H79" s="200" t="str">
        <f t="shared" si="19"/>
        <v/>
      </c>
      <c r="I79" s="123" t="str">
        <f t="shared" si="20"/>
        <v/>
      </c>
      <c r="J79" s="256" t="str">
        <f t="shared" si="21"/>
        <v/>
      </c>
      <c r="K79" s="123" t="str">
        <f t="shared" si="22"/>
        <v/>
      </c>
      <c r="L79" s="368" t="str">
        <f t="shared" si="26"/>
        <v/>
      </c>
      <c r="M79" s="317"/>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x14ac:dyDescent="0.45">
      <c r="A80" s="115" t="e">
        <f>VLOOKUP(D80,非表示_活動量と単位!$D$8:$E$75,2,FALSE)</f>
        <v>#N/A</v>
      </c>
      <c r="B80" s="247"/>
      <c r="C80" s="241"/>
      <c r="D80" s="143"/>
      <c r="E80" s="226"/>
      <c r="F80" s="355" t="str">
        <f t="shared" si="17"/>
        <v/>
      </c>
      <c r="G80" s="123" t="str">
        <f t="shared" si="18"/>
        <v/>
      </c>
      <c r="H80" s="200" t="str">
        <f t="shared" ref="H80:H102" si="29">IF($D80="","",IFERROR(IF(VLOOKUP($C80,モニタリングポイント,9,FALSE)="デフォルト値",VLOOKUP($D80,デフォルト値,4,FALSE),""),""))</f>
        <v/>
      </c>
      <c r="I80" s="123" t="str">
        <f t="shared" si="20"/>
        <v/>
      </c>
      <c r="J80" s="256" t="str">
        <f t="shared" ref="J80:J102" si="30">IF($D80="","",IFERROR(IF(VLOOKUP($C80,モニタリングポイント,11,FALSE)="デフォルト値",VLOOKUP($D80,デフォルト値,5,FALSE),""),""))</f>
        <v/>
      </c>
      <c r="K80" s="123" t="str">
        <f t="shared" si="22"/>
        <v/>
      </c>
      <c r="L80" s="368" t="str">
        <f t="shared" ref="L80:L102" si="31">IF($D80="","",IF($A80=0,F80*H80*J80,F80*J80))</f>
        <v/>
      </c>
      <c r="M80" s="317"/>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x14ac:dyDescent="0.45">
      <c r="A81" s="115" t="e">
        <f>VLOOKUP(D81,非表示_活動量と単位!$D$8:$E$75,2,FALSE)</f>
        <v>#N/A</v>
      </c>
      <c r="B81" s="247"/>
      <c r="C81" s="241"/>
      <c r="D81" s="143"/>
      <c r="E81" s="226"/>
      <c r="F81" s="355" t="str">
        <f t="shared" si="17"/>
        <v/>
      </c>
      <c r="G81" s="123" t="str">
        <f t="shared" si="18"/>
        <v/>
      </c>
      <c r="H81" s="200" t="str">
        <f t="shared" si="29"/>
        <v/>
      </c>
      <c r="I81" s="123" t="str">
        <f t="shared" si="20"/>
        <v/>
      </c>
      <c r="J81" s="256" t="str">
        <f t="shared" si="30"/>
        <v/>
      </c>
      <c r="K81" s="123" t="str">
        <f t="shared" si="22"/>
        <v/>
      </c>
      <c r="L81" s="368" t="str">
        <f t="shared" si="31"/>
        <v/>
      </c>
      <c r="M81" s="317"/>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x14ac:dyDescent="0.45">
      <c r="A82" s="115" t="e">
        <f>VLOOKUP(D82,非表示_活動量と単位!$D$8:$E$75,2,FALSE)</f>
        <v>#N/A</v>
      </c>
      <c r="B82" s="247"/>
      <c r="C82" s="241"/>
      <c r="D82" s="143"/>
      <c r="E82" s="226"/>
      <c r="F82" s="355" t="str">
        <f t="shared" si="17"/>
        <v/>
      </c>
      <c r="G82" s="123" t="str">
        <f t="shared" si="18"/>
        <v/>
      </c>
      <c r="H82" s="200" t="str">
        <f t="shared" si="29"/>
        <v/>
      </c>
      <c r="I82" s="123" t="str">
        <f t="shared" si="20"/>
        <v/>
      </c>
      <c r="J82" s="256" t="str">
        <f t="shared" si="30"/>
        <v/>
      </c>
      <c r="K82" s="123" t="str">
        <f t="shared" si="22"/>
        <v/>
      </c>
      <c r="L82" s="368" t="str">
        <f t="shared" si="31"/>
        <v/>
      </c>
      <c r="M82" s="317"/>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x14ac:dyDescent="0.45">
      <c r="A83" s="115" t="e">
        <f>VLOOKUP(D83,非表示_活動量と単位!$D$8:$E$75,2,FALSE)</f>
        <v>#N/A</v>
      </c>
      <c r="B83" s="247"/>
      <c r="C83" s="241"/>
      <c r="D83" s="143"/>
      <c r="E83" s="226"/>
      <c r="F83" s="355" t="str">
        <f t="shared" si="17"/>
        <v/>
      </c>
      <c r="G83" s="123" t="str">
        <f t="shared" si="18"/>
        <v/>
      </c>
      <c r="H83" s="200" t="str">
        <f t="shared" si="29"/>
        <v/>
      </c>
      <c r="I83" s="123" t="str">
        <f t="shared" si="20"/>
        <v/>
      </c>
      <c r="J83" s="256" t="str">
        <f t="shared" si="30"/>
        <v/>
      </c>
      <c r="K83" s="123" t="str">
        <f t="shared" si="22"/>
        <v/>
      </c>
      <c r="L83" s="368" t="str">
        <f t="shared" si="31"/>
        <v/>
      </c>
      <c r="M83" s="317"/>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x14ac:dyDescent="0.45">
      <c r="A84" s="115" t="e">
        <f>VLOOKUP(D84,非表示_活動量と単位!$D$8:$E$75,2,FALSE)</f>
        <v>#N/A</v>
      </c>
      <c r="B84" s="247"/>
      <c r="C84" s="241"/>
      <c r="D84" s="143"/>
      <c r="E84" s="226"/>
      <c r="F84" s="355" t="str">
        <f t="shared" si="17"/>
        <v/>
      </c>
      <c r="G84" s="123" t="str">
        <f t="shared" si="18"/>
        <v/>
      </c>
      <c r="H84" s="200" t="str">
        <f t="shared" si="29"/>
        <v/>
      </c>
      <c r="I84" s="123" t="str">
        <f t="shared" si="20"/>
        <v/>
      </c>
      <c r="J84" s="256" t="str">
        <f t="shared" si="30"/>
        <v/>
      </c>
      <c r="K84" s="123" t="str">
        <f t="shared" si="22"/>
        <v/>
      </c>
      <c r="L84" s="368" t="str">
        <f t="shared" si="31"/>
        <v/>
      </c>
      <c r="M84" s="317"/>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x14ac:dyDescent="0.45">
      <c r="A85" s="115" t="e">
        <f>VLOOKUP(D85,非表示_活動量と単位!$D$8:$E$75,2,FALSE)</f>
        <v>#N/A</v>
      </c>
      <c r="B85" s="247"/>
      <c r="C85" s="241"/>
      <c r="D85" s="143"/>
      <c r="E85" s="226"/>
      <c r="F85" s="355" t="str">
        <f t="shared" si="17"/>
        <v/>
      </c>
      <c r="G85" s="123" t="str">
        <f t="shared" si="18"/>
        <v/>
      </c>
      <c r="H85" s="200" t="str">
        <f t="shared" si="29"/>
        <v/>
      </c>
      <c r="I85" s="123" t="str">
        <f t="shared" si="20"/>
        <v/>
      </c>
      <c r="J85" s="256" t="str">
        <f t="shared" si="30"/>
        <v/>
      </c>
      <c r="K85" s="123" t="str">
        <f t="shared" si="22"/>
        <v/>
      </c>
      <c r="L85" s="368" t="str">
        <f t="shared" si="31"/>
        <v/>
      </c>
      <c r="M85" s="317"/>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x14ac:dyDescent="0.45">
      <c r="A86" s="115" t="e">
        <f>VLOOKUP(D86,非表示_活動量と単位!$D$8:$E$75,2,FALSE)</f>
        <v>#N/A</v>
      </c>
      <c r="B86" s="247"/>
      <c r="C86" s="241"/>
      <c r="D86" s="143"/>
      <c r="E86" s="226"/>
      <c r="F86" s="355" t="str">
        <f t="shared" si="17"/>
        <v/>
      </c>
      <c r="G86" s="123" t="str">
        <f t="shared" si="18"/>
        <v/>
      </c>
      <c r="H86" s="200" t="str">
        <f t="shared" si="29"/>
        <v/>
      </c>
      <c r="I86" s="123" t="str">
        <f t="shared" si="20"/>
        <v/>
      </c>
      <c r="J86" s="256" t="str">
        <f t="shared" si="30"/>
        <v/>
      </c>
      <c r="K86" s="123" t="str">
        <f t="shared" si="22"/>
        <v/>
      </c>
      <c r="L86" s="368" t="str">
        <f t="shared" si="31"/>
        <v/>
      </c>
      <c r="M86" s="317"/>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x14ac:dyDescent="0.45">
      <c r="A87" s="115" t="e">
        <f>VLOOKUP(D87,非表示_活動量と単位!$D$8:$E$75,2,FALSE)</f>
        <v>#N/A</v>
      </c>
      <c r="B87" s="247"/>
      <c r="C87" s="241"/>
      <c r="D87" s="143"/>
      <c r="E87" s="226"/>
      <c r="F87" s="355" t="str">
        <f t="shared" si="17"/>
        <v/>
      </c>
      <c r="G87" s="123" t="str">
        <f t="shared" si="18"/>
        <v/>
      </c>
      <c r="H87" s="200" t="str">
        <f t="shared" si="29"/>
        <v/>
      </c>
      <c r="I87" s="123" t="str">
        <f t="shared" si="20"/>
        <v/>
      </c>
      <c r="J87" s="256" t="str">
        <f t="shared" si="30"/>
        <v/>
      </c>
      <c r="K87" s="123" t="str">
        <f t="shared" si="22"/>
        <v/>
      </c>
      <c r="L87" s="368" t="str">
        <f t="shared" si="31"/>
        <v/>
      </c>
      <c r="M87" s="317"/>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x14ac:dyDescent="0.45">
      <c r="A88" s="115" t="e">
        <f>VLOOKUP(D88,非表示_活動量と単位!$D$8:$E$75,2,FALSE)</f>
        <v>#N/A</v>
      </c>
      <c r="B88" s="247"/>
      <c r="C88" s="241"/>
      <c r="D88" s="143"/>
      <c r="E88" s="226"/>
      <c r="F88" s="355" t="str">
        <f t="shared" si="17"/>
        <v/>
      </c>
      <c r="G88" s="123" t="str">
        <f t="shared" si="18"/>
        <v/>
      </c>
      <c r="H88" s="200" t="str">
        <f t="shared" si="29"/>
        <v/>
      </c>
      <c r="I88" s="123" t="str">
        <f t="shared" si="20"/>
        <v/>
      </c>
      <c r="J88" s="256" t="str">
        <f t="shared" si="30"/>
        <v/>
      </c>
      <c r="K88" s="123" t="str">
        <f t="shared" si="22"/>
        <v/>
      </c>
      <c r="L88" s="368" t="str">
        <f t="shared" si="31"/>
        <v/>
      </c>
      <c r="M88" s="317"/>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x14ac:dyDescent="0.45">
      <c r="A89" s="115" t="e">
        <f>VLOOKUP(D89,非表示_活動量と単位!$D$8:$E$75,2,FALSE)</f>
        <v>#N/A</v>
      </c>
      <c r="B89" s="247"/>
      <c r="C89" s="241"/>
      <c r="D89" s="143"/>
      <c r="E89" s="226"/>
      <c r="F89" s="355" t="str">
        <f t="shared" si="17"/>
        <v/>
      </c>
      <c r="G89" s="123" t="str">
        <f t="shared" si="18"/>
        <v/>
      </c>
      <c r="H89" s="200" t="str">
        <f t="shared" si="29"/>
        <v/>
      </c>
      <c r="I89" s="123" t="str">
        <f t="shared" si="20"/>
        <v/>
      </c>
      <c r="J89" s="256" t="str">
        <f t="shared" si="30"/>
        <v/>
      </c>
      <c r="K89" s="123" t="str">
        <f t="shared" si="22"/>
        <v/>
      </c>
      <c r="L89" s="368" t="str">
        <f t="shared" si="31"/>
        <v/>
      </c>
      <c r="M89" s="317"/>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x14ac:dyDescent="0.45">
      <c r="A90" s="115" t="e">
        <f>VLOOKUP(D90,非表示_活動量と単位!$D$8:$E$75,2,FALSE)</f>
        <v>#N/A</v>
      </c>
      <c r="B90" s="247"/>
      <c r="C90" s="241"/>
      <c r="D90" s="143"/>
      <c r="E90" s="226"/>
      <c r="F90" s="355" t="str">
        <f t="shared" si="17"/>
        <v/>
      </c>
      <c r="G90" s="123" t="str">
        <f t="shared" si="18"/>
        <v/>
      </c>
      <c r="H90" s="200" t="str">
        <f t="shared" si="29"/>
        <v/>
      </c>
      <c r="I90" s="123" t="str">
        <f t="shared" si="20"/>
        <v/>
      </c>
      <c r="J90" s="256" t="str">
        <f t="shared" si="30"/>
        <v/>
      </c>
      <c r="K90" s="123" t="str">
        <f t="shared" si="22"/>
        <v/>
      </c>
      <c r="L90" s="368" t="str">
        <f t="shared" si="31"/>
        <v/>
      </c>
      <c r="M90" s="317"/>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x14ac:dyDescent="0.45">
      <c r="A91" s="115" t="e">
        <f>VLOOKUP(D91,非表示_活動量と単位!$D$8:$E$75,2,FALSE)</f>
        <v>#N/A</v>
      </c>
      <c r="B91" s="247"/>
      <c r="C91" s="241"/>
      <c r="D91" s="143"/>
      <c r="E91" s="226"/>
      <c r="F91" s="355" t="str">
        <f t="shared" si="17"/>
        <v/>
      </c>
      <c r="G91" s="123" t="str">
        <f t="shared" si="18"/>
        <v/>
      </c>
      <c r="H91" s="200" t="str">
        <f t="shared" si="29"/>
        <v/>
      </c>
      <c r="I91" s="123" t="str">
        <f t="shared" si="20"/>
        <v/>
      </c>
      <c r="J91" s="256" t="str">
        <f t="shared" si="30"/>
        <v/>
      </c>
      <c r="K91" s="123" t="str">
        <f t="shared" si="22"/>
        <v/>
      </c>
      <c r="L91" s="368" t="str">
        <f t="shared" si="31"/>
        <v/>
      </c>
      <c r="M91" s="317"/>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x14ac:dyDescent="0.45">
      <c r="A92" s="115" t="e">
        <f>VLOOKUP(D92,非表示_活動量と単位!$D$8:$E$75,2,FALSE)</f>
        <v>#N/A</v>
      </c>
      <c r="B92" s="247"/>
      <c r="C92" s="241"/>
      <c r="D92" s="143"/>
      <c r="E92" s="226"/>
      <c r="F92" s="355" t="str">
        <f t="shared" si="17"/>
        <v/>
      </c>
      <c r="G92" s="123" t="str">
        <f t="shared" si="18"/>
        <v/>
      </c>
      <c r="H92" s="200" t="str">
        <f t="shared" si="29"/>
        <v/>
      </c>
      <c r="I92" s="123" t="str">
        <f t="shared" si="20"/>
        <v/>
      </c>
      <c r="J92" s="256" t="str">
        <f t="shared" si="30"/>
        <v/>
      </c>
      <c r="K92" s="123" t="str">
        <f t="shared" si="22"/>
        <v/>
      </c>
      <c r="L92" s="368" t="str">
        <f t="shared" si="31"/>
        <v/>
      </c>
      <c r="M92" s="317"/>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x14ac:dyDescent="0.45">
      <c r="A93" s="115" t="e">
        <f>VLOOKUP(D93,非表示_活動量と単位!$D$8:$E$75,2,FALSE)</f>
        <v>#N/A</v>
      </c>
      <c r="B93" s="247"/>
      <c r="C93" s="241"/>
      <c r="D93" s="143"/>
      <c r="E93" s="226"/>
      <c r="F93" s="355" t="str">
        <f t="shared" si="17"/>
        <v/>
      </c>
      <c r="G93" s="123" t="str">
        <f t="shared" si="18"/>
        <v/>
      </c>
      <c r="H93" s="200" t="str">
        <f t="shared" si="29"/>
        <v/>
      </c>
      <c r="I93" s="123" t="str">
        <f t="shared" si="20"/>
        <v/>
      </c>
      <c r="J93" s="256" t="str">
        <f t="shared" si="30"/>
        <v/>
      </c>
      <c r="K93" s="123" t="str">
        <f t="shared" si="22"/>
        <v/>
      </c>
      <c r="L93" s="368" t="str">
        <f t="shared" si="31"/>
        <v/>
      </c>
      <c r="M93" s="317"/>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x14ac:dyDescent="0.45">
      <c r="A94" s="115" t="e">
        <f>VLOOKUP(D94,非表示_活動量と単位!$D$8:$E$75,2,FALSE)</f>
        <v>#N/A</v>
      </c>
      <c r="B94" s="247"/>
      <c r="C94" s="241"/>
      <c r="D94" s="143"/>
      <c r="E94" s="226"/>
      <c r="F94" s="355" t="str">
        <f t="shared" si="17"/>
        <v/>
      </c>
      <c r="G94" s="123" t="str">
        <f t="shared" si="18"/>
        <v/>
      </c>
      <c r="H94" s="200" t="str">
        <f t="shared" si="29"/>
        <v/>
      </c>
      <c r="I94" s="123" t="str">
        <f t="shared" si="20"/>
        <v/>
      </c>
      <c r="J94" s="256" t="str">
        <f t="shared" si="30"/>
        <v/>
      </c>
      <c r="K94" s="123" t="str">
        <f t="shared" si="22"/>
        <v/>
      </c>
      <c r="L94" s="368" t="str">
        <f t="shared" si="31"/>
        <v/>
      </c>
      <c r="M94" s="317"/>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x14ac:dyDescent="0.45">
      <c r="A95" s="115" t="e">
        <f>VLOOKUP(D95,非表示_活動量と単位!$D$8:$E$75,2,FALSE)</f>
        <v>#N/A</v>
      </c>
      <c r="B95" s="247"/>
      <c r="C95" s="241"/>
      <c r="D95" s="143"/>
      <c r="E95" s="226"/>
      <c r="F95" s="355" t="str">
        <f t="shared" si="17"/>
        <v/>
      </c>
      <c r="G95" s="123" t="str">
        <f t="shared" si="18"/>
        <v/>
      </c>
      <c r="H95" s="200" t="str">
        <f t="shared" si="29"/>
        <v/>
      </c>
      <c r="I95" s="123" t="str">
        <f t="shared" si="20"/>
        <v/>
      </c>
      <c r="J95" s="256" t="str">
        <f t="shared" si="30"/>
        <v/>
      </c>
      <c r="K95" s="123" t="str">
        <f t="shared" si="22"/>
        <v/>
      </c>
      <c r="L95" s="368" t="str">
        <f t="shared" si="31"/>
        <v/>
      </c>
      <c r="M95" s="317"/>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x14ac:dyDescent="0.45">
      <c r="A96" s="115" t="e">
        <f>VLOOKUP(D96,非表示_活動量と単位!$D$8:$E$75,2,FALSE)</f>
        <v>#N/A</v>
      </c>
      <c r="B96" s="247"/>
      <c r="C96" s="241"/>
      <c r="D96" s="143"/>
      <c r="E96" s="226"/>
      <c r="F96" s="355" t="str">
        <f t="shared" si="17"/>
        <v/>
      </c>
      <c r="G96" s="123" t="str">
        <f t="shared" si="18"/>
        <v/>
      </c>
      <c r="H96" s="200" t="str">
        <f t="shared" si="29"/>
        <v/>
      </c>
      <c r="I96" s="123" t="str">
        <f t="shared" si="20"/>
        <v/>
      </c>
      <c r="J96" s="256" t="str">
        <f t="shared" si="30"/>
        <v/>
      </c>
      <c r="K96" s="123" t="str">
        <f t="shared" si="22"/>
        <v/>
      </c>
      <c r="L96" s="368" t="str">
        <f t="shared" si="31"/>
        <v/>
      </c>
      <c r="M96" s="317"/>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x14ac:dyDescent="0.45">
      <c r="A97" s="115" t="e">
        <f>VLOOKUP(D97,非表示_活動量と単位!$D$8:$E$75,2,FALSE)</f>
        <v>#N/A</v>
      </c>
      <c r="B97" s="247"/>
      <c r="C97" s="241"/>
      <c r="D97" s="143"/>
      <c r="E97" s="226"/>
      <c r="F97" s="355" t="str">
        <f t="shared" si="17"/>
        <v/>
      </c>
      <c r="G97" s="123" t="str">
        <f t="shared" si="18"/>
        <v/>
      </c>
      <c r="H97" s="200" t="str">
        <f t="shared" si="29"/>
        <v/>
      </c>
      <c r="I97" s="123" t="str">
        <f t="shared" si="20"/>
        <v/>
      </c>
      <c r="J97" s="256" t="str">
        <f t="shared" si="30"/>
        <v/>
      </c>
      <c r="K97" s="123" t="str">
        <f t="shared" si="22"/>
        <v/>
      </c>
      <c r="L97" s="368" t="str">
        <f t="shared" si="31"/>
        <v/>
      </c>
      <c r="M97" s="317"/>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x14ac:dyDescent="0.45">
      <c r="A98" s="115" t="e">
        <f>VLOOKUP(D98,非表示_活動量と単位!$D$8:$E$75,2,FALSE)</f>
        <v>#N/A</v>
      </c>
      <c r="B98" s="247"/>
      <c r="C98" s="241"/>
      <c r="D98" s="143"/>
      <c r="E98" s="226"/>
      <c r="F98" s="355" t="str">
        <f t="shared" si="17"/>
        <v/>
      </c>
      <c r="G98" s="123" t="str">
        <f t="shared" si="18"/>
        <v/>
      </c>
      <c r="H98" s="200" t="str">
        <f t="shared" si="29"/>
        <v/>
      </c>
      <c r="I98" s="123" t="str">
        <f t="shared" si="20"/>
        <v/>
      </c>
      <c r="J98" s="256" t="str">
        <f t="shared" si="30"/>
        <v/>
      </c>
      <c r="K98" s="123" t="str">
        <f t="shared" si="22"/>
        <v/>
      </c>
      <c r="L98" s="368" t="str">
        <f t="shared" si="31"/>
        <v/>
      </c>
      <c r="M98" s="317"/>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x14ac:dyDescent="0.45">
      <c r="A99" s="115" t="e">
        <f>VLOOKUP(D99,非表示_活動量と単位!$D$8:$E$75,2,FALSE)</f>
        <v>#N/A</v>
      </c>
      <c r="B99" s="247"/>
      <c r="C99" s="241"/>
      <c r="D99" s="143"/>
      <c r="E99" s="226"/>
      <c r="F99" s="355" t="str">
        <f t="shared" si="17"/>
        <v/>
      </c>
      <c r="G99" s="123" t="str">
        <f t="shared" si="18"/>
        <v/>
      </c>
      <c r="H99" s="200" t="str">
        <f t="shared" si="29"/>
        <v/>
      </c>
      <c r="I99" s="123" t="str">
        <f t="shared" si="20"/>
        <v/>
      </c>
      <c r="J99" s="256" t="str">
        <f t="shared" si="30"/>
        <v/>
      </c>
      <c r="K99" s="123" t="str">
        <f t="shared" si="22"/>
        <v/>
      </c>
      <c r="L99" s="368" t="str">
        <f t="shared" si="31"/>
        <v/>
      </c>
      <c r="M99" s="317"/>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x14ac:dyDescent="0.45">
      <c r="A100" s="115" t="e">
        <f>VLOOKUP(D100,非表示_活動量と単位!$D$8:$E$75,2,FALSE)</f>
        <v>#N/A</v>
      </c>
      <c r="B100" s="247"/>
      <c r="C100" s="241"/>
      <c r="D100" s="143"/>
      <c r="E100" s="226"/>
      <c r="F100" s="355" t="str">
        <f t="shared" si="17"/>
        <v/>
      </c>
      <c r="G100" s="123" t="str">
        <f t="shared" si="18"/>
        <v/>
      </c>
      <c r="H100" s="200" t="str">
        <f t="shared" si="29"/>
        <v/>
      </c>
      <c r="I100" s="123" t="str">
        <f t="shared" si="20"/>
        <v/>
      </c>
      <c r="J100" s="256" t="str">
        <f t="shared" si="30"/>
        <v/>
      </c>
      <c r="K100" s="123" t="str">
        <f t="shared" si="22"/>
        <v/>
      </c>
      <c r="L100" s="368" t="str">
        <f t="shared" si="31"/>
        <v/>
      </c>
      <c r="M100" s="317"/>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x14ac:dyDescent="0.45">
      <c r="A101" s="115" t="e">
        <f>VLOOKUP(D101,非表示_活動量と単位!$D$8:$E$75,2,FALSE)</f>
        <v>#N/A</v>
      </c>
      <c r="B101" s="247"/>
      <c r="C101" s="241"/>
      <c r="D101" s="143"/>
      <c r="E101" s="226"/>
      <c r="F101" s="355" t="str">
        <f t="shared" si="17"/>
        <v/>
      </c>
      <c r="G101" s="123" t="str">
        <f t="shared" si="18"/>
        <v/>
      </c>
      <c r="H101" s="200" t="str">
        <f t="shared" si="29"/>
        <v/>
      </c>
      <c r="I101" s="123" t="str">
        <f>IF($D101="","",VLOOKUP($D101,活動の種別と単位,5,FALSE))</f>
        <v/>
      </c>
      <c r="J101" s="256" t="str">
        <f t="shared" si="30"/>
        <v/>
      </c>
      <c r="K101" s="123" t="str">
        <f t="shared" si="22"/>
        <v/>
      </c>
      <c r="L101" s="368" t="str">
        <f t="shared" si="31"/>
        <v/>
      </c>
      <c r="M101" s="317"/>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x14ac:dyDescent="0.5">
      <c r="A102" s="115" t="e">
        <f>VLOOKUP(D102,非表示_活動量と単位!$D$8:$E$75,2,FALSE)</f>
        <v>#N/A</v>
      </c>
      <c r="B102" s="247"/>
      <c r="C102" s="242"/>
      <c r="D102" s="144"/>
      <c r="E102" s="259"/>
      <c r="F102" s="356" t="str">
        <f t="shared" si="17"/>
        <v/>
      </c>
      <c r="G102" s="129" t="str">
        <f t="shared" si="18"/>
        <v/>
      </c>
      <c r="H102" s="201" t="str">
        <f t="shared" si="29"/>
        <v/>
      </c>
      <c r="I102" s="129" t="str">
        <f t="shared" si="20"/>
        <v/>
      </c>
      <c r="J102" s="257" t="str">
        <f t="shared" si="30"/>
        <v/>
      </c>
      <c r="K102" s="129" t="str">
        <f t="shared" si="22"/>
        <v/>
      </c>
      <c r="L102" s="369" t="str">
        <f t="shared" si="31"/>
        <v/>
      </c>
      <c r="M102" s="318"/>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45"/>
    <row r="104" spans="1:83" ht="12" customHeight="1" x14ac:dyDescent="0.45"/>
    <row r="105" spans="1:83" ht="12" customHeight="1" x14ac:dyDescent="0.45"/>
    <row r="106" spans="1:83" ht="12" customHeight="1" x14ac:dyDescent="0.45"/>
    <row r="107" spans="1:83" ht="12" customHeight="1" x14ac:dyDescent="0.45"/>
    <row r="108" spans="1:83" ht="12" customHeight="1" x14ac:dyDescent="0.45"/>
    <row r="109" spans="1:83" ht="12" customHeight="1" x14ac:dyDescent="0.45"/>
    <row r="110" spans="1:83" ht="12" customHeight="1" x14ac:dyDescent="0.45"/>
    <row r="111" spans="1:83" ht="12" customHeight="1" x14ac:dyDescent="0.45"/>
    <row r="112" spans="1:83" ht="12" customHeight="1" x14ac:dyDescent="0.45"/>
    <row r="113" spans="114:115" ht="12" customHeight="1" x14ac:dyDescent="0.45"/>
    <row r="114" spans="114:115" ht="12" customHeight="1" x14ac:dyDescent="0.45"/>
    <row r="115" spans="114:115" ht="12" customHeight="1" x14ac:dyDescent="0.45"/>
    <row r="116" spans="114:115" ht="12" customHeight="1" x14ac:dyDescent="0.45"/>
    <row r="117" spans="114:115" ht="12" customHeight="1" thickBot="1" x14ac:dyDescent="0.5">
      <c r="DK117" s="5" t="s">
        <v>531</v>
      </c>
    </row>
    <row r="118" spans="114:115" ht="12" customHeight="1" x14ac:dyDescent="0.45">
      <c r="DK118" s="24" t="s">
        <v>527</v>
      </c>
    </row>
    <row r="119" spans="114:115" ht="12" customHeight="1" x14ac:dyDescent="0.45">
      <c r="DK119" s="58" t="s">
        <v>529</v>
      </c>
    </row>
    <row r="120" spans="114:115" ht="12" customHeight="1" x14ac:dyDescent="0.45">
      <c r="DJ120" s="60"/>
      <c r="DK120" s="58" t="s">
        <v>533</v>
      </c>
    </row>
    <row r="121" spans="114:115" ht="12" customHeight="1" x14ac:dyDescent="0.45">
      <c r="DJ121" s="60"/>
      <c r="DK121" s="58" t="s">
        <v>530</v>
      </c>
    </row>
    <row r="122" spans="114:115" ht="12" customHeight="1" thickBot="1" x14ac:dyDescent="0.5">
      <c r="DJ122" s="60"/>
      <c r="DK122" s="25" t="s">
        <v>528</v>
      </c>
    </row>
    <row r="123" spans="114:115" ht="12" customHeight="1" x14ac:dyDescent="0.45"/>
    <row r="124" spans="114:115" ht="12" customHeight="1" x14ac:dyDescent="0.45"/>
    <row r="125" spans="114:115" ht="12" customHeight="1" x14ac:dyDescent="0.45"/>
    <row r="126" spans="114:115" ht="12" customHeight="1" x14ac:dyDescent="0.45"/>
    <row r="127" spans="114:115" ht="12" customHeight="1" x14ac:dyDescent="0.45"/>
    <row r="128" spans="114:115"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sheetData>
  <sheetProtection algorithmName="SHA-512" hashValue="3qinvodRJC8bevggueXG8RsFWb3oWXZnBseWGAlgG2ewZr09VIuWwqAvyQxdebj4+Oa5DdCyA7Tld749HBd1gg==" saltValue="1je5ApwhxonKZLkRM+RyYQ=="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C7:M31 C48:M102 L32">
    <cfRule type="expression" dxfId="7" priority="2">
      <formula>$BO$3=TRUE</formula>
    </cfRule>
  </conditionalFormatting>
  <conditionalFormatting sqref="H7:I10 H13:I21 H48:I102">
    <cfRule type="expression" dxfId="6" priority="3">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9">
      <formula>VLOOKUP($C7,モニタリングポイント,11,FALSE)="デフォルト値"</formula>
    </cfRule>
  </conditionalFormatting>
  <dataValidations disablePrompts="1"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x14ac:dyDescent="0.45"/>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x14ac:dyDescent="0.45"/>
    <row r="2" spans="1:41" ht="15" thickBot="1" x14ac:dyDescent="0.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5">
      <c r="AO3" s="258" t="b">
        <v>0</v>
      </c>
    </row>
    <row r="4" spans="1:41" ht="12" customHeight="1" thickBot="1" x14ac:dyDescent="0.5"/>
    <row r="5" spans="1:41" ht="12" customHeight="1" x14ac:dyDescent="0.45">
      <c r="B5" s="638" t="s">
        <v>610</v>
      </c>
      <c r="C5" s="632"/>
      <c r="D5" s="632"/>
      <c r="E5" s="632"/>
      <c r="F5" s="632"/>
      <c r="G5" s="639"/>
      <c r="H5" s="642" t="s">
        <v>680</v>
      </c>
      <c r="I5" s="632"/>
      <c r="J5" s="633"/>
      <c r="K5" s="632" t="s">
        <v>413</v>
      </c>
      <c r="L5" s="632"/>
      <c r="M5" s="632"/>
      <c r="N5" s="632"/>
      <c r="O5" s="632"/>
      <c r="P5" s="632"/>
      <c r="Q5" s="633"/>
    </row>
    <row r="6" spans="1:41" ht="17.7" customHeight="1" x14ac:dyDescent="0.45">
      <c r="B6" s="486"/>
      <c r="C6" s="487"/>
      <c r="D6" s="487"/>
      <c r="E6" s="487"/>
      <c r="F6" s="487"/>
      <c r="G6" s="488"/>
      <c r="H6" s="643"/>
      <c r="I6" s="487"/>
      <c r="J6" s="634"/>
      <c r="K6" s="487"/>
      <c r="L6" s="487"/>
      <c r="M6" s="487"/>
      <c r="N6" s="487"/>
      <c r="O6" s="487"/>
      <c r="P6" s="487"/>
      <c r="Q6" s="634"/>
    </row>
    <row r="7" spans="1:41" ht="24" customHeight="1" thickBot="1" x14ac:dyDescent="0.5">
      <c r="B7" s="624" t="str">
        <f>'4. 排出源リスト'!F2</f>
        <v>令和7年度</v>
      </c>
      <c r="C7" s="625"/>
      <c r="D7" s="625"/>
      <c r="E7" s="625"/>
      <c r="F7" s="625"/>
      <c r="G7" s="626"/>
      <c r="H7" s="310">
        <f>'6-1. CO2排出量（令和7年度）'!L32</f>
        <v>916</v>
      </c>
      <c r="I7" s="640" t="s">
        <v>681</v>
      </c>
      <c r="J7" s="641"/>
      <c r="K7" s="635"/>
      <c r="L7" s="635"/>
      <c r="M7" s="635"/>
      <c r="N7" s="635"/>
      <c r="O7" s="635"/>
      <c r="P7" s="635"/>
      <c r="Q7" s="636"/>
    </row>
    <row r="8" spans="1:41" ht="12" customHeight="1" x14ac:dyDescent="0.45">
      <c r="B8" s="20"/>
      <c r="C8" s="20"/>
      <c r="D8" s="5"/>
    </row>
    <row r="9" spans="1:41" ht="12" customHeight="1" x14ac:dyDescent="0.45">
      <c r="B9" s="20"/>
      <c r="C9" s="343"/>
    </row>
    <row r="10" spans="1:41" ht="12" customHeight="1" x14ac:dyDescent="0.45">
      <c r="J10" s="5"/>
      <c r="K10" s="5"/>
      <c r="L10" s="5"/>
      <c r="M10" s="5"/>
      <c r="N10" s="5"/>
      <c r="O10" s="5"/>
      <c r="P10" s="5"/>
      <c r="Q10" s="5"/>
      <c r="R10" s="5"/>
      <c r="S10" s="5"/>
      <c r="T10" s="5"/>
      <c r="U10" s="5"/>
    </row>
    <row r="11" spans="1:41" ht="24" customHeight="1" x14ac:dyDescent="0.45">
      <c r="A11" s="344"/>
      <c r="B11" s="637"/>
      <c r="C11" s="637"/>
      <c r="D11" s="637"/>
      <c r="E11" s="637"/>
      <c r="F11" s="637"/>
      <c r="G11" s="637"/>
      <c r="H11" s="370"/>
      <c r="I11" s="345"/>
      <c r="J11" s="344"/>
      <c r="K11" s="346"/>
      <c r="L11" s="346"/>
      <c r="M11" s="346"/>
      <c r="N11" s="346"/>
      <c r="O11" s="346"/>
      <c r="P11" s="346"/>
      <c r="Q11" s="5"/>
      <c r="R11" s="23"/>
      <c r="S11" s="23"/>
      <c r="T11" s="5"/>
      <c r="U11" s="5"/>
    </row>
    <row r="12" spans="1:41" ht="12" customHeight="1" x14ac:dyDescent="0.45">
      <c r="A12" s="344"/>
      <c r="B12" s="345"/>
      <c r="C12" s="347"/>
      <c r="D12" s="345"/>
      <c r="E12" s="345"/>
      <c r="F12" s="348"/>
      <c r="G12" s="348"/>
      <c r="H12" s="348"/>
      <c r="I12" s="348"/>
      <c r="J12" s="346"/>
      <c r="K12" s="346"/>
      <c r="L12" s="346"/>
      <c r="M12" s="346"/>
      <c r="N12" s="346"/>
      <c r="O12" s="346"/>
      <c r="P12" s="346"/>
      <c r="Q12" s="5"/>
      <c r="R12" s="5"/>
      <c r="S12" s="5"/>
      <c r="T12" s="5"/>
      <c r="U12" s="5"/>
    </row>
    <row r="13" spans="1:41" ht="12" customHeight="1" x14ac:dyDescent="0.45">
      <c r="A13" s="344"/>
      <c r="B13" s="349"/>
      <c r="C13" s="350"/>
      <c r="D13" s="344"/>
      <c r="E13" s="345"/>
      <c r="F13" s="345"/>
      <c r="G13" s="345"/>
      <c r="H13" s="345"/>
      <c r="I13" s="345"/>
      <c r="J13" s="346"/>
      <c r="K13" s="346"/>
      <c r="L13" s="346"/>
      <c r="M13" s="346"/>
      <c r="N13" s="346"/>
      <c r="O13" s="346"/>
      <c r="P13" s="346"/>
      <c r="Q13" s="5"/>
      <c r="R13" s="5"/>
      <c r="S13" s="5"/>
      <c r="T13" s="5"/>
      <c r="U13" s="5"/>
    </row>
    <row r="14" spans="1:41" ht="12" customHeight="1" x14ac:dyDescent="0.45">
      <c r="A14" s="344"/>
      <c r="B14" s="345"/>
      <c r="C14" s="345"/>
      <c r="D14" s="345"/>
      <c r="E14" s="345"/>
      <c r="F14" s="345"/>
      <c r="G14" s="345"/>
      <c r="H14" s="345"/>
      <c r="I14" s="345"/>
      <c r="J14" s="346"/>
      <c r="K14" s="346"/>
      <c r="L14" s="346"/>
      <c r="M14" s="346"/>
      <c r="N14" s="346"/>
      <c r="O14" s="346"/>
      <c r="P14" s="346"/>
      <c r="Q14" s="5"/>
      <c r="R14" s="5"/>
      <c r="S14" s="5"/>
      <c r="T14" s="5"/>
      <c r="U14" s="5"/>
    </row>
    <row r="15" spans="1:41" ht="14.4" customHeight="1" x14ac:dyDescent="0.45">
      <c r="B15" s="8" t="s">
        <v>781</v>
      </c>
      <c r="C15" s="20"/>
      <c r="D15" s="20"/>
      <c r="E15" s="20"/>
      <c r="F15" s="20"/>
      <c r="G15" s="20"/>
      <c r="H15" s="154" t="s">
        <v>788</v>
      </c>
      <c r="I15" s="20"/>
      <c r="J15" s="5"/>
      <c r="K15" s="5"/>
      <c r="L15" s="5"/>
      <c r="M15" s="5"/>
      <c r="N15" s="5"/>
      <c r="O15" s="5"/>
      <c r="P15" s="5"/>
      <c r="Q15" s="5"/>
      <c r="R15" s="5"/>
      <c r="S15" s="5"/>
      <c r="T15" s="5"/>
      <c r="U15" s="5"/>
    </row>
    <row r="16" spans="1:41" ht="14.4" customHeight="1" thickBot="1" x14ac:dyDescent="0.5">
      <c r="C16" s="20"/>
      <c r="D16" s="20"/>
      <c r="E16" s="20"/>
      <c r="F16" s="20"/>
      <c r="G16" s="20"/>
      <c r="H16" s="154" t="s">
        <v>789</v>
      </c>
      <c r="I16" s="20"/>
      <c r="J16" s="5"/>
      <c r="K16" s="5"/>
      <c r="L16" s="5"/>
      <c r="M16" s="5"/>
      <c r="N16" s="5"/>
      <c r="O16" s="5"/>
      <c r="P16" s="5"/>
      <c r="Q16" s="5"/>
      <c r="R16" s="5"/>
      <c r="S16" s="5"/>
      <c r="T16" s="5"/>
      <c r="U16" s="5"/>
    </row>
    <row r="17" spans="2:21" ht="31.2" customHeight="1" x14ac:dyDescent="0.45">
      <c r="B17" s="622" t="s">
        <v>610</v>
      </c>
      <c r="C17" s="623"/>
      <c r="D17" s="623"/>
      <c r="E17" s="623"/>
      <c r="F17" s="623"/>
      <c r="G17" s="623"/>
      <c r="H17" s="392" t="s">
        <v>627</v>
      </c>
      <c r="I17" s="390"/>
      <c r="J17" s="391"/>
      <c r="K17" s="646" t="s">
        <v>682</v>
      </c>
      <c r="L17" s="647"/>
      <c r="M17" s="648"/>
      <c r="N17" s="649" t="s">
        <v>628</v>
      </c>
      <c r="O17" s="593"/>
      <c r="P17" s="5"/>
      <c r="Q17" s="5"/>
      <c r="R17" s="5"/>
      <c r="S17" s="5"/>
      <c r="T17" s="5"/>
      <c r="U17" s="5"/>
    </row>
    <row r="18" spans="2:21" ht="30.6" customHeight="1" thickBot="1" x14ac:dyDescent="0.5">
      <c r="B18" s="624" t="str">
        <f>'4. 排出源リスト'!F2</f>
        <v>令和7年度</v>
      </c>
      <c r="C18" s="625"/>
      <c r="D18" s="625"/>
      <c r="E18" s="625"/>
      <c r="F18" s="625"/>
      <c r="G18" s="626"/>
      <c r="H18" s="650">
        <v>1900</v>
      </c>
      <c r="I18" s="651"/>
      <c r="J18" s="652"/>
      <c r="K18" s="627" t="s">
        <v>763</v>
      </c>
      <c r="L18" s="628"/>
      <c r="M18" s="629"/>
      <c r="N18" s="630" t="s">
        <v>767</v>
      </c>
      <c r="O18" s="631"/>
      <c r="P18" s="5"/>
      <c r="Q18" s="5"/>
      <c r="R18" s="5"/>
      <c r="S18" s="5"/>
      <c r="T18" s="5"/>
      <c r="U18" s="5"/>
    </row>
    <row r="19" spans="2:21" ht="12" customHeight="1" x14ac:dyDescent="0.45">
      <c r="C19" s="20"/>
      <c r="D19" s="20"/>
      <c r="E19" s="20"/>
      <c r="F19" s="20"/>
      <c r="G19" s="20"/>
      <c r="H19" s="20"/>
      <c r="I19" s="20"/>
      <c r="J19" s="5"/>
      <c r="K19" s="5"/>
      <c r="L19" s="5"/>
      <c r="M19" s="5"/>
      <c r="N19" s="5"/>
      <c r="O19" s="5"/>
      <c r="P19" s="5"/>
      <c r="Q19" s="5"/>
      <c r="R19" s="5"/>
      <c r="S19" s="5"/>
      <c r="T19" s="5"/>
      <c r="U19" s="5"/>
    </row>
    <row r="20" spans="2:21" ht="12" customHeight="1" x14ac:dyDescent="0.45">
      <c r="B20" s="243"/>
      <c r="C20" s="9"/>
      <c r="D20" s="20"/>
      <c r="E20" s="20"/>
      <c r="F20" s="20"/>
      <c r="G20" s="20"/>
      <c r="H20" s="20"/>
      <c r="I20" s="20"/>
      <c r="J20" s="5"/>
      <c r="K20" s="5"/>
      <c r="L20" s="5"/>
      <c r="M20" s="5"/>
      <c r="N20" s="5"/>
      <c r="O20" s="5"/>
      <c r="P20" s="5"/>
      <c r="Q20" s="5"/>
      <c r="R20" s="5"/>
      <c r="S20" s="5"/>
      <c r="T20" s="5"/>
      <c r="U20" s="5"/>
    </row>
    <row r="21" spans="2:21" ht="12" customHeight="1" x14ac:dyDescent="0.45">
      <c r="B21" s="5"/>
      <c r="C21" s="5"/>
      <c r="D21" s="5"/>
    </row>
    <row r="22" spans="2:21" ht="12" customHeight="1" x14ac:dyDescent="0.45"/>
    <row r="23" spans="2:21" ht="28.2" customHeight="1" x14ac:dyDescent="0.45">
      <c r="B23" s="653"/>
      <c r="C23" s="653"/>
      <c r="D23" s="653"/>
      <c r="E23" s="653"/>
      <c r="F23" s="653"/>
      <c r="G23" s="653"/>
      <c r="H23" s="653"/>
      <c r="I23" s="653"/>
      <c r="J23" s="653"/>
      <c r="K23" s="644"/>
      <c r="L23" s="644"/>
      <c r="M23" s="644"/>
      <c r="N23" s="644"/>
      <c r="O23" s="644"/>
      <c r="P23" s="644"/>
    </row>
    <row r="24" spans="2:21" ht="15.6" customHeight="1" x14ac:dyDescent="0.45">
      <c r="B24" s="495"/>
      <c r="C24" s="495"/>
      <c r="D24" s="495"/>
      <c r="E24" s="495"/>
      <c r="F24" s="495"/>
      <c r="G24" s="495"/>
      <c r="H24" s="654"/>
      <c r="I24" s="654"/>
      <c r="J24" s="654"/>
      <c r="K24" s="645"/>
      <c r="L24" s="645"/>
      <c r="M24" s="645"/>
      <c r="N24" s="645"/>
      <c r="O24" s="645"/>
      <c r="P24" s="645"/>
    </row>
    <row r="25" spans="2:21" ht="15.6" customHeight="1" x14ac:dyDescent="0.45">
      <c r="B25" s="482"/>
      <c r="C25" s="482"/>
      <c r="D25" s="482"/>
      <c r="E25" s="482"/>
      <c r="F25" s="482"/>
      <c r="G25" s="482"/>
      <c r="H25" s="654"/>
      <c r="I25" s="654"/>
      <c r="J25" s="654"/>
      <c r="K25" s="645"/>
      <c r="L25" s="645"/>
      <c r="M25" s="645"/>
      <c r="N25" s="645"/>
      <c r="O25" s="645"/>
      <c r="P25" s="645"/>
    </row>
    <row r="26" spans="2:21" ht="15.6" customHeight="1" x14ac:dyDescent="0.45">
      <c r="B26" s="495"/>
      <c r="C26" s="495"/>
      <c r="D26" s="495"/>
      <c r="E26" s="495"/>
      <c r="F26" s="495"/>
      <c r="G26" s="495"/>
      <c r="H26" s="654"/>
      <c r="I26" s="654"/>
      <c r="J26" s="654"/>
      <c r="K26" s="645"/>
      <c r="L26" s="645"/>
      <c r="M26" s="645"/>
      <c r="N26" s="645"/>
      <c r="O26" s="645"/>
      <c r="P26" s="645"/>
    </row>
    <row r="27" spans="2:21" ht="15.6" customHeight="1" x14ac:dyDescent="0.45">
      <c r="B27" s="482"/>
      <c r="C27" s="482"/>
      <c r="D27" s="482"/>
      <c r="E27" s="482"/>
      <c r="F27" s="482"/>
      <c r="G27" s="482"/>
      <c r="H27" s="654"/>
      <c r="I27" s="654"/>
      <c r="J27" s="654"/>
      <c r="K27" s="645"/>
      <c r="L27" s="645"/>
      <c r="M27" s="645"/>
      <c r="N27" s="645"/>
      <c r="O27" s="645"/>
      <c r="P27" s="645"/>
    </row>
    <row r="28" spans="2:21" ht="15.6" customHeight="1" x14ac:dyDescent="0.45">
      <c r="B28" s="495"/>
      <c r="C28" s="495"/>
      <c r="D28" s="495"/>
      <c r="E28" s="495"/>
      <c r="F28" s="495"/>
      <c r="G28" s="495"/>
      <c r="H28" s="654"/>
      <c r="I28" s="654"/>
      <c r="J28" s="654"/>
      <c r="K28" s="645"/>
      <c r="L28" s="645"/>
      <c r="M28" s="645"/>
      <c r="N28" s="645"/>
      <c r="O28" s="645"/>
      <c r="P28" s="645"/>
    </row>
    <row r="29" spans="2:21" ht="15.6" customHeight="1" x14ac:dyDescent="0.45">
      <c r="B29" s="482"/>
      <c r="C29" s="482"/>
      <c r="D29" s="482"/>
      <c r="E29" s="482"/>
      <c r="F29" s="482"/>
      <c r="G29" s="482"/>
      <c r="H29" s="654"/>
      <c r="I29" s="654"/>
      <c r="J29" s="654"/>
      <c r="K29" s="645"/>
      <c r="L29" s="645"/>
      <c r="M29" s="645"/>
      <c r="N29" s="645"/>
      <c r="O29" s="645"/>
      <c r="P29" s="645"/>
    </row>
    <row r="30" spans="2:21" ht="15.6" customHeight="1" x14ac:dyDescent="0.45">
      <c r="B30" s="495"/>
      <c r="C30" s="495"/>
      <c r="D30" s="495"/>
      <c r="E30" s="495"/>
      <c r="F30" s="495"/>
      <c r="G30" s="495"/>
      <c r="H30" s="654"/>
      <c r="I30" s="654"/>
      <c r="J30" s="654"/>
      <c r="K30" s="645"/>
      <c r="L30" s="645"/>
      <c r="M30" s="645"/>
      <c r="N30" s="645"/>
      <c r="O30" s="645"/>
      <c r="P30" s="645"/>
    </row>
    <row r="31" spans="2:21" ht="15.6" customHeight="1" x14ac:dyDescent="0.45">
      <c r="B31" s="482"/>
      <c r="C31" s="482"/>
      <c r="D31" s="482"/>
      <c r="E31" s="482"/>
      <c r="F31" s="482"/>
      <c r="G31" s="482"/>
      <c r="H31" s="654"/>
      <c r="I31" s="654"/>
      <c r="J31" s="654"/>
      <c r="K31" s="645"/>
      <c r="L31" s="645"/>
      <c r="M31" s="645"/>
      <c r="N31" s="645"/>
      <c r="O31" s="645"/>
      <c r="P31" s="645"/>
    </row>
    <row r="32" spans="2:21" ht="15.6" customHeight="1" x14ac:dyDescent="0.45">
      <c r="B32" s="495"/>
      <c r="C32" s="495"/>
      <c r="D32" s="495"/>
      <c r="E32" s="495"/>
      <c r="F32" s="495"/>
      <c r="G32" s="495"/>
      <c r="H32" s="654"/>
      <c r="I32" s="654"/>
      <c r="J32" s="654"/>
      <c r="K32" s="645"/>
      <c r="L32" s="645"/>
      <c r="M32" s="645"/>
      <c r="N32" s="645"/>
      <c r="O32" s="645"/>
      <c r="P32" s="645"/>
    </row>
    <row r="33" spans="2:16" ht="15.6" customHeight="1" x14ac:dyDescent="0.45">
      <c r="B33" s="482"/>
      <c r="C33" s="482"/>
      <c r="D33" s="482"/>
      <c r="E33" s="482"/>
      <c r="F33" s="482"/>
      <c r="G33" s="482"/>
      <c r="H33" s="654"/>
      <c r="I33" s="654"/>
      <c r="J33" s="654"/>
      <c r="K33" s="645"/>
      <c r="L33" s="645"/>
      <c r="M33" s="645"/>
      <c r="N33" s="645"/>
      <c r="O33" s="645"/>
      <c r="P33" s="645"/>
    </row>
    <row r="34" spans="2:16" ht="15.6" customHeight="1" x14ac:dyDescent="0.45">
      <c r="B34" s="495"/>
      <c r="C34" s="495"/>
      <c r="D34" s="495"/>
      <c r="E34" s="495"/>
      <c r="F34" s="495"/>
      <c r="G34" s="495"/>
      <c r="H34" s="654"/>
      <c r="I34" s="654"/>
      <c r="J34" s="654"/>
      <c r="K34" s="645"/>
      <c r="L34" s="645"/>
      <c r="M34" s="645"/>
      <c r="N34" s="645"/>
      <c r="O34" s="645"/>
      <c r="P34" s="645"/>
    </row>
    <row r="35" spans="2:16" ht="15.6" customHeight="1" x14ac:dyDescent="0.45">
      <c r="B35" s="482"/>
      <c r="C35" s="482"/>
      <c r="D35" s="482"/>
      <c r="E35" s="482"/>
      <c r="F35" s="482"/>
      <c r="G35" s="482"/>
      <c r="H35" s="654"/>
      <c r="I35" s="654"/>
      <c r="J35" s="654"/>
      <c r="K35" s="645"/>
      <c r="L35" s="645"/>
      <c r="M35" s="645"/>
      <c r="N35" s="645"/>
      <c r="O35" s="645"/>
      <c r="P35" s="645"/>
    </row>
    <row r="36" spans="2:16" ht="15.6" customHeight="1" x14ac:dyDescent="0.45">
      <c r="B36" s="495"/>
      <c r="C36" s="495"/>
      <c r="D36" s="495"/>
      <c r="E36" s="495"/>
      <c r="F36" s="495"/>
      <c r="G36" s="495"/>
      <c r="H36" s="654"/>
      <c r="I36" s="654"/>
      <c r="J36" s="654"/>
      <c r="K36" s="645"/>
      <c r="L36" s="645"/>
      <c r="M36" s="645"/>
      <c r="N36" s="645"/>
      <c r="O36" s="645"/>
      <c r="P36" s="645"/>
    </row>
    <row r="37" spans="2:16" ht="15.6" customHeight="1" x14ac:dyDescent="0.45">
      <c r="B37" s="482"/>
      <c r="C37" s="482"/>
      <c r="D37" s="482"/>
      <c r="E37" s="482"/>
      <c r="F37" s="482"/>
      <c r="G37" s="482"/>
      <c r="H37" s="654"/>
      <c r="I37" s="654"/>
      <c r="J37" s="654"/>
      <c r="K37" s="645"/>
      <c r="L37" s="645"/>
      <c r="M37" s="645"/>
      <c r="N37" s="645"/>
      <c r="O37" s="645"/>
      <c r="P37" s="645"/>
    </row>
    <row r="38" spans="2:16" ht="15.6" customHeight="1" x14ac:dyDescent="0.45">
      <c r="B38" s="495"/>
      <c r="C38" s="495"/>
      <c r="D38" s="495"/>
      <c r="E38" s="495"/>
      <c r="F38" s="495"/>
      <c r="G38" s="495"/>
      <c r="H38" s="654"/>
      <c r="I38" s="654"/>
      <c r="J38" s="654"/>
      <c r="K38" s="645"/>
      <c r="L38" s="645"/>
      <c r="M38" s="645"/>
      <c r="N38" s="645"/>
      <c r="O38" s="645"/>
      <c r="P38" s="645"/>
    </row>
    <row r="39" spans="2:16" ht="12" customHeight="1" x14ac:dyDescent="0.45"/>
    <row r="40" spans="2:16" ht="12" customHeight="1" x14ac:dyDescent="0.45"/>
    <row r="41" spans="2:16" ht="12" customHeight="1" x14ac:dyDescent="0.45"/>
    <row r="42" spans="2:16" ht="12" customHeight="1" x14ac:dyDescent="0.45"/>
    <row r="43" spans="2:16" ht="12" customHeight="1" x14ac:dyDescent="0.45"/>
    <row r="44" spans="2:16" ht="12" customHeight="1" x14ac:dyDescent="0.45"/>
    <row r="45" spans="2:16" ht="12" customHeight="1" x14ac:dyDescent="0.45"/>
    <row r="46" spans="2:16" ht="12" customHeight="1" x14ac:dyDescent="0.45"/>
    <row r="47" spans="2:16" ht="12" customHeight="1" x14ac:dyDescent="0.45"/>
    <row r="48" spans="2:16"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sheetData>
  <sheetProtection algorithmName="SHA-512" hashValue="pZfqED99ZJHi1Tb3eVjaQJJjpoZbRFcFh/jDz+8huc+3q34ti30Jv7BzlWHxSBITxHzjSG9xCcfhkDe71N7n9w==" saltValue="cbLhjZRL3TMtUXwq+P48gQ=="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x14ac:dyDescent="0.45"/>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x14ac:dyDescent="0.5">
      <c r="B2" s="145" t="s">
        <v>769</v>
      </c>
      <c r="R2" s="21" t="s">
        <v>611</v>
      </c>
    </row>
    <row r="3" spans="2:18" ht="26.25" customHeight="1" thickBot="1" x14ac:dyDescent="0.5">
      <c r="B3" s="655" t="s">
        <v>972</v>
      </c>
      <c r="R3" s="258" t="b">
        <v>0</v>
      </c>
    </row>
    <row r="4" spans="2:18" ht="26.25" customHeight="1" x14ac:dyDescent="0.45">
      <c r="B4" s="656"/>
    </row>
    <row r="5" spans="2:18" ht="26.25" customHeight="1" x14ac:dyDescent="0.45">
      <c r="B5" s="656"/>
    </row>
    <row r="6" spans="2:18" ht="26.25" customHeight="1" x14ac:dyDescent="0.45">
      <c r="B6" s="656"/>
    </row>
    <row r="7" spans="2:18" ht="26.25" customHeight="1" x14ac:dyDescent="0.45">
      <c r="B7" s="656"/>
    </row>
    <row r="8" spans="2:18" ht="26.25" customHeight="1" x14ac:dyDescent="0.45">
      <c r="B8" s="656"/>
    </row>
    <row r="9" spans="2:18" ht="26.25" customHeight="1" x14ac:dyDescent="0.45">
      <c r="B9" s="656"/>
    </row>
    <row r="10" spans="2:18" ht="26.25" customHeight="1" x14ac:dyDescent="0.45">
      <c r="B10" s="656"/>
    </row>
    <row r="11" spans="2:18" ht="26.25" customHeight="1" x14ac:dyDescent="0.45">
      <c r="B11" s="656"/>
    </row>
    <row r="12" spans="2:18" ht="26.25" customHeight="1" x14ac:dyDescent="0.45">
      <c r="B12" s="656"/>
    </row>
    <row r="13" spans="2:18" ht="26.25" customHeight="1" x14ac:dyDescent="0.45">
      <c r="B13" s="656"/>
      <c r="E13" s="146"/>
      <c r="F13" s="146"/>
      <c r="G13" s="146"/>
      <c r="H13" s="146"/>
      <c r="I13" s="146"/>
      <c r="J13" s="146"/>
      <c r="K13" s="146"/>
      <c r="L13" s="147"/>
      <c r="M13" s="147"/>
      <c r="N13" s="147"/>
      <c r="O13" s="147"/>
      <c r="P13" s="147"/>
    </row>
    <row r="14" spans="2:18" ht="26.25" customHeight="1" x14ac:dyDescent="0.45">
      <c r="B14" s="656"/>
      <c r="E14" s="146"/>
      <c r="F14" s="148"/>
      <c r="G14" s="148"/>
      <c r="H14" s="146"/>
      <c r="I14" s="146"/>
      <c r="J14" s="146"/>
      <c r="K14" s="146"/>
      <c r="L14" s="147"/>
      <c r="M14" s="147"/>
      <c r="N14" s="147"/>
      <c r="O14" s="147"/>
      <c r="P14" s="147"/>
    </row>
    <row r="15" spans="2:18" ht="26.25" customHeight="1" x14ac:dyDescent="0.45">
      <c r="B15" s="656"/>
      <c r="E15" s="146"/>
      <c r="F15" s="149"/>
      <c r="G15" s="146"/>
      <c r="H15" s="146"/>
      <c r="I15" s="146"/>
      <c r="J15" s="146"/>
      <c r="K15" s="146"/>
      <c r="L15" s="147"/>
      <c r="M15" s="147"/>
      <c r="N15" s="147"/>
      <c r="O15" s="147"/>
      <c r="P15" s="147"/>
    </row>
    <row r="16" spans="2:18" ht="26.25" customHeight="1" x14ac:dyDescent="0.45">
      <c r="B16" s="656"/>
      <c r="E16" s="146"/>
      <c r="F16" s="146"/>
      <c r="G16" s="146"/>
      <c r="H16" s="146"/>
      <c r="I16" s="146"/>
      <c r="J16" s="146"/>
      <c r="K16" s="146"/>
      <c r="L16" s="147"/>
      <c r="M16" s="147"/>
      <c r="N16" s="147"/>
      <c r="O16" s="147"/>
      <c r="P16" s="147"/>
    </row>
    <row r="17" spans="2:16" ht="26.25" customHeight="1" x14ac:dyDescent="0.45">
      <c r="B17" s="656"/>
      <c r="E17" s="146"/>
      <c r="F17" s="146"/>
      <c r="G17" s="146"/>
      <c r="H17" s="146"/>
      <c r="I17" s="146"/>
      <c r="J17" s="146"/>
      <c r="K17" s="146"/>
      <c r="L17" s="147"/>
      <c r="M17" s="147"/>
      <c r="N17" s="147"/>
      <c r="O17" s="147"/>
      <c r="P17" s="147"/>
    </row>
    <row r="18" spans="2:16" ht="26.25" customHeight="1" x14ac:dyDescent="0.45">
      <c r="B18" s="656"/>
      <c r="E18" s="146"/>
      <c r="F18" s="148"/>
      <c r="G18" s="148"/>
      <c r="H18" s="146"/>
      <c r="I18" s="146"/>
      <c r="J18" s="146"/>
      <c r="K18" s="146"/>
      <c r="L18" s="147"/>
      <c r="M18" s="147"/>
      <c r="N18" s="147"/>
      <c r="O18" s="147"/>
      <c r="P18" s="147"/>
    </row>
    <row r="19" spans="2:16" ht="26.25" customHeight="1" x14ac:dyDescent="0.45">
      <c r="B19" s="656"/>
      <c r="E19" s="146"/>
      <c r="F19" s="149"/>
      <c r="G19" s="146"/>
      <c r="H19" s="146"/>
      <c r="I19" s="146"/>
      <c r="J19" s="146"/>
      <c r="K19" s="146"/>
      <c r="L19" s="147"/>
      <c r="M19" s="147"/>
      <c r="N19" s="147"/>
      <c r="O19" s="147"/>
      <c r="P19" s="147"/>
    </row>
    <row r="20" spans="2:16" ht="26.25" customHeight="1" x14ac:dyDescent="0.45">
      <c r="B20" s="656"/>
      <c r="E20" s="146"/>
      <c r="F20" s="146"/>
      <c r="G20" s="146"/>
      <c r="H20" s="146"/>
      <c r="I20" s="146"/>
      <c r="J20" s="146"/>
      <c r="K20" s="146"/>
      <c r="L20" s="147"/>
      <c r="M20" s="147"/>
      <c r="N20" s="147"/>
      <c r="O20" s="147"/>
      <c r="P20" s="147"/>
    </row>
    <row r="21" spans="2:16" ht="26.25" customHeight="1" x14ac:dyDescent="0.45">
      <c r="B21" s="656"/>
      <c r="E21" s="146"/>
      <c r="F21" s="146"/>
      <c r="G21" s="146"/>
      <c r="H21" s="146"/>
      <c r="I21" s="146"/>
      <c r="J21" s="146"/>
      <c r="K21" s="146"/>
      <c r="L21" s="147"/>
      <c r="M21" s="147"/>
      <c r="N21" s="147"/>
      <c r="O21" s="147"/>
      <c r="P21" s="147"/>
    </row>
    <row r="22" spans="2:16" ht="26.25" customHeight="1" x14ac:dyDescent="0.45">
      <c r="B22" s="656"/>
      <c r="E22" s="146"/>
      <c r="F22" s="146"/>
      <c r="G22" s="146"/>
      <c r="H22" s="146"/>
      <c r="I22" s="146"/>
      <c r="J22" s="146"/>
      <c r="K22" s="146"/>
      <c r="L22" s="147"/>
      <c r="M22" s="147"/>
      <c r="N22" s="147"/>
      <c r="O22" s="147"/>
      <c r="P22" s="147"/>
    </row>
    <row r="23" spans="2:16" ht="26.25" customHeight="1" x14ac:dyDescent="0.45">
      <c r="B23" s="656"/>
      <c r="E23" s="146"/>
      <c r="F23" s="148"/>
      <c r="G23" s="148"/>
      <c r="H23" s="148"/>
      <c r="I23" s="146"/>
      <c r="J23" s="146"/>
      <c r="K23" s="146"/>
      <c r="L23" s="147"/>
      <c r="M23" s="147"/>
      <c r="N23" s="147"/>
      <c r="O23" s="147"/>
      <c r="P23" s="147"/>
    </row>
    <row r="24" spans="2:16" ht="26.25" customHeight="1" x14ac:dyDescent="0.45">
      <c r="B24" s="656"/>
      <c r="E24" s="146"/>
      <c r="F24" s="148"/>
      <c r="G24" s="146"/>
      <c r="H24" s="148"/>
      <c r="I24" s="146"/>
      <c r="J24" s="146"/>
      <c r="K24" s="146"/>
      <c r="L24" s="147"/>
      <c r="M24" s="147"/>
      <c r="N24" s="147"/>
      <c r="O24" s="147"/>
      <c r="P24" s="147"/>
    </row>
    <row r="25" spans="2:16" ht="26.25" customHeight="1" x14ac:dyDescent="0.45">
      <c r="B25" s="656"/>
    </row>
    <row r="26" spans="2:16" ht="26.25" customHeight="1" x14ac:dyDescent="0.45">
      <c r="B26" s="656"/>
    </row>
    <row r="27" spans="2:16" ht="26.25" customHeight="1" x14ac:dyDescent="0.45">
      <c r="B27" s="656"/>
    </row>
    <row r="28" spans="2:16" ht="26.25" customHeight="1" x14ac:dyDescent="0.45">
      <c r="B28" s="656"/>
    </row>
    <row r="29" spans="2:16" ht="26.25" customHeight="1" thickBot="1" x14ac:dyDescent="0.5">
      <c r="B29" s="657"/>
    </row>
    <row r="30" spans="2:16" ht="3.75" customHeight="1" x14ac:dyDescent="0.45">
      <c r="B30" s="150"/>
    </row>
    <row r="31" spans="2:16" x14ac:dyDescent="0.45">
      <c r="B31" s="145" t="s">
        <v>693</v>
      </c>
    </row>
    <row r="32" spans="2:16" ht="9" customHeight="1" x14ac:dyDescent="0.45"/>
  </sheetData>
  <sheetProtection algorithmName="SHA-512" hashValue="xVYz2EVaLx0wwXx5KCUyuOwi+h5FB9+wbpF5v2sY+Dp+vKV8RP5I0kpxoUZOHwPWP7OWLbgsX8xwkqk7v1mc3A==" saltValue="2reccUUQFwVm01tbqHogS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2026-03-11T05:26:07Z</dcterms:modified>
</cp:coreProperties>
</file>