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PW保護後）\"/>
    </mc:Choice>
  </mc:AlternateContent>
  <xr:revisionPtr revIDLastSave="0" documentId="13_ncr:1_{B7143461-F61E-47A9-8DC1-7CB8CED3AA3F}" xr6:coauthVersionLast="47" xr6:coauthVersionMax="47" xr10:uidLastSave="{00000000-0000-0000-0000-000000000000}"/>
  <workbookProtection workbookAlgorithmName="SHA-512" workbookHashValue="zi1NEdHM6F+oFB2vLqYgtkCgtaGBVpg++FQ3nhCexuxPfQwkAVzeoG2PWbYnekhSSMbfglSjBK0Bv5qoTA2DUQ==" workbookSaltValue="CqJZICn9XhofEHsIXzTEPA==" workbookSpinCount="100000" lockStructure="1"/>
  <bookViews>
    <workbookView xWindow="-28920" yWindow="525"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GJ換算係数">#REF!</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排出源リスト'!$A$1:$K$33</definedName>
    <definedName name="_xlnm.Print_Area" localSheetId="5">'5. モニタリングポイント'!$A$1:$Q$44</definedName>
    <definedName name="_xlnm.Print_Area" localSheetId="6">'6-1. CO2排出量（令和7年度）'!$A$1:$N$45</definedName>
    <definedName name="_xlnm.Print_Area" localSheetId="7">'6-2．CO2排出量_総括'!$A$1:$W$40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 name="事業所リスト" localSheetId="12">#REF!</definedName>
    <definedName name="事業所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3" i="9" l="1"/>
  <c r="J102" i="9"/>
  <c r="J101" i="9"/>
  <c r="J100" i="9"/>
  <c r="J99" i="9"/>
  <c r="J98" i="9"/>
  <c r="J97" i="9"/>
  <c r="J96" i="9"/>
  <c r="J95" i="9"/>
  <c r="J94" i="9"/>
  <c r="J93" i="9"/>
  <c r="J92" i="9"/>
  <c r="J91" i="9"/>
  <c r="J90" i="9"/>
  <c r="J89" i="9"/>
  <c r="J88" i="9"/>
  <c r="J87" i="9"/>
  <c r="J86" i="9"/>
  <c r="J85" i="9"/>
  <c r="J84" i="9"/>
  <c r="J83" i="9"/>
  <c r="J82" i="9"/>
  <c r="J81" i="9"/>
  <c r="J80" i="9"/>
  <c r="J79" i="9"/>
  <c r="J78" i="9"/>
  <c r="J77" i="9"/>
  <c r="J76" i="9"/>
  <c r="J75" i="9"/>
  <c r="J74" i="9"/>
  <c r="J73" i="9"/>
  <c r="J72" i="9"/>
  <c r="J71" i="9"/>
  <c r="J70" i="9"/>
  <c r="J69" i="9"/>
  <c r="J68" i="9"/>
  <c r="J67" i="9"/>
  <c r="J66" i="9"/>
  <c r="J65" i="9"/>
  <c r="J64" i="9"/>
  <c r="J63" i="9"/>
  <c r="J62" i="9"/>
  <c r="J61" i="9"/>
  <c r="J60" i="9"/>
  <c r="J59" i="9"/>
  <c r="J58" i="9"/>
  <c r="J57" i="9"/>
  <c r="J56" i="9"/>
  <c r="J55" i="9"/>
  <c r="J54" i="9"/>
  <c r="J53" i="9"/>
  <c r="J52" i="9"/>
  <c r="J51" i="9"/>
  <c r="J50" i="9"/>
  <c r="J49" i="9"/>
  <c r="J21" i="9"/>
  <c r="J20" i="9"/>
  <c r="J19" i="9"/>
  <c r="J18" i="9"/>
  <c r="J17" i="9"/>
  <c r="J16" i="9"/>
  <c r="J15" i="9"/>
  <c r="J14" i="9"/>
  <c r="J13" i="9"/>
  <c r="J12" i="9"/>
  <c r="J11" i="9"/>
  <c r="J9" i="9"/>
  <c r="J8" i="9"/>
  <c r="J7" i="9"/>
  <c r="B18" i="14" l="1"/>
  <c r="B7" i="14"/>
  <c r="F2" i="9"/>
  <c r="D12" i="36"/>
  <c r="C12" i="36"/>
  <c r="B12" i="36"/>
  <c r="C15" i="36" l="1"/>
  <c r="B15" i="36"/>
  <c r="F103" i="9"/>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N9" i="8" l="1"/>
  <c r="L9" i="8"/>
  <c r="N11" i="8" l="1"/>
  <c r="L11" i="8"/>
  <c r="H9" i="6" l="1"/>
  <c r="N8" i="8" l="1"/>
  <c r="L8" i="8"/>
  <c r="I12" i="9" l="1"/>
  <c r="L20" i="9" l="1"/>
  <c r="L23" i="9"/>
  <c r="L24" i="9"/>
  <c r="L25" i="9"/>
  <c r="L26" i="9"/>
  <c r="L27" i="9"/>
  <c r="L28" i="9"/>
  <c r="L29" i="9"/>
  <c r="L30" i="9"/>
  <c r="L31" i="9"/>
  <c r="H7" i="6" l="1"/>
  <c r="H11" i="6" l="1"/>
  <c r="S20" i="1" l="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A49" i="9"/>
  <c r="L49" i="9" s="1"/>
  <c r="A25" i="9"/>
  <c r="A24" i="9"/>
  <c r="A23" i="9"/>
  <c r="K12" i="9"/>
  <c r="G12" i="9"/>
  <c r="A12" i="9"/>
  <c r="K11" i="9"/>
  <c r="I11" i="9"/>
  <c r="G11" i="9"/>
  <c r="A11" i="9"/>
  <c r="L70" i="9"/>
  <c r="K70" i="9"/>
  <c r="I70" i="9"/>
  <c r="G70" i="9"/>
  <c r="L69" i="9"/>
  <c r="K69" i="9"/>
  <c r="I69" i="9"/>
  <c r="G69" i="9"/>
  <c r="L68" i="9"/>
  <c r="K68" i="9"/>
  <c r="I68" i="9"/>
  <c r="G68" i="9"/>
  <c r="L67" i="9"/>
  <c r="K67" i="9"/>
  <c r="I67" i="9"/>
  <c r="G67" i="9"/>
  <c r="L66" i="9"/>
  <c r="K66" i="9"/>
  <c r="I66" i="9"/>
  <c r="G66" i="9"/>
  <c r="L65" i="9"/>
  <c r="K65" i="9"/>
  <c r="I65" i="9"/>
  <c r="G65" i="9"/>
  <c r="L64" i="9"/>
  <c r="K64" i="9"/>
  <c r="I64" i="9"/>
  <c r="G64" i="9"/>
  <c r="L63" i="9"/>
  <c r="K63" i="9"/>
  <c r="I63" i="9"/>
  <c r="G63" i="9"/>
  <c r="L62" i="9"/>
  <c r="K62" i="9"/>
  <c r="I62" i="9"/>
  <c r="G62" i="9"/>
  <c r="L61" i="9"/>
  <c r="K61" i="9"/>
  <c r="I61" i="9"/>
  <c r="G61" i="9"/>
  <c r="L80" i="9"/>
  <c r="K80" i="9"/>
  <c r="I80" i="9"/>
  <c r="G80" i="9"/>
  <c r="L79" i="9"/>
  <c r="K79" i="9"/>
  <c r="I79" i="9"/>
  <c r="G79" i="9"/>
  <c r="L78" i="9"/>
  <c r="K78" i="9"/>
  <c r="I78" i="9"/>
  <c r="G78" i="9"/>
  <c r="L77" i="9"/>
  <c r="K77" i="9"/>
  <c r="I77" i="9"/>
  <c r="G77" i="9"/>
  <c r="L76" i="9"/>
  <c r="K76" i="9"/>
  <c r="I76" i="9"/>
  <c r="G76" i="9"/>
  <c r="L75" i="9"/>
  <c r="K75" i="9"/>
  <c r="I75" i="9"/>
  <c r="G75" i="9"/>
  <c r="L74" i="9"/>
  <c r="K74" i="9"/>
  <c r="I74" i="9"/>
  <c r="G74" i="9"/>
  <c r="L73" i="9"/>
  <c r="K73" i="9"/>
  <c r="I73" i="9"/>
  <c r="G73" i="9"/>
  <c r="L72" i="9"/>
  <c r="K72" i="9"/>
  <c r="I72" i="9"/>
  <c r="G72" i="9"/>
  <c r="L71" i="9"/>
  <c r="K71" i="9"/>
  <c r="I71" i="9"/>
  <c r="G71" i="9"/>
  <c r="L60" i="9"/>
  <c r="K60" i="9"/>
  <c r="I60" i="9"/>
  <c r="G60" i="9"/>
  <c r="L59" i="9"/>
  <c r="K59" i="9"/>
  <c r="I59" i="9"/>
  <c r="G59" i="9"/>
  <c r="L58" i="9"/>
  <c r="K58" i="9"/>
  <c r="I58" i="9"/>
  <c r="G58" i="9"/>
  <c r="L57" i="9"/>
  <c r="K57" i="9"/>
  <c r="I57" i="9"/>
  <c r="G57" i="9"/>
  <c r="L56" i="9"/>
  <c r="K56" i="9"/>
  <c r="I56" i="9"/>
  <c r="G56" i="9"/>
  <c r="K55" i="9"/>
  <c r="I55" i="9"/>
  <c r="G55" i="9"/>
  <c r="L54" i="9"/>
  <c r="K54" i="9"/>
  <c r="I54" i="9"/>
  <c r="G54" i="9"/>
  <c r="L53" i="9"/>
  <c r="K53" i="9"/>
  <c r="I53" i="9"/>
  <c r="G53" i="9"/>
  <c r="L52" i="9"/>
  <c r="K52" i="9"/>
  <c r="I52" i="9"/>
  <c r="G52" i="9"/>
  <c r="L51" i="9"/>
  <c r="K51" i="9"/>
  <c r="I51" i="9"/>
  <c r="G51" i="9"/>
  <c r="L50" i="9"/>
  <c r="K50" i="9"/>
  <c r="I50" i="9"/>
  <c r="G50" i="9"/>
  <c r="L88" i="9"/>
  <c r="K88" i="9"/>
  <c r="I88" i="9"/>
  <c r="G88" i="9"/>
  <c r="L87" i="9"/>
  <c r="K87" i="9"/>
  <c r="I87" i="9"/>
  <c r="G87" i="9"/>
  <c r="L86" i="9"/>
  <c r="K86" i="9"/>
  <c r="I86" i="9"/>
  <c r="G86" i="9"/>
  <c r="L85" i="9"/>
  <c r="K85" i="9"/>
  <c r="I85" i="9"/>
  <c r="G85" i="9"/>
  <c r="L84" i="9"/>
  <c r="K84" i="9"/>
  <c r="I84" i="9"/>
  <c r="G84" i="9"/>
  <c r="L93" i="9"/>
  <c r="K93" i="9"/>
  <c r="I93" i="9"/>
  <c r="G93" i="9"/>
  <c r="L92" i="9"/>
  <c r="K92" i="9"/>
  <c r="I92" i="9"/>
  <c r="G92" i="9"/>
  <c r="L91" i="9"/>
  <c r="K91" i="9"/>
  <c r="I91" i="9"/>
  <c r="G91" i="9"/>
  <c r="L90" i="9"/>
  <c r="K90" i="9"/>
  <c r="I90" i="9"/>
  <c r="G90" i="9"/>
  <c r="L89" i="9"/>
  <c r="K89" i="9"/>
  <c r="I89" i="9"/>
  <c r="G89" i="9"/>
  <c r="L103" i="9"/>
  <c r="K103" i="9"/>
  <c r="I103" i="9"/>
  <c r="G103" i="9"/>
  <c r="A26" i="9"/>
  <c r="A27" i="9"/>
  <c r="A28" i="9"/>
  <c r="A29" i="9"/>
  <c r="L102" i="9"/>
  <c r="K102" i="9"/>
  <c r="I102" i="9"/>
  <c r="G102" i="9"/>
  <c r="L101" i="9"/>
  <c r="K101" i="9"/>
  <c r="I101" i="9"/>
  <c r="G101" i="9"/>
  <c r="L100" i="9"/>
  <c r="K100" i="9"/>
  <c r="I100" i="9"/>
  <c r="G100" i="9"/>
  <c r="L99" i="9"/>
  <c r="K99" i="9"/>
  <c r="I99" i="9"/>
  <c r="G99" i="9"/>
  <c r="L98" i="9"/>
  <c r="K98" i="9"/>
  <c r="I98" i="9"/>
  <c r="G98" i="9"/>
  <c r="L97" i="9"/>
  <c r="K97" i="9"/>
  <c r="I97" i="9"/>
  <c r="G97" i="9"/>
  <c r="L96" i="9"/>
  <c r="K96" i="9"/>
  <c r="I96" i="9"/>
  <c r="G96" i="9"/>
  <c r="L95" i="9"/>
  <c r="K95" i="9"/>
  <c r="I95" i="9"/>
  <c r="G95" i="9"/>
  <c r="L94" i="9"/>
  <c r="K94" i="9"/>
  <c r="I94" i="9"/>
  <c r="G94" i="9"/>
  <c r="L83" i="9"/>
  <c r="K83" i="9"/>
  <c r="I83" i="9"/>
  <c r="G83" i="9"/>
  <c r="L82" i="9"/>
  <c r="K82" i="9"/>
  <c r="I82" i="9"/>
  <c r="G82" i="9"/>
  <c r="L81" i="9"/>
  <c r="K81" i="9"/>
  <c r="I81" i="9"/>
  <c r="G81" i="9"/>
  <c r="K49" i="9"/>
  <c r="I49" i="9"/>
  <c r="G49" i="9"/>
  <c r="L12" i="9" l="1"/>
  <c r="L11" i="9"/>
  <c r="N18" i="8"/>
  <c r="L18" i="8"/>
  <c r="N17" i="8"/>
  <c r="L17" i="8"/>
  <c r="N16" i="8"/>
  <c r="L16" i="8"/>
  <c r="N15" i="8"/>
  <c r="L15" i="8"/>
  <c r="N23" i="8"/>
  <c r="L23" i="8"/>
  <c r="N22" i="8"/>
  <c r="L22" i="8"/>
  <c r="N21" i="8"/>
  <c r="L21" i="8"/>
  <c r="N20" i="8"/>
  <c r="L20" i="8"/>
  <c r="D14" i="36" l="1"/>
  <c r="A12" i="36"/>
  <c r="K21" i="9" l="1"/>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8" i="8" l="1"/>
  <c r="N27" i="8"/>
  <c r="N26" i="8"/>
  <c r="N25" i="8"/>
  <c r="N24" i="8"/>
  <c r="N19" i="8"/>
  <c r="N14" i="8"/>
  <c r="N13" i="8"/>
  <c r="N12" i="8"/>
  <c r="N10" i="8"/>
  <c r="N7" i="8"/>
  <c r="L28" i="8"/>
  <c r="L27" i="8"/>
  <c r="L26" i="8"/>
  <c r="L25" i="8"/>
  <c r="L24" i="8"/>
  <c r="L19" i="8"/>
  <c r="L14" i="8"/>
  <c r="L13" i="8"/>
  <c r="L12" i="8"/>
  <c r="L10" i="8"/>
  <c r="L7" i="8"/>
  <c r="H10" i="6"/>
  <c r="H8" i="6"/>
  <c r="H20" i="6"/>
  <c r="H19" i="6"/>
  <c r="H18" i="6"/>
  <c r="H17" i="6"/>
  <c r="H16" i="6"/>
  <c r="H15" i="6"/>
  <c r="H14" i="6"/>
  <c r="H13" i="6"/>
  <c r="H12" i="6"/>
  <c r="B2" i="14" l="1"/>
  <c r="A31" i="9" l="1"/>
  <c r="A30" i="9"/>
  <c r="A22" i="9"/>
  <c r="L22" i="9" s="1"/>
  <c r="A17" i="9" l="1"/>
  <c r="L17" i="9" l="1"/>
  <c r="A21" i="9"/>
  <c r="L21" i="9" s="1"/>
  <c r="A20" i="9"/>
  <c r="A19" i="9"/>
  <c r="L19" i="9" s="1"/>
  <c r="A18" i="9"/>
  <c r="L18" i="9" s="1"/>
  <c r="A16" i="9"/>
  <c r="L16" i="9" s="1"/>
  <c r="A15" i="9"/>
  <c r="L15" i="9" s="1"/>
  <c r="A14" i="9"/>
  <c r="A13" i="9"/>
  <c r="A10" i="9"/>
  <c r="A9" i="9"/>
  <c r="A8" i="9"/>
  <c r="A7" i="9"/>
  <c r="L13" i="9" l="1"/>
  <c r="L9" i="9"/>
  <c r="L8" i="9"/>
  <c r="L7" i="9"/>
  <c r="L10" i="9"/>
  <c r="L14" i="9"/>
  <c r="L32" i="9" l="1"/>
  <c r="H7" i="14" s="1"/>
  <c r="L33" i="9"/>
  <c r="D15" i="36" l="1"/>
  <c r="B8"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tc={DDEE1560-C4AC-4319-B503-01CDFCAD64FC}</author>
  </authors>
  <commentList>
    <comment ref="A1" authorId="0" shapeId="0" xr:uid="{DDEE1560-C4AC-4319-B503-01CDFCAD64F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sf06f2_rev2.pdf </t>
      </text>
    </comment>
  </commentList>
</comments>
</file>

<file path=xl/sharedStrings.xml><?xml version="1.0" encoding="utf-8"?>
<sst xmlns="http://schemas.openxmlformats.org/spreadsheetml/2006/main" count="1687" uniqueCount="967">
  <si>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</si>
  <si>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</si>
  <si>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</si>
  <si>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</si>
  <si>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</si>
  <si>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</si>
  <si>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</si>
  <si>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</si>
  <si>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</si>
  <si>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</si>
  <si>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</si>
  <si>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</si>
  <si>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</si>
  <si>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</si>
  <si>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</si>
  <si>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</si>
  <si>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</si>
  <si>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</si>
  <si>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</si>
  <si>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</si>
  <si>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</si>
  <si>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</si>
  <si>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</si>
  <si>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</si>
  <si>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</si>
  <si>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</si>
  <si>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</si>
  <si>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</si>
  <si>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</si>
  <si>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</si>
  <si>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</si>
  <si>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</si>
  <si>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</si>
  <si>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</si>
  <si>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</si>
  <si>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</si>
  <si>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</si>
  <si>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</si>
  <si>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</si>
  <si>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</si>
  <si>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</si>
  <si>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</si>
  <si>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</si>
  <si>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</si>
  <si>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</si>
  <si>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</si>
  <si>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</si>
  <si>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</si>
  <si>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</si>
  <si>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</si>
  <si>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</si>
  <si>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</si>
  <si>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</si>
  <si>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</si>
  <si>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</si>
  <si>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</si>
  <si>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</si>
  <si>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</si>
  <si>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</si>
  <si>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</si>
  <si>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</si>
  <si>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</si>
  <si>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</si>
  <si>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</si>
  <si>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</si>
  <si>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</si>
  <si>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</si>
  <si>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</si>
  <si>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</si>
  <si>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</si>
  <si>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</si>
  <si>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</si>
  <si>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</si>
  <si>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</si>
  <si>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</si>
  <si>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</si>
  <si>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</si>
  <si>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</si>
  <si>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</si>
  <si>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</si>
  <si>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</si>
  <si>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</si>
  <si>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</si>
  <si>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</si>
  <si>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</si>
  <si>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</si>
  <si>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</si>
  <si>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</si>
  <si>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</si>
  <si>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</si>
  <si>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</si>
  <si>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</si>
  <si>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</si>
  <si>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</si>
  <si>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</si>
  <si>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</si>
  <si>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</si>
  <si>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</si>
  <si>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</si>
  <si>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</si>
  <si>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</si>
  <si>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</si>
  <si>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</si>
  <si>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</si>
  <si>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</si>
  <si>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</si>
  <si>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</si>
  <si>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</si>
  <si>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</si>
  <si>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</si>
  <si>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</si>
  <si>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</si>
  <si>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</si>
  <si>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</si>
  <si>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</si>
  <si>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</si>
  <si>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</si>
  <si>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</si>
  <si>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</si>
  <si>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</si>
  <si>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</si>
  <si>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</si>
  <si>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</si>
  <si>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</si>
  <si>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</si>
  <si>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</si>
  <si>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</si>
  <si>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</si>
  <si>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</si>
  <si>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</si>
  <si>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</si>
  <si>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</si>
  <si>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</si>
  <si>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</si>
  <si>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</si>
  <si>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</si>
  <si>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</si>
  <si>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</si>
  <si>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</si>
  <si>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</si>
  <si>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</si>
  <si>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</si>
  <si>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</si>
  <si>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</si>
  <si>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</si>
  <si>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</si>
  <si>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</si>
  <si>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</si>
  <si>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</si>
  <si>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</si>
  <si>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</si>
  <si>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</si>
  <si>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</si>
  <si>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</si>
  <si>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</si>
  <si>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</si>
  <si>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</si>
  <si>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</si>
  <si>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</si>
  <si>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</si>
  <si>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</si>
  <si>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</si>
  <si>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</si>
  <si>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</si>
  <si>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</si>
  <si>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</si>
  <si>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</si>
  <si>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</si>
  <si>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</si>
  <si>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</si>
  <si>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</si>
  <si>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</si>
  <si>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</si>
  <si>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</si>
  <si>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</si>
  <si>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</si>
  <si>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</si>
  <si>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</si>
  <si>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</si>
  <si>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</si>
  <si>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</si>
  <si>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</si>
  <si>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</si>
  <si>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</si>
  <si>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</si>
  <si>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</si>
  <si>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</si>
  <si>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</si>
  <si>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</si>
  <si>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</si>
  <si>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</si>
  <si>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</si>
  <si>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</si>
  <si>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</si>
  <si>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</si>
  <si>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</si>
  <si>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</si>
  <si>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</si>
  <si>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</si>
  <si>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</si>
  <si>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</si>
  <si>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</si>
  <si>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</si>
  <si>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</si>
  <si>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</si>
  <si>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</si>
  <si>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</si>
  <si>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</si>
  <si>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</si>
  <si>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</si>
  <si>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</si>
  <si>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</si>
  <si>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</si>
  <si>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</si>
  <si>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</si>
  <si>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</si>
  <si>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</si>
  <si>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</si>
  <si>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</si>
  <si>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</si>
  <si>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</si>
  <si>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</si>
  <si>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</si>
  <si>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</si>
  <si>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</si>
  <si>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</si>
  <si>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</si>
  <si>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</si>
  <si>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</si>
  <si>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</si>
  <si>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</si>
  <si>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</si>
  <si>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</si>
  <si>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</si>
  <si>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</si>
  <si>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</si>
  <si>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</si>
  <si>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</si>
  <si>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</si>
  <si>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</si>
  <si>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</si>
  <si>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</si>
  <si>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</si>
  <si>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</si>
  <si>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</si>
  <si>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</si>
  <si>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</si>
  <si>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</si>
  <si>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</si>
  <si>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</si>
  <si>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</si>
  <si>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</si>
  <si>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</si>
  <si>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</si>
  <si>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</si>
  <si>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</si>
  <si>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</si>
  <si>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</si>
  <si>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</si>
  <si>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</si>
  <si>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</si>
  <si>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</si>
  <si>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</si>
  <si>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</si>
  <si>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</si>
  <si>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</si>
  <si>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</si>
  <si>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</si>
  <si>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</si>
  <si>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</si>
  <si>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</si>
  <si>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</si>
  <si>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</si>
  <si>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</si>
  <si>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</si>
  <si>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</si>
  <si>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</si>
  <si>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</si>
  <si>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</si>
  <si>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</si>
  <si>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</si>
  <si>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</si>
  <si>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</si>
  <si>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</si>
  <si>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</si>
  <si>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</si>
  <si>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</si>
  <si>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</si>
  <si>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</si>
  <si>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</si>
  <si>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</si>
  <si>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</si>
  <si>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</si>
  <si>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</si>
  <si>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</si>
  <si>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</si>
  <si>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</si>
  <si>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</si>
  <si>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</si>
  <si>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</si>
  <si>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</si>
  <si>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</si>
  <si>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</si>
  <si>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</si>
  <si>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</si>
  <si>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</si>
  <si>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</si>
  <si>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</si>
  <si>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</si>
  <si>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</si>
  <si>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</si>
  <si>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</si>
  <si>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</si>
  <si>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</si>
  <si>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</si>
  <si>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</si>
  <si>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</si>
  <si>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</si>
  <si>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</si>
  <si>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</si>
  <si>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</si>
  <si>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</si>
  <si>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</si>
  <si>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</si>
  <si>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</si>
  <si>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</si>
  <si>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</si>
  <si>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</si>
  <si>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</si>
  <si>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</si>
  <si>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</si>
  <si>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</si>
  <si>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</si>
  <si>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</si>
  <si>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</si>
  <si>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</si>
  <si>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</si>
  <si>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</si>
  <si>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</si>
  <si>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</si>
  <si>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</si>
  <si>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</si>
  <si>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</si>
  <si>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</si>
  <si>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</si>
  <si>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</si>
  <si>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</si>
  <si>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</si>
  <si>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</si>
  <si>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</si>
  <si>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</si>
  <si>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</si>
  <si>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</si>
  <si>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</si>
  <si>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</si>
  <si>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</si>
  <si>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</si>
  <si>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</si>
  <si>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</si>
  <si>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</si>
  <si>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</si>
  <si>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</si>
  <si>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</si>
  <si>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</si>
  <si>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</si>
  <si>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</si>
  <si>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</si>
  <si>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</si>
  <si>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</si>
  <si>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</si>
  <si>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</si>
  <si>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</si>
  <si>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</si>
  <si>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</si>
  <si>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</si>
  <si>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</si>
  <si>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</si>
  <si>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</si>
  <si>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</si>
  <si>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</si>
  <si>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</si>
  <si>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</si>
  <si>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</si>
  <si>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</si>
  <si>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</si>
  <si>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</si>
  <si>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</si>
  <si>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</si>
  <si>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</si>
  <si>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</si>
  <si>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</si>
  <si>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</si>
  <si>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</si>
  <si>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</si>
  <si>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</si>
  <si>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</si>
  <si>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</si>
  <si>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</si>
  <si>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</si>
  <si>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</si>
  <si>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</si>
  <si>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</si>
  <si>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</si>
  <si>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</si>
  <si>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</si>
  <si>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</si>
  <si>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</si>
  <si>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</si>
  <si>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</si>
  <si>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</si>
  <si>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</si>
  <si>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</si>
  <si>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</si>
  <si>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</si>
  <si>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</si>
  <si>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</si>
  <si>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</si>
  <si>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</si>
  <si>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</si>
  <si>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</si>
  <si>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</si>
  <si>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</si>
  <si>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</si>
  <si>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</si>
  <si>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</si>
  <si>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</si>
  <si>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</si>
  <si>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</si>
  <si>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</si>
  <si>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</si>
  <si>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</si>
  <si>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</si>
  <si>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</si>
  <si>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</si>
  <si>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</si>
  <si>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</si>
  <si>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</si>
  <si>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</si>
  <si>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</si>
  <si>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</si>
  <si>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</si>
  <si>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</si>
  <si>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</si>
  <si>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</si>
  <si>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</si>
  <si>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</si>
  <si>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</si>
  <si>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</si>
  <si>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</si>
  <si>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</si>
  <si>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</si>
  <si>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</si>
  <si>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</si>
  <si>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</si>
  <si>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</si>
  <si>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</si>
  <si>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</si>
  <si>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</si>
  <si>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</si>
  <si>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</si>
  <si>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</si>
  <si>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</si>
  <si>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</si>
  <si>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</si>
  <si>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</si>
  <si>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</si>
  <si>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</si>
  <si>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</si>
  <si>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</si>
  <si>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</si>
  <si>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</si>
  <si>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</si>
  <si>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</si>
  <si>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</si>
  <si>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</si>
  <si>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</si>
  <si>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</si>
  <si>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</si>
  <si>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</si>
  <si>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</si>
  <si>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</si>
  <si>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</si>
  <si>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</si>
  <si>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</si>
  <si>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</si>
  <si>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</si>
  <si>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</si>
  <si>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</si>
  <si>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</si>
  <si>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</si>
  <si>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</si>
  <si>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</si>
  <si>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</si>
  <si>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</si>
  <si>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</si>
  <si>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</si>
  <si>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</si>
  <si>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</si>
  <si>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</si>
  <si>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</si>
  <si>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</si>
  <si>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</si>
  <si>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</si>
  <si>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</si>
  <si>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</si>
  <si>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</si>
  <si>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</si>
  <si>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</si>
  <si>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</si>
  <si>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</si>
  <si>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</si>
  <si>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</si>
  <si>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</si>
  <si>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</si>
  <si>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</si>
  <si>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</si>
  <si>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</si>
  <si>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</si>
  <si>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</si>
  <si>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</si>
  <si>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</si>
  <si>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</si>
  <si>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</si>
  <si>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</si>
  <si>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</si>
  <si>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</si>
  <si>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</si>
  <si>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</si>
  <si>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</si>
  <si>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</si>
  <si>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</si>
  <si>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</si>
  <si>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</si>
  <si>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</si>
  <si>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</si>
  <si>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</si>
  <si>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</si>
  <si>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</si>
  <si>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</si>
  <si>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</si>
  <si>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</si>
  <si>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</si>
  <si>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</si>
  <si>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</si>
  <si>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</si>
  <si>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</si>
  <si>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</si>
  <si>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</si>
  <si>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</si>
  <si>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</si>
  <si>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</si>
  <si>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</si>
  <si>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</si>
  <si>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</si>
  <si>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</si>
  <si>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</si>
  <si>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</si>
  <si>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</si>
  <si>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</si>
  <si>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</si>
  <si>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</si>
  <si>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</si>
  <si>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</si>
  <si>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</si>
  <si>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</si>
  <si>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</si>
  <si>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</si>
  <si>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II-15</t>
    <phoneticPr fontId="2"/>
  </si>
  <si>
    <t>II-27</t>
    <phoneticPr fontId="2"/>
  </si>
  <si>
    <t>II-35</t>
    <phoneticPr fontId="2"/>
  </si>
  <si>
    <t>II-37</t>
    <phoneticPr fontId="2"/>
  </si>
  <si>
    <t>II-39</t>
    <phoneticPr fontId="2"/>
  </si>
  <si>
    <t>II-42</t>
    <phoneticPr fontId="2"/>
  </si>
  <si>
    <t>3.10</t>
    <phoneticPr fontId="2"/>
  </si>
  <si>
    <t>3.11</t>
    <phoneticPr fontId="2"/>
  </si>
  <si>
    <t>ドライアイス／液化炭酸ガス／噴霧器の使用</t>
    <rPh sb="14" eb="17">
      <t>フンムキ</t>
    </rPh>
    <phoneticPr fontId="2"/>
  </si>
  <si>
    <t>3.12</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</si>
  <si>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</si>
  <si>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</si>
  <si>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</si>
  <si>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</si>
  <si>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</si>
  <si>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</si>
  <si>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</si>
  <si>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</si>
  <si>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</si>
  <si>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</si>
  <si>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</si>
  <si>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</si>
  <si>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</si>
  <si>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</si>
  <si>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</si>
  <si>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</si>
  <si>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</si>
  <si>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</si>
  <si>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</si>
  <si>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</si>
  <si>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</si>
  <si>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</si>
  <si>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</si>
  <si>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</si>
  <si>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</si>
  <si>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</si>
  <si>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</si>
  <si>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</si>
  <si>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</si>
  <si>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</si>
  <si>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</si>
  <si>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</si>
  <si>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</si>
  <si>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</si>
  <si>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</si>
  <si>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</si>
  <si>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</si>
  <si>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</si>
  <si>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</si>
  <si>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</si>
  <si>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</si>
  <si>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</si>
  <si>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</si>
  <si>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</si>
  <si>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</si>
  <si>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</si>
  <si>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</si>
  <si>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</si>
  <si>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</si>
  <si>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</si>
  <si>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</si>
  <si>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</si>
  <si>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</si>
  <si>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</si>
  <si>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</si>
  <si>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</si>
  <si>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</si>
  <si>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</si>
  <si>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</si>
  <si>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</si>
  <si>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</si>
  <si>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</si>
  <si>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</si>
  <si>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</si>
  <si>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</si>
  <si>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</si>
  <si>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</si>
  <si>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</si>
  <si>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</si>
  <si>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</si>
  <si>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</si>
  <si>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</si>
  <si>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</si>
  <si>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</si>
  <si>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</si>
  <si>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</si>
  <si>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</si>
  <si>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</si>
  <si>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</si>
  <si>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</si>
  <si>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</si>
  <si>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</si>
  <si>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</si>
  <si>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</si>
  <si>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</si>
  <si>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</si>
  <si>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</si>
  <si>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</si>
  <si>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</si>
  <si>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</si>
  <si>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</si>
  <si>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</si>
  <si>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</si>
  <si>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</si>
  <si>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</si>
  <si>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</si>
  <si>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</si>
  <si>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</si>
  <si>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</si>
  <si>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</si>
  <si>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</si>
  <si>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</si>
  <si>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</si>
  <si>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</si>
  <si>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</si>
  <si>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</si>
  <si>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ABC工業株式会社</t>
    <phoneticPr fontId="2"/>
  </si>
  <si>
    <t>ABC工業株式会社SHIFT工場</t>
    <rPh sb="14" eb="16">
      <t>コウジョウ</t>
    </rPh>
    <phoneticPr fontId="2"/>
  </si>
  <si>
    <t>〒120-・・・　東京都足立区・・・</t>
    <phoneticPr fontId="2"/>
  </si>
  <si>
    <t>工場</t>
  </si>
  <si>
    <t>XYZ エネルギー株式会社</t>
    <phoneticPr fontId="2"/>
  </si>
  <si>
    <t>A工場の補助対象設備（コジェネ）設置者である。なお、設置後の補助対象設備でのエネルギー使用量のモニタリングはABC 工業株式会社が行う。</t>
    <phoneticPr fontId="2"/>
  </si>
  <si>
    <t>株式会社△△△</t>
    <phoneticPr fontId="2"/>
  </si>
  <si>
    <t>ABC工業株式会社SHIFT工場内で製品加工の一部を実施している事業者。</t>
    <phoneticPr fontId="2"/>
  </si>
  <si>
    <t>工場立地法の届出書類より識別</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</si>
  <si>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</si>
  <si>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</si>
  <si>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</si>
  <si>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B</t>
  </si>
  <si>
    <t>田中　太郎</t>
    <phoneticPr fontId="2"/>
  </si>
  <si>
    <t>総務部　部長</t>
    <phoneticPr fontId="2"/>
  </si>
  <si>
    <t>佐藤　花子</t>
    <phoneticPr fontId="2"/>
  </si>
  <si>
    <t>中央受電所</t>
    <rPh sb="4" eb="5">
      <t>トコロ</t>
    </rPh>
    <phoneticPr fontId="3"/>
  </si>
  <si>
    <t>コージェネレーション</t>
  </si>
  <si>
    <t>生石灰製造用ロータリーキルン</t>
  </si>
  <si>
    <t>廃棄物焼却炉</t>
  </si>
  <si>
    <t>芝刈り機</t>
    <rPh sb="0" eb="2">
      <t>シバカ</t>
    </rPh>
    <rPh sb="3" eb="4">
      <t>キ</t>
    </rPh>
    <phoneticPr fontId="3"/>
  </si>
  <si>
    <t>②</t>
  </si>
  <si>
    <t>①</t>
  </si>
  <si>
    <t>④</t>
  </si>
  <si>
    <t>③</t>
  </si>
  <si>
    <t>A</t>
  </si>
  <si>
    <t>電気・熱の一部を外部へ供給</t>
    <phoneticPr fontId="2"/>
  </si>
  <si>
    <t>助燃用としてA重油を使用</t>
    <phoneticPr fontId="2"/>
  </si>
  <si>
    <t>系統電力</t>
    <rPh sb="0" eb="2">
      <t>ケイトウ</t>
    </rPh>
    <rPh sb="2" eb="4">
      <t>デンリョク</t>
    </rPh>
    <phoneticPr fontId="3"/>
  </si>
  <si>
    <t>所内消費電力</t>
    <rPh sb="0" eb="2">
      <t>ショナイ</t>
    </rPh>
    <rPh sb="2" eb="4">
      <t>ショウヒ</t>
    </rPh>
    <rPh sb="4" eb="6">
      <t>デンリョク</t>
    </rPh>
    <phoneticPr fontId="3"/>
  </si>
  <si>
    <t>外部供給電力</t>
    <rPh sb="0" eb="2">
      <t>ガイブ</t>
    </rPh>
    <rPh sb="2" eb="4">
      <t>キョウキュウ</t>
    </rPh>
    <rPh sb="4" eb="6">
      <t>デンリョク</t>
    </rPh>
    <phoneticPr fontId="3"/>
  </si>
  <si>
    <t>所内消費熱</t>
    <rPh sb="0" eb="2">
      <t>ショナイ</t>
    </rPh>
    <rPh sb="2" eb="5">
      <t>ショウヒネツ</t>
    </rPh>
    <phoneticPr fontId="3"/>
  </si>
  <si>
    <t>外部供給熱</t>
    <rPh sb="0" eb="2">
      <t>ガイブ</t>
    </rPh>
    <rPh sb="2" eb="4">
      <t>キョウキュウ</t>
    </rPh>
    <rPh sb="4" eb="5">
      <t>ネツ</t>
    </rPh>
    <phoneticPr fontId="3"/>
  </si>
  <si>
    <t>A-1</t>
  </si>
  <si>
    <t>A-2</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</si>
  <si>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</si>
  <si>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</si>
  <si>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</si>
  <si>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ホッパースケール</t>
  </si>
  <si>
    <t>未検定</t>
    <rPh sb="0" eb="3">
      <t>ミケンテイ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</si>
  <si>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</si>
  <si>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</si>
  <si>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</si>
  <si>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A重油</t>
    <phoneticPr fontId="2"/>
  </si>
  <si>
    <t>在庫変動の影響は軽微のため、パターンＡ-1で把握した。</t>
    <phoneticPr fontId="2"/>
  </si>
  <si>
    <t>ガラス溶融炉</t>
    <rPh sb="5" eb="6">
      <t>ロ</t>
    </rPh>
    <phoneticPr fontId="3"/>
  </si>
  <si>
    <t>重油タンク在庫量</t>
    <rPh sb="0" eb="2">
      <t>ジュウユ</t>
    </rPh>
    <rPh sb="5" eb="7">
      <t>ザイコ</t>
    </rPh>
    <rPh sb="7" eb="8">
      <t>リョウ</t>
    </rPh>
    <phoneticPr fontId="2"/>
  </si>
  <si>
    <t>購買伝票</t>
    <rPh sb="0" eb="2">
      <t>コウバイ</t>
    </rPh>
    <rPh sb="2" eb="4">
      <t>デンピョウ</t>
    </rPh>
    <phoneticPr fontId="2"/>
  </si>
  <si>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</si>
  <si>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</si>
  <si>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</si>
  <si>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</si>
  <si>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</si>
  <si>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</si>
  <si>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年間CO2排出量（工場・事業場全体）</t>
    <rPh sb="0" eb="2">
      <t>ネンカン</t>
    </rPh>
    <rPh sb="15" eb="17">
      <t>ゼンタイ</t>
    </rPh>
    <phoneticPr fontId="7"/>
  </si>
  <si>
    <t>CO2排出量（工場・事業場全体）【総括】</t>
    <rPh sb="13" eb="15">
      <t>ゼンタイ</t>
    </rPh>
    <rPh sb="17" eb="19">
      <t>ソウカツ</t>
    </rPh>
    <phoneticPr fontId="2"/>
  </si>
  <si>
    <t>→外部への供給量をマイナスの値として活動量欄に記載ください（記入例及びモニタリング報告ガイドライン第II部1.4.2を参照）</t>
    <rPh sb="30" eb="32">
      <t>キニュウ</t>
    </rPh>
    <rPh sb="32" eb="33">
      <t>レイ</t>
    </rPh>
    <rPh sb="33" eb="34">
      <t>オヨ</t>
    </rPh>
    <rPh sb="59" eb="61">
      <t>サンショウ</t>
    </rPh>
    <phoneticPr fontId="2"/>
  </si>
  <si>
    <t>ボイラ―（4台）</t>
    <rPh sb="6" eb="7">
      <t>ダイ</t>
    </rPh>
    <phoneticPr fontId="2"/>
  </si>
  <si>
    <t>在庫変動の影響は軽微のため、パターンＡ-1で把握した。</t>
    <phoneticPr fontId="2"/>
  </si>
  <si>
    <t>4～8</t>
    <phoneticPr fontId="2"/>
  </si>
  <si>
    <t>工場・事業場の所在地</t>
    <rPh sb="0" eb="2">
      <t>コウジョウ</t>
    </rPh>
    <rPh sb="3" eb="6">
      <t>ジギョウジョウ</t>
    </rPh>
    <rPh sb="7" eb="10">
      <t>ショザイチ</t>
    </rPh>
    <phoneticPr fontId="4"/>
  </si>
  <si>
    <t>事業所形態（工場/事業場）</t>
    <rPh sb="2" eb="3">
      <t>ショ</t>
    </rPh>
    <rPh sb="3" eb="5">
      <t>ケイタイ</t>
    </rPh>
    <rPh sb="6" eb="8">
      <t>コウジョウ</t>
    </rPh>
    <rPh sb="9" eb="12">
      <t>ジギョウジョウ</t>
    </rPh>
    <phoneticPr fontId="4"/>
  </si>
  <si>
    <t>年度の途中で設備の統廃合による使用中止、新設による使用開始等の変更があった場合には、「○（変更有）」を選択してください。</t>
    <phoneticPr fontId="2"/>
  </si>
  <si>
    <t>活動量</t>
    <rPh sb="0" eb="3">
      <t>カツドウリョウ</t>
    </rPh>
    <phoneticPr fontId="2"/>
  </si>
  <si>
    <t>活動量単位</t>
    <rPh sb="0" eb="5">
      <t>カツドウリョウタンイ</t>
    </rPh>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</si>
  <si>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</si>
  <si>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</si>
  <si>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</si>
  <si>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</si>
  <si>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7" eb="9">
      <t>メイショウ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</si>
  <si>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</si>
  <si>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</si>
  <si>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</si>
  <si>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計測時体積を標準状態体積へ換算した。（供給会社に確認し、ゲージ圧は0.981kPaとした。温度は、17.1℃を用いた。)</t>
    <phoneticPr fontId="2"/>
  </si>
  <si>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</si>
  <si>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</si>
  <si>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</si>
  <si>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ｔ</t>
    <phoneticPr fontId="2"/>
  </si>
  <si>
    <t>6-1．</t>
    <phoneticPr fontId="2"/>
  </si>
  <si>
    <t>ガラス生産量</t>
    <rPh sb="3" eb="5">
      <t>セイサン</t>
    </rPh>
    <rPh sb="5" eb="6">
      <t>リョウ</t>
    </rPh>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</si>
  <si>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</si>
  <si>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</si>
  <si>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</si>
  <si>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</si>
  <si>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</si>
  <si>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</si>
  <si>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</si>
  <si>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</si>
  <si>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</si>
  <si>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</si>
  <si>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</si>
  <si>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</si>
  <si>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</si>
  <si>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</si>
  <si>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</si>
  <si>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</si>
  <si>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</si>
  <si>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</si>
  <si>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</si>
  <si>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</si>
  <si>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</si>
  <si>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</si>
  <si>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</si>
  <si>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</si>
  <si>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</si>
  <si>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モニタリングポイント4～8。活動量は所内消費電力、所内消費熱分（按分方法は備考参照）</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</si>
  <si>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</si>
  <si>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</si>
  <si>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</si>
  <si>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</si>
  <si>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</si>
  <si>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</si>
  <si>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</si>
  <si>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</si>
  <si>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</si>
  <si>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</si>
  <si>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</si>
  <si>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</si>
  <si>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</si>
  <si>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</si>
  <si>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</si>
  <si>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</si>
  <si>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</si>
  <si>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</si>
  <si>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</si>
  <si>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</si>
  <si>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</si>
  <si>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</si>
  <si>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</si>
  <si>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</si>
  <si>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</si>
  <si>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</si>
  <si>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</si>
  <si>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</si>
  <si>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</si>
  <si>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</si>
  <si>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</si>
  <si>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</si>
  <si>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</si>
  <si>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</si>
  <si>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</si>
  <si>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</si>
  <si>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</si>
  <si>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</si>
  <si>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</si>
  <si>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</si>
  <si>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</si>
  <si>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</si>
  <si>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</si>
  <si>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</si>
  <si>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</si>
  <si>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</si>
  <si>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</si>
  <si>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</si>
  <si>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</si>
  <si>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</si>
  <si>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</si>
  <si>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</si>
  <si>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</si>
  <si>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</si>
  <si>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</si>
  <si>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</si>
  <si>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</si>
  <si>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</si>
  <si>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</si>
  <si>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</si>
  <si>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</si>
  <si>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</si>
  <si>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</si>
  <si>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</si>
  <si>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</si>
  <si>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</si>
  <si>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</si>
  <si>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</si>
  <si>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</si>
  <si>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</si>
  <si>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</si>
  <si>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</si>
  <si>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</si>
  <si>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</si>
  <si>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</si>
  <si>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</si>
  <si>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</si>
  <si>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</si>
  <si>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</si>
  <si>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</si>
  <si>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</si>
  <si>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</si>
  <si>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</si>
  <si>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</si>
  <si>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</si>
  <si>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</si>
  <si>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</si>
  <si>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</si>
  <si>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</si>
  <si>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</si>
  <si>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</si>
  <si>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</si>
  <si>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</si>
  <si>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</si>
  <si>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</si>
  <si>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</si>
  <si>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</si>
  <si>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</si>
  <si>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</si>
  <si>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</si>
  <si>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</si>
  <si>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</si>
  <si>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</si>
  <si>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</si>
  <si>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</si>
  <si>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</si>
  <si>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</si>
  <si>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</si>
  <si>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</si>
  <si>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</si>
  <si>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</si>
  <si>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</si>
  <si>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</si>
  <si>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</si>
  <si>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</si>
  <si>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</si>
  <si>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</si>
  <si>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</si>
  <si>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</si>
  <si>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</si>
  <si>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</si>
  <si>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</si>
  <si>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</si>
  <si>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</si>
  <si>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</si>
  <si>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</si>
  <si>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</si>
  <si>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</si>
  <si>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</si>
  <si>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</si>
  <si>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</si>
  <si>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</si>
  <si>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</si>
  <si>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</si>
  <si>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</si>
  <si>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</si>
  <si>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</si>
  <si>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</si>
  <si>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</si>
  <si>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</si>
  <si>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</si>
  <si>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</si>
  <si>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</si>
  <si>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</si>
  <si>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</si>
  <si>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</si>
  <si>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</si>
  <si>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</si>
  <si>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</si>
  <si>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</si>
  <si>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</si>
  <si>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</si>
  <si>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</si>
  <si>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</si>
  <si>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</si>
  <si>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</si>
  <si>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</si>
  <si>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</si>
  <si>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</si>
  <si>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</si>
  <si>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本ファイルは第4期（2024年度参加者）のうち、</t>
    <rPh sb="0" eb="1">
      <t>ホン</t>
    </rPh>
    <rPh sb="14" eb="15">
      <t>ネン</t>
    </rPh>
    <rPh sb="15" eb="16">
      <t>ド</t>
    </rPh>
    <rPh sb="16" eb="19">
      <t>サンカシャ</t>
    </rPh>
    <phoneticPr fontId="4"/>
  </si>
  <si>
    <t>2025年度を削減目標年度とする目標保有者の削減目標年度算定報告書です。</t>
    <phoneticPr fontId="2"/>
  </si>
  <si>
    <t>ガスボイラ―4台を令和7年4月に導入した。</t>
    <rPh sb="7" eb="8">
      <t>ダイ</t>
    </rPh>
    <rPh sb="9" eb="11">
      <t>レイワ</t>
    </rPh>
    <phoneticPr fontId="2"/>
  </si>
  <si>
    <t>令和7年度</t>
    <rPh sb="3" eb="4">
      <t>ネン</t>
    </rPh>
    <rPh sb="4" eb="5">
      <t>ド</t>
    </rPh>
    <phoneticPr fontId="2"/>
  </si>
  <si>
    <t xml:space="preserve">令和7年度の対象事業所外に供給した電力・熱の発生に係わる排出について、事業場内からのCO2排出に係る燃料使用量はモニタリング報告ガイドライン第II部1.4.1を参考に以下のように算定した。     
 Ei:所内消費電力量(kWh)  Ti=所内消費熱量(GJ)   
 Eo:外部供給電力量(kWh)  To=外部供給熱量(GJ)
事業場内からのCO2排出に係る燃料使用量（kl）
         Ei×0.0036(GJ/kWh)+Ti     
= ----------------------------  ×燃料消費量(kl)
   (Ei+Eo)×0.0036(GJ/kWh)+(Ti+To)     
                  2410+ 2500    
= ----------------------------  ×459
       (2410+3500) + (2500+3450)     
= 190.024(kl)   </t>
    <rPh sb="0" eb="2">
      <t>レイワ</t>
    </rPh>
    <phoneticPr fontId="2"/>
  </si>
  <si>
    <t>II-14</t>
    <phoneticPr fontId="2"/>
  </si>
  <si>
    <t>II-19</t>
    <phoneticPr fontId="2"/>
  </si>
  <si>
    <t>II-16</t>
    <phoneticPr fontId="2"/>
  </si>
  <si>
    <t>II-23</t>
    <phoneticPr fontId="2"/>
  </si>
  <si>
    <t>II-25</t>
    <phoneticPr fontId="2"/>
  </si>
  <si>
    <t>II-29</t>
    <phoneticPr fontId="2"/>
  </si>
  <si>
    <t>II-31</t>
    <phoneticPr fontId="2"/>
  </si>
  <si>
    <t>II-33</t>
    <phoneticPr fontId="2"/>
  </si>
  <si>
    <t>II-40</t>
    <phoneticPr fontId="2"/>
  </si>
  <si>
    <t>II-43</t>
    <phoneticPr fontId="2"/>
  </si>
  <si>
    <t>II-45</t>
    <phoneticPr fontId="2"/>
  </si>
  <si>
    <t>参考：燃料の単位発熱量・排出係数（デフォルト値）＜モニタリング報告ガイドラインVer.4.1 2024.6.11　より＞</t>
    <rPh sb="0" eb="2">
      <t>サンコウ</t>
    </rPh>
    <rPh sb="31" eb="33">
      <t>ホウコク</t>
    </rPh>
    <phoneticPr fontId="2"/>
  </si>
  <si>
    <t>SHIFT事業 第4期 削減目標年度CO2排出量算定報告書
（単年度事業/令和7年度実績報告用）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</si>
</sst>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0_ ;[Red]\-#,##0\ "/>
    <numFmt numFmtId="177" formatCode="#,##0_);[Red]\(#,##0\)"/>
    <numFmt numFmtId="178" formatCode="#,##0_ "/>
    <numFmt numFmtId="179" formatCode="0.0_);[Red]\(0.0\)"/>
    <numFmt numFmtId="180" formatCode="0_);[Red]\(0\)"/>
    <numFmt numFmtId="181" formatCode="0.00;[Red]0.00"/>
    <numFmt numFmtId="182"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sz val="9"/>
      <color rgb="FFFF0000"/>
      <name val="ＭＳ Ｐゴシック"/>
      <family val="3"/>
      <charset val="128"/>
    </font>
    <font>
      <b/>
      <sz val="12"/>
      <color indexed="1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medium">
        <color indexed="64"/>
      </right>
      <top/>
      <bottom style="thin">
        <color indexed="64"/>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592">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0"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16"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4"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16" fillId="2" borderId="26"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16" fillId="6" borderId="5" xfId="0" applyFont="1" applyFill="1" applyBorder="1" applyAlignment="1" applyProtection="1">
      <alignment horizontal="left" vertical="center" wrapText="1"/>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5" xfId="0" applyFont="1" applyFill="1" applyBorder="1" applyAlignment="1" applyProtection="1">
      <alignment horizontal="center" vertical="center"/>
      <protection locked="0"/>
    </xf>
    <xf numFmtId="0" fontId="16" fillId="6" borderId="17" xfId="0" applyFont="1" applyFill="1" applyBorder="1" applyAlignment="1" applyProtection="1">
      <alignment horizontal="left" vertical="center" wrapText="1"/>
      <protection locked="0"/>
    </xf>
    <xf numFmtId="0" fontId="16" fillId="6" borderId="17" xfId="0" applyFont="1" applyFill="1" applyBorder="1" applyAlignment="1" applyProtection="1">
      <alignment horizontal="center" vertical="center" wrapText="1"/>
      <protection locked="0"/>
    </xf>
    <xf numFmtId="0" fontId="16" fillId="2" borderId="17" xfId="0" applyFont="1" applyFill="1" applyBorder="1" applyAlignment="1" applyProtection="1">
      <alignment horizontal="center" vertical="center" wrapText="1"/>
      <protection locked="0"/>
    </xf>
    <xf numFmtId="0" fontId="16" fillId="2" borderId="30"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7" fillId="0" borderId="0" xfId="0" applyFont="1">
      <alignment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4"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86" xfId="0" applyFont="1" applyFill="1" applyBorder="1" applyAlignment="1">
      <alignment horizontal="center" vertical="center"/>
    </xf>
    <xf numFmtId="0" fontId="16" fillId="5" borderId="81" xfId="0" applyFont="1" applyFill="1" applyBorder="1" applyAlignment="1">
      <alignment horizontal="center" vertical="center"/>
    </xf>
    <xf numFmtId="0" fontId="16" fillId="5" borderId="56" xfId="0" applyFont="1" applyFill="1" applyBorder="1" applyAlignment="1">
      <alignment horizontal="center" vertical="center"/>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5" borderId="2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9" fillId="6" borderId="35" xfId="0" applyFont="1" applyFill="1" applyBorder="1" applyAlignment="1">
      <alignment horizontal="left" vertical="center" wrapText="1"/>
    </xf>
    <xf numFmtId="0" fontId="9" fillId="5" borderId="81" xfId="0" applyFont="1" applyFill="1" applyBorder="1" applyAlignment="1">
      <alignment horizontal="center" vertical="center"/>
    </xf>
    <xf numFmtId="0" fontId="9" fillId="6" borderId="30" xfId="0" applyFont="1" applyFill="1" applyBorder="1" applyAlignment="1">
      <alignment horizontal="left" vertical="center" wrapText="1"/>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86" xfId="0" applyFont="1" applyFill="1" applyBorder="1" applyAlignment="1" applyProtection="1">
      <alignment horizontal="center" vertical="center"/>
      <protection locked="0"/>
    </xf>
    <xf numFmtId="0" fontId="9" fillId="2" borderId="81"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9" fillId="2" borderId="71"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1"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88"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7" xfId="0" applyFont="1" applyBorder="1" applyProtection="1">
      <alignment vertical="center"/>
      <protection locked="0"/>
    </xf>
    <xf numFmtId="0" fontId="19" fillId="2" borderId="21"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5" xfId="0" applyFont="1" applyFill="1" applyBorder="1" applyAlignment="1" applyProtection="1">
      <alignment horizontal="left" vertical="center" wrapText="1"/>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6" borderId="26" xfId="3" applyFont="1" applyFill="1" applyBorder="1" applyAlignment="1" applyProtection="1">
      <alignment horizontal="center" vertical="center" wrapText="1"/>
      <protection locked="0"/>
    </xf>
    <xf numFmtId="0" fontId="19" fillId="2" borderId="37" xfId="0" applyFont="1" applyFill="1" applyBorder="1" applyAlignment="1" applyProtection="1">
      <alignment horizontal="left" vertical="top" wrapText="1"/>
      <protection locked="0"/>
    </xf>
    <xf numFmtId="0" fontId="19" fillId="6" borderId="26" xfId="0" applyFont="1" applyFill="1" applyBorder="1" applyAlignment="1" applyProtection="1">
      <alignment horizontal="center" vertical="center"/>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36" fillId="6"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36" fillId="6" borderId="5" xfId="0" applyFont="1" applyFill="1" applyBorder="1" applyAlignment="1" applyProtection="1">
      <alignment horizontal="left" vertical="center" wrapText="1"/>
      <protection locked="0"/>
    </xf>
    <xf numFmtId="0" fontId="36" fillId="2" borderId="5" xfId="0" applyFont="1" applyFill="1" applyBorder="1" applyAlignment="1" applyProtection="1">
      <alignment horizontal="center" vertical="center" wrapText="1"/>
      <protection locked="0"/>
    </xf>
    <xf numFmtId="0" fontId="36" fillId="2" borderId="2" xfId="0" applyFont="1" applyFill="1" applyBorder="1" applyAlignment="1" applyProtection="1">
      <alignment horizontal="center" vertical="center" wrapText="1"/>
      <protection locked="0"/>
    </xf>
    <xf numFmtId="0" fontId="36" fillId="6" borderId="26" xfId="0" applyFont="1" applyFill="1" applyBorder="1" applyAlignment="1" applyProtection="1">
      <alignment horizontal="center" vertical="center" wrapText="1"/>
      <protection locked="0"/>
    </xf>
    <xf numFmtId="0" fontId="36" fillId="6" borderId="5" xfId="0" applyFont="1" applyFill="1" applyBorder="1" applyAlignment="1" applyProtection="1">
      <alignment horizontal="center" vertical="center" wrapText="1"/>
      <protection locked="0"/>
    </xf>
    <xf numFmtId="0" fontId="19" fillId="2" borderId="15" xfId="0" applyFont="1" applyFill="1" applyBorder="1" applyAlignment="1" applyProtection="1">
      <alignment vertical="center" wrapText="1"/>
      <protection locked="0"/>
    </xf>
    <xf numFmtId="0" fontId="19" fillId="2" borderId="71"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0" fontId="19" fillId="2" borderId="49" xfId="2" applyFont="1" applyFill="1" applyBorder="1" applyAlignment="1" applyProtection="1">
      <alignment horizontal="center" vertical="center"/>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2" borderId="82" xfId="2" applyFont="1" applyFill="1" applyBorder="1" applyAlignment="1" applyProtection="1">
      <alignment horizontal="center" vertical="center"/>
      <protection locked="0"/>
    </xf>
    <xf numFmtId="176" fontId="3" fillId="5" borderId="58" xfId="3" applyNumberFormat="1" applyFont="1" applyFill="1" applyBorder="1" applyAlignment="1">
      <alignment horizontal="center" vertical="center" wrapText="1"/>
    </xf>
    <xf numFmtId="0" fontId="3" fillId="2" borderId="61" xfId="2" applyFont="1" applyFill="1" applyBorder="1" applyAlignment="1" applyProtection="1">
      <alignment horizontal="left" vertical="center" wrapText="1"/>
      <protection locked="0"/>
    </xf>
    <xf numFmtId="0" fontId="3" fillId="2" borderId="78" xfId="2" applyFont="1" applyFill="1" applyBorder="1" applyAlignment="1" applyProtection="1">
      <alignment horizontal="left" vertical="center" wrapText="1"/>
      <protection locked="0"/>
    </xf>
    <xf numFmtId="0" fontId="19" fillId="2" borderId="78" xfId="2" applyFont="1" applyFill="1" applyBorder="1" applyAlignment="1" applyProtection="1">
      <alignment horizontal="left" vertical="center" wrapText="1"/>
      <protection locked="0"/>
    </xf>
    <xf numFmtId="0" fontId="3" fillId="2" borderId="62" xfId="2" applyFont="1" applyFill="1" applyBorder="1" applyAlignment="1" applyProtection="1">
      <alignment horizontal="left" vertical="center" wrapText="1"/>
      <protection locked="0"/>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8" fillId="0" borderId="5" xfId="8" applyBorder="1">
      <alignment vertical="center"/>
    </xf>
    <xf numFmtId="0" fontId="8" fillId="0" borderId="54" xfId="8" applyBorder="1">
      <alignment vertical="center"/>
    </xf>
    <xf numFmtId="180" fontId="8" fillId="11" borderId="7" xfId="8" applyNumberFormat="1" applyFill="1" applyBorder="1">
      <alignment vertical="center"/>
    </xf>
    <xf numFmtId="0" fontId="37" fillId="0" borderId="0" xfId="9" applyFont="1">
      <alignment vertical="center"/>
    </xf>
    <xf numFmtId="0" fontId="36" fillId="5" borderId="5" xfId="0" applyFont="1" applyFill="1" applyBorder="1" applyAlignment="1">
      <alignment horizontal="center" vertical="center" wrapText="1"/>
    </xf>
    <xf numFmtId="0" fontId="36" fillId="5" borderId="26" xfId="0" applyFont="1" applyFill="1" applyBorder="1" applyAlignment="1">
      <alignment horizontal="center" vertical="center" wrapText="1"/>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9" xfId="0" applyNumberFormat="1"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19" fillId="5" borderId="86" xfId="0" applyFont="1" applyFill="1" applyBorder="1" applyAlignment="1">
      <alignment horizontal="center" vertical="center"/>
    </xf>
    <xf numFmtId="0" fontId="19" fillId="5" borderId="81" xfId="0" applyFont="1" applyFill="1" applyBorder="1" applyAlignment="1">
      <alignment horizontal="center" vertical="center"/>
    </xf>
    <xf numFmtId="0" fontId="33" fillId="0" borderId="0" xfId="0" applyFont="1">
      <alignment vertical="center"/>
    </xf>
    <xf numFmtId="176" fontId="9" fillId="5" borderId="91" xfId="0" applyNumberFormat="1" applyFont="1" applyFill="1" applyBorder="1" applyAlignment="1">
      <alignment horizontal="right"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5" xfId="8" applyFill="1" applyBorder="1">
      <alignment vertical="center"/>
    </xf>
    <xf numFmtId="0" fontId="8" fillId="12" borderId="96" xfId="8" applyFill="1" applyBorder="1">
      <alignment vertical="center"/>
    </xf>
    <xf numFmtId="38" fontId="8" fillId="11" borderId="58" xfId="8" applyNumberFormat="1" applyFill="1" applyBorder="1">
      <alignment vertical="center"/>
    </xf>
    <xf numFmtId="180" fontId="8" fillId="11" borderId="58" xfId="8" applyNumberFormat="1" applyFill="1" applyBorder="1">
      <alignment vertical="center"/>
    </xf>
    <xf numFmtId="49" fontId="20" fillId="0" borderId="0" xfId="0" applyNumberFormat="1" applyFont="1" applyAlignment="1">
      <alignment horizontal="lef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6"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83" xfId="0" applyNumberFormat="1" applyFont="1" applyFill="1" applyBorder="1" applyAlignment="1">
      <alignment horizontal="center" vertical="center"/>
    </xf>
    <xf numFmtId="176" fontId="19" fillId="5" borderId="82" xfId="0" applyNumberFormat="1" applyFont="1" applyFill="1" applyBorder="1" applyAlignment="1">
      <alignment horizontal="center" vertical="center"/>
    </xf>
    <xf numFmtId="176" fontId="9" fillId="5" borderId="82" xfId="0" applyNumberFormat="1" applyFont="1" applyFill="1" applyBorder="1" applyAlignment="1">
      <alignment horizontal="center" vertical="center"/>
    </xf>
    <xf numFmtId="176" fontId="9" fillId="5" borderId="8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176" fontId="9" fillId="5" borderId="83"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1" fontId="19" fillId="5" borderId="29" xfId="6" applyNumberFormat="1" applyFont="1" applyFill="1" applyBorder="1" applyAlignment="1">
      <alignment horizontal="center" vertical="center"/>
    </xf>
    <xf numFmtId="181" fontId="19" fillId="5" borderId="69" xfId="6" applyNumberFormat="1" applyFont="1" applyFill="1" applyBorder="1" applyAlignment="1">
      <alignment horizontal="center" vertical="center"/>
    </xf>
    <xf numFmtId="181" fontId="3" fillId="5" borderId="69" xfId="6" applyNumberFormat="1" applyFont="1" applyFill="1" applyBorder="1" applyAlignment="1">
      <alignment horizontal="center" vertical="center"/>
    </xf>
    <xf numFmtId="181" fontId="3" fillId="5" borderId="29" xfId="6" applyNumberFormat="1" applyFont="1" applyFill="1" applyBorder="1" applyAlignment="1">
      <alignment horizontal="center" vertical="center"/>
    </xf>
    <xf numFmtId="181" fontId="3" fillId="5" borderId="73" xfId="6" applyNumberFormat="1" applyFont="1" applyFill="1" applyBorder="1" applyAlignment="1">
      <alignment horizontal="center" vertical="center"/>
    </xf>
    <xf numFmtId="181" fontId="7" fillId="5" borderId="29" xfId="6" applyNumberFormat="1" applyFont="1" applyFill="1" applyBorder="1" applyAlignment="1">
      <alignment horizontal="center" vertical="center"/>
    </xf>
    <xf numFmtId="181" fontId="7" fillId="5" borderId="69" xfId="6" applyNumberFormat="1" applyFont="1" applyFill="1" applyBorder="1" applyAlignment="1">
      <alignment horizontal="center" vertical="center"/>
    </xf>
    <xf numFmtId="181" fontId="7" fillId="5" borderId="73"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97" xfId="0" applyFont="1" applyBorder="1">
      <alignment vertical="center"/>
    </xf>
    <xf numFmtId="0" fontId="38" fillId="0" borderId="98" xfId="0" applyFont="1" applyBorder="1">
      <alignment vertical="center"/>
    </xf>
    <xf numFmtId="0" fontId="38" fillId="0" borderId="99" xfId="0" applyFont="1" applyBorder="1">
      <alignment vertical="center"/>
    </xf>
    <xf numFmtId="0" fontId="39" fillId="0" borderId="0" xfId="0" applyFont="1">
      <alignment vertical="center"/>
    </xf>
    <xf numFmtId="0" fontId="39" fillId="0" borderId="100" xfId="0" applyFont="1" applyBorder="1">
      <alignment vertical="center"/>
    </xf>
    <xf numFmtId="0" fontId="38" fillId="0" borderId="0" xfId="0" applyFont="1">
      <alignment vertical="center"/>
    </xf>
    <xf numFmtId="0" fontId="39" fillId="0" borderId="101" xfId="0" applyFont="1" applyBorder="1">
      <alignment vertical="center"/>
    </xf>
    <xf numFmtId="0" fontId="25" fillId="0" borderId="100" xfId="0" applyFont="1" applyBorder="1">
      <alignment vertical="center"/>
    </xf>
    <xf numFmtId="0" fontId="25" fillId="0" borderId="102" xfId="0" applyFont="1" applyBorder="1">
      <alignment vertical="center"/>
    </xf>
    <xf numFmtId="0" fontId="25" fillId="0" borderId="103" xfId="0" applyFont="1" applyBorder="1">
      <alignment vertical="center"/>
    </xf>
    <xf numFmtId="0" fontId="25" fillId="0" borderId="0" xfId="0" quotePrefix="1" applyFont="1">
      <alignment vertical="center"/>
    </xf>
    <xf numFmtId="182" fontId="25" fillId="0" borderId="101" xfId="0" applyNumberFormat="1" applyFont="1" applyBorder="1">
      <alignment vertical="center"/>
    </xf>
    <xf numFmtId="0" fontId="25" fillId="0" borderId="101" xfId="0" quotePrefix="1" applyFont="1" applyBorder="1">
      <alignment vertical="center"/>
    </xf>
    <xf numFmtId="0" fontId="25" fillId="15" borderId="101" xfId="0" quotePrefix="1" applyFont="1" applyFill="1" applyBorder="1">
      <alignment vertical="center"/>
    </xf>
    <xf numFmtId="0" fontId="25" fillId="0" borderId="103" xfId="0" quotePrefix="1" applyFont="1" applyBorder="1">
      <alignment vertical="center"/>
    </xf>
    <xf numFmtId="0" fontId="25" fillId="15" borderId="104" xfId="0" quotePrefix="1" applyFont="1" applyFill="1" applyBorder="1">
      <alignment vertical="center"/>
    </xf>
    <xf numFmtId="0" fontId="25" fillId="0" borderId="45" xfId="0" applyFont="1" applyBorder="1">
      <alignment vertical="center"/>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75" xfId="0" applyFont="1" applyFill="1" applyBorder="1" applyAlignment="1">
      <alignment horizontal="center" vertical="center"/>
    </xf>
    <xf numFmtId="0" fontId="19" fillId="2" borderId="70"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0"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76" xfId="0" applyFont="1" applyFill="1" applyBorder="1" applyAlignment="1" applyProtection="1">
      <alignment horizontal="left" vertical="center" wrapText="1"/>
      <protection locked="0"/>
    </xf>
    <xf numFmtId="0" fontId="3" fillId="2" borderId="70"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0"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77" xfId="0" applyFont="1" applyFill="1" applyBorder="1" applyAlignment="1" applyProtection="1">
      <alignment horizontal="left" vertical="center" wrapText="1"/>
      <protection locked="0"/>
    </xf>
    <xf numFmtId="0" fontId="3" fillId="2" borderId="73"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79"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77"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0"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0"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0"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0"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76"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75"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76"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0"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0"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0" xfId="9" applyFont="1" applyFill="1" applyBorder="1" applyAlignment="1">
      <alignment horizontal="center" vertical="center"/>
    </xf>
    <xf numFmtId="0" fontId="9" fillId="3" borderId="66"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69"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76" xfId="0" applyFont="1" applyFill="1" applyBorder="1" applyAlignment="1" applyProtection="1">
      <alignment horizontal="left" vertical="center"/>
      <protection locked="0"/>
    </xf>
    <xf numFmtId="0" fontId="9" fillId="2" borderId="2" xfId="0" applyFont="1" applyFill="1" applyBorder="1" applyAlignment="1" applyProtection="1">
      <alignment horizontal="left" vertical="center"/>
      <protection locked="0"/>
    </xf>
    <xf numFmtId="0" fontId="9" fillId="2" borderId="1" xfId="0" applyFont="1" applyFill="1" applyBorder="1" applyAlignment="1" applyProtection="1">
      <alignment horizontal="left" vertical="center"/>
      <protection locked="0"/>
    </xf>
    <xf numFmtId="0" fontId="9" fillId="2" borderId="76" xfId="0" applyFont="1" applyFill="1" applyBorder="1" applyAlignment="1" applyProtection="1">
      <alignment horizontal="left" vertical="center"/>
      <protection locked="0"/>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66"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3" fillId="3" borderId="5" xfId="0" applyFont="1" applyFill="1" applyBorder="1" applyAlignment="1">
      <alignment horizontal="center" vertical="center"/>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50" xfId="0" applyFont="1" applyFill="1" applyBorder="1" applyAlignment="1">
      <alignment horizontal="center" vertical="center" wrapText="1"/>
    </xf>
    <xf numFmtId="0" fontId="3" fillId="3" borderId="66"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3" fillId="3" borderId="17" xfId="0" applyFont="1" applyFill="1" applyBorder="1" applyAlignment="1">
      <alignment horizontal="center" vertical="center"/>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79"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105"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68"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2" xfId="4" applyFont="1" applyFill="1" applyBorder="1" applyAlignment="1">
      <alignment horizontal="center" vertical="center" wrapText="1"/>
    </xf>
    <xf numFmtId="0" fontId="3" fillId="3" borderId="89"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5"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38" fontId="3" fillId="3" borderId="62" xfId="6" applyFont="1" applyFill="1" applyBorder="1" applyAlignment="1" applyProtection="1">
      <alignment horizontal="center" vertical="center" wrapText="1"/>
    </xf>
    <xf numFmtId="0" fontId="3" fillId="3" borderId="65"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2" xfId="2" applyFont="1" applyFill="1" applyBorder="1" applyAlignment="1">
      <alignment horizontal="center" vertical="center"/>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2" xfId="2" applyFont="1" applyFill="1" applyBorder="1" applyAlignment="1">
      <alignment horizontal="center" vertical="center" wrapText="1"/>
    </xf>
    <xf numFmtId="0" fontId="3" fillId="3" borderId="89"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39" xfId="0" applyFont="1" applyFill="1" applyBorder="1" applyAlignment="1">
      <alignment horizontal="center" vertical="center"/>
    </xf>
    <xf numFmtId="0" fontId="9" fillId="5" borderId="7" xfId="0" applyFont="1" applyFill="1" applyBorder="1" applyAlignment="1">
      <alignment horizontal="center" vertical="center"/>
    </xf>
    <xf numFmtId="0" fontId="9" fillId="5" borderId="91" xfId="0" applyFont="1" applyFill="1" applyBorder="1" applyAlignment="1">
      <alignment horizontal="center" vertical="center"/>
    </xf>
    <xf numFmtId="0" fontId="9" fillId="5" borderId="92" xfId="0" applyFont="1" applyFill="1" applyBorder="1" applyAlignment="1">
      <alignment horizontal="center" vertical="center"/>
    </xf>
    <xf numFmtId="0" fontId="3" fillId="0" borderId="93" xfId="0" applyFont="1" applyBorder="1" applyAlignment="1">
      <alignment horizontal="center" vertical="center"/>
    </xf>
    <xf numFmtId="0" fontId="3" fillId="0" borderId="94" xfId="0" applyFont="1" applyBorder="1" applyAlignment="1">
      <alignment horizontal="center" vertical="center"/>
    </xf>
    <xf numFmtId="0" fontId="3" fillId="3" borderId="49"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24" xfId="0" applyFont="1" applyFill="1" applyBorder="1" applyAlignment="1">
      <alignment horizontal="center" vertical="center"/>
    </xf>
    <xf numFmtId="0" fontId="9" fillId="2" borderId="91" xfId="0" applyFont="1" applyFill="1" applyBorder="1" applyAlignment="1" applyProtection="1">
      <alignment horizontal="center" vertical="center"/>
      <protection locked="0"/>
    </xf>
    <xf numFmtId="0" fontId="9" fillId="2" borderId="94" xfId="0" applyFont="1" applyFill="1" applyBorder="1" applyAlignment="1" applyProtection="1">
      <alignment horizontal="center" vertical="center"/>
      <protection locked="0"/>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3" fillId="8" borderId="0" xfId="0" applyFont="1" applyFill="1" applyAlignment="1">
      <alignment horizontal="center" vertical="center"/>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73" xfId="0" applyFont="1" applyFill="1" applyBorder="1" applyAlignment="1">
      <alignment horizontal="center" vertical="center"/>
    </xf>
    <xf numFmtId="0" fontId="9" fillId="5" borderId="54" xfId="0" applyFont="1" applyFill="1" applyBorder="1" applyAlignment="1">
      <alignment horizontal="center" vertical="center"/>
    </xf>
    <xf numFmtId="0" fontId="9" fillId="5" borderId="55"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77" xfId="0" applyNumberFormat="1" applyFont="1" applyFill="1" applyBorder="1" applyAlignment="1" applyProtection="1">
      <alignment horizontal="left"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84" xfId="9" applyFont="1" applyFill="1" applyBorder="1" applyAlignment="1" applyProtection="1">
      <alignment vertical="top" wrapText="1"/>
      <protection locked="0"/>
    </xf>
    <xf numFmtId="0" fontId="19" fillId="2" borderId="85"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1">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solid">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AW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7620</xdr:colOff>
          <xdr:row>4</xdr:row>
          <xdr:rowOff>7620</xdr:rowOff>
        </xdr:from>
        <xdr:to>
          <xdr:col>35</xdr:col>
          <xdr:colOff>160020</xdr:colOff>
          <xdr:row>5</xdr:row>
          <xdr:rowOff>83820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10</xdr:col>
      <xdr:colOff>38100</xdr:colOff>
      <xdr:row>2</xdr:row>
      <xdr:rowOff>104775</xdr:rowOff>
    </xdr:from>
    <xdr:to>
      <xdr:col>19</xdr:col>
      <xdr:colOff>15240</xdr:colOff>
      <xdr:row>5</xdr:row>
      <xdr:rowOff>111919</xdr:rowOff>
    </xdr:to>
    <xdr:sp macro="" textlink="">
      <xdr:nvSpPr>
        <xdr:cNvPr id="3" name="AutoShape 3">
          <a:extLst>
            <a:ext uri="{FF2B5EF4-FFF2-40B4-BE49-F238E27FC236}">
              <a16:creationId xmlns:a16="http://schemas.microsoft.com/office/drawing/2014/main" id="{00000000-0008-0000-0100-000003000000}"/>
            </a:ext>
          </a:extLst>
        </xdr:cNvPr>
        <xdr:cNvSpPr>
          <a:spLocks noChangeArrowheads="1"/>
        </xdr:cNvSpPr>
      </xdr:nvSpPr>
      <xdr:spPr bwMode="auto">
        <a:xfrm>
          <a:off x="2447925" y="523875"/>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19</xdr:col>
      <xdr:colOff>123825</xdr:colOff>
      <xdr:row>18</xdr:row>
      <xdr:rowOff>76200</xdr:rowOff>
    </xdr:from>
    <xdr:to>
      <xdr:col>27</xdr:col>
      <xdr:colOff>125730</xdr:colOff>
      <xdr:row>24</xdr:row>
      <xdr:rowOff>114299</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4076700" y="4086225"/>
          <a:ext cx="1371600" cy="1981200"/>
        </a:xfrm>
        <a:prstGeom prst="wedgeRectCallout">
          <a:avLst>
            <a:gd name="adj1" fmla="val -50334"/>
            <a:gd name="adj2" fmla="val -1920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endParaRPr kumimoji="0" lang="en-US" altLang="ja-JP"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9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rPr>
            <a:t>工場の場合は記入不要です。</a:t>
          </a:r>
        </a:p>
      </xdr:txBody>
    </xdr:sp>
    <xdr:clientData/>
  </xdr:twoCellAnchor>
  <xdr:twoCellAnchor editAs="oneCell">
    <xdr:from>
      <xdr:col>35</xdr:col>
      <xdr:colOff>9525</xdr:colOff>
      <xdr:row>16</xdr:row>
      <xdr:rowOff>238125</xdr:rowOff>
    </xdr:from>
    <xdr:to>
      <xdr:col>48</xdr:col>
      <xdr:colOff>55721</xdr:colOff>
      <xdr:row>18</xdr:row>
      <xdr:rowOff>240030</xdr:rowOff>
    </xdr:to>
    <xdr:sp macro="" textlink="">
      <xdr:nvSpPr>
        <xdr:cNvPr id="8" name="AutoShape 2">
          <a:extLst>
            <a:ext uri="{FF2B5EF4-FFF2-40B4-BE49-F238E27FC236}">
              <a16:creationId xmlns:a16="http://schemas.microsoft.com/office/drawing/2014/main" id="{00000000-0008-0000-0100-000008000000}"/>
            </a:ext>
          </a:extLst>
        </xdr:cNvPr>
        <xdr:cNvSpPr>
          <a:spLocks noChangeArrowheads="1"/>
        </xdr:cNvSpPr>
      </xdr:nvSpPr>
      <xdr:spPr bwMode="auto">
        <a:xfrm>
          <a:off x="6593681" y="3774281"/>
          <a:ext cx="2216944" cy="821531"/>
        </a:xfrm>
        <a:prstGeom prst="wedgeRectCallout">
          <a:avLst>
            <a:gd name="adj1" fmla="val -70597"/>
            <a:gd name="adj2" fmla="val -1080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twoCellAnchor editAs="oneCell">
    <xdr:from>
      <xdr:col>34</xdr:col>
      <xdr:colOff>47625</xdr:colOff>
      <xdr:row>29</xdr:row>
      <xdr:rowOff>219075</xdr:rowOff>
    </xdr:from>
    <xdr:to>
      <xdr:col>51</xdr:col>
      <xdr:colOff>124097</xdr:colOff>
      <xdr:row>31</xdr:row>
      <xdr:rowOff>174307</xdr:rowOff>
    </xdr:to>
    <xdr:sp macro="" textlink="">
      <xdr:nvSpPr>
        <xdr:cNvPr id="9" name="AutoShape 8">
          <a:extLst>
            <a:ext uri="{FF2B5EF4-FFF2-40B4-BE49-F238E27FC236}">
              <a16:creationId xmlns:a16="http://schemas.microsoft.com/office/drawing/2014/main" id="{00000000-0008-0000-0100-000009000000}"/>
            </a:ext>
          </a:extLst>
        </xdr:cNvPr>
        <xdr:cNvSpPr>
          <a:spLocks noChangeArrowheads="1"/>
        </xdr:cNvSpPr>
      </xdr:nvSpPr>
      <xdr:spPr bwMode="auto">
        <a:xfrm>
          <a:off x="6572250" y="7610475"/>
          <a:ext cx="2989217" cy="556260"/>
        </a:xfrm>
        <a:prstGeom prst="wedgeRectCallout">
          <a:avLst>
            <a:gd name="adj1" fmla="val -59843"/>
            <a:gd name="adj2" fmla="val -99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主体的に削減を行う者以外の目標保有参加者（ESCO事業者やリース会社、テナント事業者等）がいる場合は、記載してください。</a:t>
          </a:r>
          <a:endParaRPr lang="ja-JP" altLang="en-US"/>
        </a:p>
      </xdr:txBody>
    </xdr:sp>
    <xdr:clientData/>
  </xdr:twoCellAnchor>
  <xdr:twoCellAnchor editAs="oneCell">
    <xdr:from>
      <xdr:col>35</xdr:col>
      <xdr:colOff>85725</xdr:colOff>
      <xdr:row>38</xdr:row>
      <xdr:rowOff>85725</xdr:rowOff>
    </xdr:from>
    <xdr:to>
      <xdr:col>52</xdr:col>
      <xdr:colOff>162197</xdr:colOff>
      <xdr:row>39</xdr:row>
      <xdr:rowOff>229553</xdr:rowOff>
    </xdr:to>
    <xdr:sp macro="" textlink="">
      <xdr:nvSpPr>
        <xdr:cNvPr id="10" name="AutoShape 7">
          <a:extLst>
            <a:ext uri="{FF2B5EF4-FFF2-40B4-BE49-F238E27FC236}">
              <a16:creationId xmlns:a16="http://schemas.microsoft.com/office/drawing/2014/main" id="{00000000-0008-0000-0100-00000A000000}"/>
            </a:ext>
          </a:extLst>
        </xdr:cNvPr>
        <xdr:cNvSpPr>
          <a:spLocks noChangeArrowheads="1"/>
        </xdr:cNvSpPr>
      </xdr:nvSpPr>
      <xdr:spPr bwMode="auto">
        <a:xfrm>
          <a:off x="6781800" y="10115550"/>
          <a:ext cx="2989217" cy="443865"/>
        </a:xfrm>
        <a:prstGeom prst="wedgeRectCallout">
          <a:avLst>
            <a:gd name="adj1" fmla="val -62586"/>
            <a:gd name="adj2" fmla="val -5850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198120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34</xdr:col>
      <xdr:colOff>35379</xdr:colOff>
      <xdr:row>5</xdr:row>
      <xdr:rowOff>156482</xdr:rowOff>
    </xdr:from>
    <xdr:to>
      <xdr:col>43</xdr:col>
      <xdr:colOff>543469</xdr:colOff>
      <xdr:row>10</xdr:row>
      <xdr:rowOff>70757</xdr:rowOff>
    </xdr:to>
    <xdr:sp macro="" textlink="">
      <xdr:nvSpPr>
        <xdr:cNvPr id="3" name="Rectangle 5">
          <a:extLst>
            <a:ext uri="{FF2B5EF4-FFF2-40B4-BE49-F238E27FC236}">
              <a16:creationId xmlns:a16="http://schemas.microsoft.com/office/drawing/2014/main" id="{00000000-0008-0000-0200-000003000000}"/>
            </a:ext>
          </a:extLst>
        </xdr:cNvPr>
        <xdr:cNvSpPr>
          <a:spLocks noChangeArrowheads="1"/>
        </xdr:cNvSpPr>
      </xdr:nvSpPr>
      <xdr:spPr bwMode="auto">
        <a:xfrm>
          <a:off x="6697436" y="613682"/>
          <a:ext cx="5145404" cy="763361"/>
        </a:xfrm>
        <a:prstGeom prst="wedgeRectCallout">
          <a:avLst>
            <a:gd name="adj1" fmla="val -45479"/>
            <a:gd name="adj2" fmla="val 7412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34</xdr:col>
      <xdr:colOff>140153</xdr:colOff>
      <xdr:row>36</xdr:row>
      <xdr:rowOff>110217</xdr:rowOff>
    </xdr:from>
    <xdr:to>
      <xdr:col>40</xdr:col>
      <xdr:colOff>486656</xdr:colOff>
      <xdr:row>40</xdr:row>
      <xdr:rowOff>36812</xdr:rowOff>
    </xdr:to>
    <xdr:sp macro="" textlink="">
      <xdr:nvSpPr>
        <xdr:cNvPr id="4" name="AutoShape 48">
          <a:extLst>
            <a:ext uri="{FF2B5EF4-FFF2-40B4-BE49-F238E27FC236}">
              <a16:creationId xmlns:a16="http://schemas.microsoft.com/office/drawing/2014/main" id="{00000000-0008-0000-0200-000004000000}"/>
            </a:ext>
          </a:extLst>
        </xdr:cNvPr>
        <xdr:cNvSpPr>
          <a:spLocks noChangeArrowheads="1"/>
        </xdr:cNvSpPr>
      </xdr:nvSpPr>
      <xdr:spPr bwMode="auto">
        <a:xfrm>
          <a:off x="6802210" y="5378903"/>
          <a:ext cx="2959075"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3</xdr:col>
      <xdr:colOff>9525</xdr:colOff>
      <xdr:row>10</xdr:row>
      <xdr:rowOff>19050</xdr:rowOff>
    </xdr:from>
    <xdr:to>
      <xdr:col>4</xdr:col>
      <xdr:colOff>38100</xdr:colOff>
      <xdr:row>37</xdr:row>
      <xdr:rowOff>22225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581025" y="1323975"/>
          <a:ext cx="219075" cy="411797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en-US" altLang="ja-JP" sz="1000">
              <a:solidFill>
                <a:srgbClr val="000000"/>
              </a:solidFill>
            </a:rPr>
            <a:t>△□</a:t>
          </a:r>
          <a:r>
            <a:rPr kumimoji="0" lang="ja-JP" altLang="en-US" sz="1000">
              <a:solidFill>
                <a:srgbClr val="000000"/>
              </a:solidFill>
            </a:rPr>
            <a:t>倉庫（株）</a:t>
          </a:r>
        </a:p>
      </xdr:txBody>
    </xdr:sp>
    <xdr:clientData/>
  </xdr:twoCellAnchor>
  <xdr:twoCellAnchor>
    <xdr:from>
      <xdr:col>5</xdr:col>
      <xdr:colOff>161925</xdr:colOff>
      <xdr:row>39</xdr:row>
      <xdr:rowOff>133350</xdr:rowOff>
    </xdr:from>
    <xdr:to>
      <xdr:col>33</xdr:col>
      <xdr:colOff>158115</xdr:colOff>
      <xdr:row>45</xdr:row>
      <xdr:rowOff>93345</xdr:rowOff>
    </xdr:to>
    <xdr:sp macro="" textlink="">
      <xdr:nvSpPr>
        <xdr:cNvPr id="6" name="Line 32">
          <a:extLst>
            <a:ext uri="{FF2B5EF4-FFF2-40B4-BE49-F238E27FC236}">
              <a16:creationId xmlns:a16="http://schemas.microsoft.com/office/drawing/2014/main" id="{00000000-0008-0000-0200-000006000000}"/>
            </a:ext>
          </a:extLst>
        </xdr:cNvPr>
        <xdr:cNvSpPr>
          <a:spLocks noChangeShapeType="1"/>
        </xdr:cNvSpPr>
      </xdr:nvSpPr>
      <xdr:spPr bwMode="auto">
        <a:xfrm flipH="1" flipV="1">
          <a:off x="1114425" y="5857875"/>
          <a:ext cx="5330190" cy="87439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5</xdr:col>
      <xdr:colOff>152400</xdr:colOff>
      <xdr:row>39</xdr:row>
      <xdr:rowOff>123825</xdr:rowOff>
    </xdr:from>
    <xdr:to>
      <xdr:col>5</xdr:col>
      <xdr:colOff>180975</xdr:colOff>
      <xdr:row>45</xdr:row>
      <xdr:rowOff>150495</xdr:rowOff>
    </xdr:to>
    <xdr:sp macro="" textlink="">
      <xdr:nvSpPr>
        <xdr:cNvPr id="7" name="Line 33">
          <a:extLst>
            <a:ext uri="{FF2B5EF4-FFF2-40B4-BE49-F238E27FC236}">
              <a16:creationId xmlns:a16="http://schemas.microsoft.com/office/drawing/2014/main" id="{00000000-0008-0000-0200-000007000000}"/>
            </a:ext>
          </a:extLst>
        </xdr:cNvPr>
        <xdr:cNvSpPr>
          <a:spLocks noChangeShapeType="1"/>
        </xdr:cNvSpPr>
      </xdr:nvSpPr>
      <xdr:spPr bwMode="auto">
        <a:xfrm flipH="1">
          <a:off x="1104900" y="5848350"/>
          <a:ext cx="28575" cy="94107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47625</xdr:colOff>
      <xdr:row>44</xdr:row>
      <xdr:rowOff>19050</xdr:rowOff>
    </xdr:from>
    <xdr:to>
      <xdr:col>25</xdr:col>
      <xdr:colOff>5715</xdr:colOff>
      <xdr:row>47</xdr:row>
      <xdr:rowOff>24862</xdr:rowOff>
    </xdr:to>
    <xdr:sp macro="" textlink="">
      <xdr:nvSpPr>
        <xdr:cNvPr id="8" name="Text Box 54">
          <a:extLst>
            <a:ext uri="{FF2B5EF4-FFF2-40B4-BE49-F238E27FC236}">
              <a16:creationId xmlns:a16="http://schemas.microsoft.com/office/drawing/2014/main" id="{00000000-0008-0000-0200-000008000000}"/>
            </a:ext>
          </a:extLst>
        </xdr:cNvPr>
        <xdr:cNvSpPr txBox="1">
          <a:spLocks noChangeArrowheads="1"/>
        </xdr:cNvSpPr>
      </xdr:nvSpPr>
      <xdr:spPr bwMode="auto">
        <a:xfrm>
          <a:off x="1190625" y="6505575"/>
          <a:ext cx="3577590" cy="46301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300"/>
            </a:lnSpc>
            <a:spcBef>
              <a:spcPct val="50000"/>
            </a:spcBef>
          </a:pPr>
          <a:r>
            <a:rPr kumimoji="0" lang="en-US" altLang="ja-JP" sz="1000">
              <a:solidFill>
                <a:srgbClr val="000000"/>
              </a:solidFill>
              <a:latin typeface="ＭＳ Ｐゴシック" panose="020B0600070205080204" pitchFamily="50" charset="-128"/>
              <a:ea typeface="ＭＳ Ｐゴシック" panose="020B0600070205080204" pitchFamily="50" charset="-128"/>
            </a:rPr>
            <a:t>※</a:t>
          </a:r>
          <a:r>
            <a:rPr kumimoji="0" lang="ja-JP" altLang="en-US" sz="1000">
              <a:solidFill>
                <a:srgbClr val="000000"/>
              </a:solidFill>
              <a:latin typeface="ＭＳ Ｐゴシック" panose="020B0600070205080204" pitchFamily="50" charset="-128"/>
              <a:ea typeface="ＭＳ Ｐゴシック" panose="020B0600070205080204" pitchFamily="50" charset="-128"/>
            </a:rPr>
            <a:t>施設名後の括弧内の数字は排出源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No.</a:t>
          </a:r>
          <a:r>
            <a:rPr kumimoji="0" lang="ja-JP" altLang="en-US" sz="1000">
              <a:solidFill>
                <a:srgbClr val="000000"/>
              </a:solidFill>
              <a:latin typeface="ＭＳ Ｐゴシック" panose="020B0600070205080204" pitchFamily="50" charset="-128"/>
              <a:ea typeface="ＭＳ Ｐゴシック" panose="020B0600070205080204" pitchFamily="50" charset="-128"/>
            </a:rPr>
            <a:t>を示す。</a:t>
          </a:r>
        </a:p>
        <a:p>
          <a:pPr eaLnBrk="0" hangingPunct="0">
            <a:lnSpc>
              <a:spcPts val="2200"/>
            </a:lnSpc>
            <a:spcBef>
              <a:spcPct val="50000"/>
            </a:spcBef>
          </a:pPr>
          <a:r>
            <a:rPr kumimoji="0" lang="ja-JP" altLang="en-US" sz="1000">
              <a:solidFill>
                <a:srgbClr val="000000"/>
              </a:solidFill>
              <a:latin typeface="ＭＳ Ｐゴシック" panose="020B0600070205080204" pitchFamily="50" charset="-128"/>
              <a:ea typeface="ＭＳ Ｐゴシック" panose="020B0600070205080204" pitchFamily="50" charset="-128"/>
            </a:rPr>
            <a:t>別途、排出源</a:t>
          </a:r>
          <a:r>
            <a:rPr kumimoji="0" lang="en-US" altLang="ja-JP" sz="1000">
              <a:solidFill>
                <a:srgbClr val="000000"/>
              </a:solidFill>
              <a:latin typeface="ＭＳ Ｐゴシック" panose="020B0600070205080204" pitchFamily="50" charset="-128"/>
              <a:ea typeface="ＭＳ Ｐゴシック" panose="020B0600070205080204" pitchFamily="50" charset="-128"/>
            </a:rPr>
            <a:t>8</a:t>
          </a:r>
          <a:r>
            <a:rPr kumimoji="0" lang="ja-JP" altLang="en-US" sz="1000">
              <a:solidFill>
                <a:srgbClr val="000000"/>
              </a:solidFill>
              <a:latin typeface="ＭＳ Ｐゴシック" panose="020B0600070205080204" pitchFamily="50" charset="-128"/>
              <a:ea typeface="ＭＳ Ｐゴシック" panose="020B0600070205080204" pitchFamily="50" charset="-128"/>
            </a:rPr>
            <a:t>として芝刈り機が</a:t>
          </a:r>
          <a:r>
            <a:rPr kumimoji="0" lang="en-US" altLang="ja-JP" sz="1000">
              <a:solidFill>
                <a:srgbClr val="000000"/>
              </a:solidFill>
              <a:latin typeface="ＭＳ Ｐゴシック" panose="020B0600070205080204" pitchFamily="50" charset="-128"/>
              <a:ea typeface="ＭＳ Ｐゴシック" panose="020B0600070205080204" pitchFamily="50" charset="-128"/>
            </a:rPr>
            <a:t>5</a:t>
          </a:r>
          <a:r>
            <a:rPr kumimoji="0" lang="ja-JP" altLang="en-US" sz="1000">
              <a:solidFill>
                <a:srgbClr val="000000"/>
              </a:solidFill>
              <a:latin typeface="ＭＳ Ｐゴシック" panose="020B0600070205080204" pitchFamily="50" charset="-128"/>
              <a:ea typeface="ＭＳ Ｐゴシック" panose="020B0600070205080204" pitchFamily="50" charset="-128"/>
            </a:rPr>
            <a:t>台存在。</a:t>
          </a:r>
        </a:p>
      </xdr:txBody>
    </xdr:sp>
    <xdr:clientData/>
  </xdr:twoCellAnchor>
  <xdr:twoCellAnchor>
    <xdr:from>
      <xdr:col>6</xdr:col>
      <xdr:colOff>9525</xdr:colOff>
      <xdr:row>10</xdr:row>
      <xdr:rowOff>47625</xdr:rowOff>
    </xdr:from>
    <xdr:to>
      <xdr:col>6</xdr:col>
      <xdr:colOff>9525</xdr:colOff>
      <xdr:row>36</xdr:row>
      <xdr:rowOff>60960</xdr:rowOff>
    </xdr:to>
    <xdr:sp macro="" textlink="">
      <xdr:nvSpPr>
        <xdr:cNvPr id="9" name="Line 29">
          <a:extLst>
            <a:ext uri="{FF2B5EF4-FFF2-40B4-BE49-F238E27FC236}">
              <a16:creationId xmlns:a16="http://schemas.microsoft.com/office/drawing/2014/main" id="{00000000-0008-0000-0200-000009000000}"/>
            </a:ext>
          </a:extLst>
        </xdr:cNvPr>
        <xdr:cNvSpPr>
          <a:spLocks noChangeShapeType="1"/>
        </xdr:cNvSpPr>
      </xdr:nvSpPr>
      <xdr:spPr bwMode="auto">
        <a:xfrm flipH="1">
          <a:off x="1152525" y="1352550"/>
          <a:ext cx="0" cy="397573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19050</xdr:colOff>
      <xdr:row>36</xdr:row>
      <xdr:rowOff>28575</xdr:rowOff>
    </xdr:from>
    <xdr:to>
      <xdr:col>33</xdr:col>
      <xdr:colOff>186690</xdr:colOff>
      <xdr:row>42</xdr:row>
      <xdr:rowOff>64770</xdr:rowOff>
    </xdr:to>
    <xdr:sp macro="" textlink="">
      <xdr:nvSpPr>
        <xdr:cNvPr id="10" name="Line 28">
          <a:extLst>
            <a:ext uri="{FF2B5EF4-FFF2-40B4-BE49-F238E27FC236}">
              <a16:creationId xmlns:a16="http://schemas.microsoft.com/office/drawing/2014/main" id="{00000000-0008-0000-0200-00000A000000}"/>
            </a:ext>
          </a:extLst>
        </xdr:cNvPr>
        <xdr:cNvSpPr>
          <a:spLocks noChangeShapeType="1"/>
        </xdr:cNvSpPr>
      </xdr:nvSpPr>
      <xdr:spPr bwMode="auto">
        <a:xfrm>
          <a:off x="1162050" y="5295900"/>
          <a:ext cx="5311140" cy="95059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171450</xdr:colOff>
      <xdr:row>33</xdr:row>
      <xdr:rowOff>38100</xdr:rowOff>
    </xdr:from>
    <xdr:to>
      <xdr:col>33</xdr:col>
      <xdr:colOff>171450</xdr:colOff>
      <xdr:row>42</xdr:row>
      <xdr:rowOff>57150</xdr:rowOff>
    </xdr:to>
    <xdr:sp macro="" textlink="">
      <xdr:nvSpPr>
        <xdr:cNvPr id="11" name="Line 29">
          <a:extLst>
            <a:ext uri="{FF2B5EF4-FFF2-40B4-BE49-F238E27FC236}">
              <a16:creationId xmlns:a16="http://schemas.microsoft.com/office/drawing/2014/main" id="{00000000-0008-0000-0200-00000B000000}"/>
            </a:ext>
          </a:extLst>
        </xdr:cNvPr>
        <xdr:cNvSpPr>
          <a:spLocks noChangeShapeType="1"/>
        </xdr:cNvSpPr>
      </xdr:nvSpPr>
      <xdr:spPr bwMode="auto">
        <a:xfrm>
          <a:off x="6457950" y="4848225"/>
          <a:ext cx="0" cy="1390650"/>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32</xdr:col>
      <xdr:colOff>161925</xdr:colOff>
      <xdr:row>33</xdr:row>
      <xdr:rowOff>28575</xdr:rowOff>
    </xdr:from>
    <xdr:to>
      <xdr:col>34</xdr:col>
      <xdr:colOff>147271</xdr:colOff>
      <xdr:row>33</xdr:row>
      <xdr:rowOff>28575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6257925" y="4838700"/>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171450</xdr:colOff>
      <xdr:row>30</xdr:row>
      <xdr:rowOff>76200</xdr:rowOff>
    </xdr:from>
    <xdr:to>
      <xdr:col>34</xdr:col>
      <xdr:colOff>156796</xdr:colOff>
      <xdr:row>30</xdr:row>
      <xdr:rowOff>76200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6267450" y="4429125"/>
          <a:ext cx="36634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38100</xdr:colOff>
      <xdr:row>30</xdr:row>
      <xdr:rowOff>66675</xdr:rowOff>
    </xdr:from>
    <xdr:to>
      <xdr:col>34</xdr:col>
      <xdr:colOff>114300</xdr:colOff>
      <xdr:row>33</xdr:row>
      <xdr:rowOff>27613</xdr:rowOff>
    </xdr:to>
    <xdr:sp macro="" textlink="">
      <xdr:nvSpPr>
        <xdr:cNvPr id="14" name="Text Box 45">
          <a:extLst>
            <a:ext uri="{FF2B5EF4-FFF2-40B4-BE49-F238E27FC236}">
              <a16:creationId xmlns:a16="http://schemas.microsoft.com/office/drawing/2014/main" id="{00000000-0008-0000-0200-00000E000000}"/>
            </a:ext>
          </a:extLst>
        </xdr:cNvPr>
        <xdr:cNvSpPr txBox="1">
          <a:spLocks noChangeArrowheads="1"/>
        </xdr:cNvSpPr>
      </xdr:nvSpPr>
      <xdr:spPr bwMode="auto">
        <a:xfrm>
          <a:off x="6324600" y="4419600"/>
          <a:ext cx="266700" cy="41813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正門</a:t>
          </a:r>
        </a:p>
      </xdr:txBody>
    </xdr:sp>
    <xdr:clientData/>
  </xdr:twoCellAnchor>
  <xdr:twoCellAnchor>
    <xdr:from>
      <xdr:col>33</xdr:col>
      <xdr:colOff>180975</xdr:colOff>
      <xdr:row>10</xdr:row>
      <xdr:rowOff>9525</xdr:rowOff>
    </xdr:from>
    <xdr:to>
      <xdr:col>33</xdr:col>
      <xdr:colOff>180975</xdr:colOff>
      <xdr:row>30</xdr:row>
      <xdr:rowOff>53340</xdr:rowOff>
    </xdr:to>
    <xdr:sp macro="" textlink="">
      <xdr:nvSpPr>
        <xdr:cNvPr id="15" name="Line 29">
          <a:extLst>
            <a:ext uri="{FF2B5EF4-FFF2-40B4-BE49-F238E27FC236}">
              <a16:creationId xmlns:a16="http://schemas.microsoft.com/office/drawing/2014/main" id="{00000000-0008-0000-0200-00000F000000}"/>
            </a:ext>
          </a:extLst>
        </xdr:cNvPr>
        <xdr:cNvSpPr>
          <a:spLocks noChangeShapeType="1"/>
        </xdr:cNvSpPr>
      </xdr:nvSpPr>
      <xdr:spPr bwMode="auto">
        <a:xfrm flipH="1">
          <a:off x="6467475" y="1314450"/>
          <a:ext cx="0" cy="3091815"/>
        </a:xfrm>
        <a:prstGeom prst="line">
          <a:avLst/>
        </a:prstGeom>
        <a:noFill/>
        <a:ln w="6350">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xdr:colOff>
      <xdr:row>10</xdr:row>
      <xdr:rowOff>9525</xdr:rowOff>
    </xdr:from>
    <xdr:to>
      <xdr:col>33</xdr:col>
      <xdr:colOff>183516</xdr:colOff>
      <xdr:row>10</xdr:row>
      <xdr:rowOff>15875</xdr:rowOff>
    </xdr:to>
    <xdr:cxnSp macro="">
      <xdr:nvCxnSpPr>
        <xdr:cNvPr id="16" name="直線コネクタ 15">
          <a:extLst>
            <a:ext uri="{FF2B5EF4-FFF2-40B4-BE49-F238E27FC236}">
              <a16:creationId xmlns:a16="http://schemas.microsoft.com/office/drawing/2014/main" id="{00000000-0008-0000-0200-000010000000}"/>
            </a:ext>
          </a:extLst>
        </xdr:cNvPr>
        <xdr:cNvCxnSpPr/>
      </xdr:nvCxnSpPr>
      <xdr:spPr>
        <a:xfrm>
          <a:off x="1152525" y="1314450"/>
          <a:ext cx="5317491" cy="63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57150</xdr:colOff>
      <xdr:row>18</xdr:row>
      <xdr:rowOff>95250</xdr:rowOff>
    </xdr:from>
    <xdr:to>
      <xdr:col>35</xdr:col>
      <xdr:colOff>139700</xdr:colOff>
      <xdr:row>22</xdr:row>
      <xdr:rowOff>70500</xdr:rowOff>
    </xdr:to>
    <xdr:sp macro="" textlink="">
      <xdr:nvSpPr>
        <xdr:cNvPr id="19" name="Text Box 44">
          <a:extLst>
            <a:ext uri="{FF2B5EF4-FFF2-40B4-BE49-F238E27FC236}">
              <a16:creationId xmlns:a16="http://schemas.microsoft.com/office/drawing/2014/main" id="{00000000-0008-0000-0200-000013000000}"/>
            </a:ext>
          </a:extLst>
        </xdr:cNvPr>
        <xdr:cNvSpPr txBox="1">
          <a:spLocks noChangeArrowheads="1"/>
        </xdr:cNvSpPr>
      </xdr:nvSpPr>
      <xdr:spPr bwMode="auto">
        <a:xfrm>
          <a:off x="6534150" y="2619375"/>
          <a:ext cx="273050" cy="58485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lnSpc>
              <a:spcPts val="1200"/>
            </a:lnSpc>
            <a:spcBef>
              <a:spcPct val="50000"/>
            </a:spcBef>
          </a:pPr>
          <a:r>
            <a:rPr kumimoji="0" lang="ja-JP" altLang="en-US" sz="1000">
              <a:solidFill>
                <a:srgbClr val="000000"/>
              </a:solidFill>
            </a:rPr>
            <a:t>県　　道</a:t>
          </a:r>
        </a:p>
      </xdr:txBody>
    </xdr:sp>
    <xdr:clientData/>
  </xdr:twoCellAnchor>
  <xdr:twoCellAnchor>
    <xdr:from>
      <xdr:col>6</xdr:col>
      <xdr:colOff>76200</xdr:colOff>
      <xdr:row>33</xdr:row>
      <xdr:rowOff>76200</xdr:rowOff>
    </xdr:from>
    <xdr:to>
      <xdr:col>11</xdr:col>
      <xdr:colOff>88900</xdr:colOff>
      <xdr:row>35</xdr:row>
      <xdr:rowOff>115760</xdr:rowOff>
    </xdr:to>
    <xdr:sp macro="" textlink="">
      <xdr:nvSpPr>
        <xdr:cNvPr id="20" name="Text Box 37">
          <a:extLst>
            <a:ext uri="{FF2B5EF4-FFF2-40B4-BE49-F238E27FC236}">
              <a16:creationId xmlns:a16="http://schemas.microsoft.com/office/drawing/2014/main" id="{00000000-0008-0000-0200-000014000000}"/>
            </a:ext>
          </a:extLst>
        </xdr:cNvPr>
        <xdr:cNvSpPr txBox="1">
          <a:spLocks noChangeArrowheads="1"/>
        </xdr:cNvSpPr>
      </xdr:nvSpPr>
      <xdr:spPr bwMode="auto">
        <a:xfrm>
          <a:off x="1219200" y="4886325"/>
          <a:ext cx="965200" cy="344360"/>
        </a:xfrm>
        <a:prstGeom prst="rect">
          <a:avLst/>
        </a:prstGeom>
        <a:solidFill>
          <a:schemeClr val="bg1"/>
        </a:solidFill>
        <a:ln w="9525">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no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冷温商事</a:t>
          </a:r>
        </a:p>
      </xdr:txBody>
    </xdr:sp>
    <xdr:clientData/>
  </xdr:twoCellAnchor>
  <xdr:twoCellAnchor>
    <xdr:from>
      <xdr:col>12</xdr:col>
      <xdr:colOff>28575</xdr:colOff>
      <xdr:row>36</xdr:row>
      <xdr:rowOff>123825</xdr:rowOff>
    </xdr:from>
    <xdr:to>
      <xdr:col>33</xdr:col>
      <xdr:colOff>100965</xdr:colOff>
      <xdr:row>41</xdr:row>
      <xdr:rowOff>49530</xdr:rowOff>
    </xdr:to>
    <xdr:sp macro="" textlink="">
      <xdr:nvSpPr>
        <xdr:cNvPr id="21" name="Line 56">
          <a:extLst>
            <a:ext uri="{FF2B5EF4-FFF2-40B4-BE49-F238E27FC236}">
              <a16:creationId xmlns:a16="http://schemas.microsoft.com/office/drawing/2014/main" id="{00000000-0008-0000-0200-000015000000}"/>
            </a:ext>
          </a:extLst>
        </xdr:cNvPr>
        <xdr:cNvSpPr>
          <a:spLocks noChangeShapeType="1"/>
        </xdr:cNvSpPr>
      </xdr:nvSpPr>
      <xdr:spPr bwMode="auto">
        <a:xfrm>
          <a:off x="2314575" y="5391150"/>
          <a:ext cx="4072890" cy="68770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104775</xdr:rowOff>
    </xdr:from>
    <xdr:to>
      <xdr:col>33</xdr:col>
      <xdr:colOff>81915</xdr:colOff>
      <xdr:row>10</xdr:row>
      <xdr:rowOff>104775</xdr:rowOff>
    </xdr:to>
    <xdr:sp macro="" textlink="">
      <xdr:nvSpPr>
        <xdr:cNvPr id="22" name="Line 30">
          <a:extLst>
            <a:ext uri="{FF2B5EF4-FFF2-40B4-BE49-F238E27FC236}">
              <a16:creationId xmlns:a16="http://schemas.microsoft.com/office/drawing/2014/main" id="{00000000-0008-0000-0200-000016000000}"/>
            </a:ext>
          </a:extLst>
        </xdr:cNvPr>
        <xdr:cNvSpPr>
          <a:spLocks noChangeShapeType="1"/>
        </xdr:cNvSpPr>
      </xdr:nvSpPr>
      <xdr:spPr bwMode="auto">
        <a:xfrm>
          <a:off x="1238250" y="1409700"/>
          <a:ext cx="5130165"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33</xdr:col>
      <xdr:colOff>62865</xdr:colOff>
      <xdr:row>10</xdr:row>
      <xdr:rowOff>76200</xdr:rowOff>
    </xdr:from>
    <xdr:to>
      <xdr:col>33</xdr:col>
      <xdr:colOff>72390</xdr:colOff>
      <xdr:row>41</xdr:row>
      <xdr:rowOff>49530</xdr:rowOff>
    </xdr:to>
    <xdr:sp macro="" textlink="">
      <xdr:nvSpPr>
        <xdr:cNvPr id="23" name="Line 31">
          <a:extLst>
            <a:ext uri="{FF2B5EF4-FFF2-40B4-BE49-F238E27FC236}">
              <a16:creationId xmlns:a16="http://schemas.microsoft.com/office/drawing/2014/main" id="{00000000-0008-0000-0200-000017000000}"/>
            </a:ext>
          </a:extLst>
        </xdr:cNvPr>
        <xdr:cNvSpPr>
          <a:spLocks noChangeShapeType="1"/>
        </xdr:cNvSpPr>
      </xdr:nvSpPr>
      <xdr:spPr bwMode="auto">
        <a:xfrm flipH="1" flipV="1">
          <a:off x="6349365" y="1381125"/>
          <a:ext cx="9525" cy="469773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66675</xdr:colOff>
      <xdr:row>32</xdr:row>
      <xdr:rowOff>1905</xdr:rowOff>
    </xdr:from>
    <xdr:to>
      <xdr:col>12</xdr:col>
      <xdr:colOff>47625</xdr:colOff>
      <xdr:row>32</xdr:row>
      <xdr:rowOff>1905</xdr:rowOff>
    </xdr:to>
    <xdr:sp macro="" textlink="">
      <xdr:nvSpPr>
        <xdr:cNvPr id="24" name="Line 38">
          <a:extLst>
            <a:ext uri="{FF2B5EF4-FFF2-40B4-BE49-F238E27FC236}">
              <a16:creationId xmlns:a16="http://schemas.microsoft.com/office/drawing/2014/main" id="{00000000-0008-0000-0200-000018000000}"/>
            </a:ext>
          </a:extLst>
        </xdr:cNvPr>
        <xdr:cNvSpPr>
          <a:spLocks noChangeShapeType="1"/>
        </xdr:cNvSpPr>
      </xdr:nvSpPr>
      <xdr:spPr bwMode="auto">
        <a:xfrm>
          <a:off x="1209675" y="4659630"/>
          <a:ext cx="1123950" cy="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12</xdr:col>
      <xdr:colOff>19050</xdr:colOff>
      <xdr:row>31</xdr:row>
      <xdr:rowOff>116205</xdr:rowOff>
    </xdr:from>
    <xdr:to>
      <xdr:col>12</xdr:col>
      <xdr:colOff>19050</xdr:colOff>
      <xdr:row>37</xdr:row>
      <xdr:rowOff>28575</xdr:rowOff>
    </xdr:to>
    <xdr:sp macro="" textlink="">
      <xdr:nvSpPr>
        <xdr:cNvPr id="25" name="Line 39">
          <a:extLst>
            <a:ext uri="{FF2B5EF4-FFF2-40B4-BE49-F238E27FC236}">
              <a16:creationId xmlns:a16="http://schemas.microsoft.com/office/drawing/2014/main" id="{00000000-0008-0000-0200-000019000000}"/>
            </a:ext>
          </a:extLst>
        </xdr:cNvPr>
        <xdr:cNvSpPr>
          <a:spLocks noChangeShapeType="1"/>
        </xdr:cNvSpPr>
      </xdr:nvSpPr>
      <xdr:spPr bwMode="auto">
        <a:xfrm>
          <a:off x="2305050" y="4621530"/>
          <a:ext cx="0" cy="826770"/>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6</xdr:col>
      <xdr:colOff>95250</xdr:colOff>
      <xdr:row>10</xdr:row>
      <xdr:rowOff>66675</xdr:rowOff>
    </xdr:from>
    <xdr:to>
      <xdr:col>6</xdr:col>
      <xdr:colOff>95250</xdr:colOff>
      <xdr:row>32</xdr:row>
      <xdr:rowOff>11430</xdr:rowOff>
    </xdr:to>
    <xdr:sp macro="" textlink="">
      <xdr:nvSpPr>
        <xdr:cNvPr id="26" name="Line 57">
          <a:extLst>
            <a:ext uri="{FF2B5EF4-FFF2-40B4-BE49-F238E27FC236}">
              <a16:creationId xmlns:a16="http://schemas.microsoft.com/office/drawing/2014/main" id="{00000000-0008-0000-0200-00001A000000}"/>
            </a:ext>
          </a:extLst>
        </xdr:cNvPr>
        <xdr:cNvSpPr>
          <a:spLocks noChangeShapeType="1"/>
        </xdr:cNvSpPr>
      </xdr:nvSpPr>
      <xdr:spPr bwMode="auto">
        <a:xfrm>
          <a:off x="1238250" y="1371600"/>
          <a:ext cx="0" cy="3297555"/>
        </a:xfrm>
        <a:prstGeom prst="line">
          <a:avLst/>
        </a:prstGeom>
        <a:noFill/>
        <a:ln w="57150">
          <a:solidFill>
            <a:srgbClr val="FF0066"/>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11</xdr:row>
      <xdr:rowOff>60326</xdr:rowOff>
    </xdr:from>
    <xdr:to>
      <xdr:col>11</xdr:col>
      <xdr:colOff>88900</xdr:colOff>
      <xdr:row>20</xdr:row>
      <xdr:rowOff>117476</xdr:rowOff>
    </xdr:to>
    <xdr:sp macro="" textlink="">
      <xdr:nvSpPr>
        <xdr:cNvPr id="27" name="Text Box 8">
          <a:extLst>
            <a:ext uri="{FF2B5EF4-FFF2-40B4-BE49-F238E27FC236}">
              <a16:creationId xmlns:a16="http://schemas.microsoft.com/office/drawing/2014/main" id="{00000000-0008-0000-0200-00001B000000}"/>
            </a:ext>
          </a:extLst>
        </xdr:cNvPr>
        <xdr:cNvSpPr txBox="1">
          <a:spLocks noChangeArrowheads="1"/>
        </xdr:cNvSpPr>
      </xdr:nvSpPr>
      <xdr:spPr bwMode="auto">
        <a:xfrm>
          <a:off x="1447800" y="1519012"/>
          <a:ext cx="796471" cy="142875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廃棄物</a:t>
          </a:r>
          <a:endParaRPr kumimoji="0" lang="en-US" altLang="ja-JP" sz="1000">
            <a:solidFill>
              <a:srgbClr val="000000"/>
            </a:solidFill>
          </a:endParaRPr>
        </a:p>
        <a:p>
          <a:pPr algn="ctr" eaLnBrk="0" hangingPunct="0">
            <a:lnSpc>
              <a:spcPts val="1200"/>
            </a:lnSpc>
            <a:spcBef>
              <a:spcPct val="50000"/>
            </a:spcBef>
          </a:pPr>
          <a:r>
            <a:rPr kumimoji="0" lang="ja-JP" altLang="en-US" sz="1000">
              <a:solidFill>
                <a:srgbClr val="000000"/>
              </a:solidFill>
            </a:rPr>
            <a:t>焼却炉</a:t>
          </a:r>
          <a:endParaRPr kumimoji="0" lang="en-US" altLang="ja-JP" sz="1000">
            <a:solidFill>
              <a:srgbClr val="000000"/>
            </a:solidFill>
          </a:endParaRPr>
        </a:p>
        <a:p>
          <a:pPr algn="ctr" eaLnBrk="0" hangingPunct="0">
            <a:lnSpc>
              <a:spcPts val="1200"/>
            </a:lnSpc>
            <a:spcBef>
              <a:spcPct val="50000"/>
            </a:spcBef>
          </a:pPr>
          <a:r>
            <a:rPr kumimoji="0" lang="ja-JP" altLang="en-US" sz="1000" b="1">
              <a:solidFill>
                <a:srgbClr val="000000"/>
              </a:solidFill>
            </a:rPr>
            <a:t>（</a:t>
          </a:r>
          <a:r>
            <a:rPr kumimoji="0" lang="en-US" altLang="ja-JP" sz="1000" b="1">
              <a:solidFill>
                <a:srgbClr val="000000"/>
              </a:solidFill>
            </a:rPr>
            <a:t>6</a:t>
          </a:r>
          <a:r>
            <a:rPr kumimoji="0" lang="ja-JP" altLang="en-US" sz="1000" b="1">
              <a:solidFill>
                <a:srgbClr val="000000"/>
              </a:solidFill>
            </a:rPr>
            <a:t>、</a:t>
          </a:r>
          <a:r>
            <a:rPr kumimoji="0" lang="en-US" altLang="ja-JP" sz="1000" b="1">
              <a:solidFill>
                <a:srgbClr val="000000"/>
              </a:solidFill>
            </a:rPr>
            <a:t>7</a:t>
          </a:r>
          <a:r>
            <a:rPr kumimoji="0" lang="ja-JP" altLang="en-US" sz="1000" b="1">
              <a:solidFill>
                <a:srgbClr val="000000"/>
              </a:solidFill>
            </a:rPr>
            <a:t>）</a:t>
          </a:r>
        </a:p>
      </xdr:txBody>
    </xdr:sp>
    <xdr:clientData/>
  </xdr:twoCellAnchor>
  <xdr:twoCellAnchor>
    <xdr:from>
      <xdr:col>12</xdr:col>
      <xdr:colOff>3175</xdr:colOff>
      <xdr:row>11</xdr:row>
      <xdr:rowOff>55563</xdr:rowOff>
    </xdr:from>
    <xdr:to>
      <xdr:col>15</xdr:col>
      <xdr:colOff>145733</xdr:colOff>
      <xdr:row>14</xdr:row>
      <xdr:rowOff>128905</xdr:rowOff>
    </xdr:to>
    <xdr:sp macro="" textlink="">
      <xdr:nvSpPr>
        <xdr:cNvPr id="28" name="Text Box 9">
          <a:extLst>
            <a:ext uri="{FF2B5EF4-FFF2-40B4-BE49-F238E27FC236}">
              <a16:creationId xmlns:a16="http://schemas.microsoft.com/office/drawing/2014/main" id="{00000000-0008-0000-0200-00001C000000}"/>
            </a:ext>
          </a:extLst>
        </xdr:cNvPr>
        <xdr:cNvSpPr txBox="1">
          <a:spLocks noChangeArrowheads="1"/>
        </xdr:cNvSpPr>
      </xdr:nvSpPr>
      <xdr:spPr bwMode="auto">
        <a:xfrm>
          <a:off x="2289175" y="1473730"/>
          <a:ext cx="714058" cy="5178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tIns="144000"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廃棄物</a:t>
          </a:r>
        </a:p>
        <a:p>
          <a:pPr algn="ctr" eaLnBrk="0" hangingPunct="0">
            <a:lnSpc>
              <a:spcPts val="2200"/>
            </a:lnSpc>
            <a:spcBef>
              <a:spcPct val="50000"/>
            </a:spcBef>
          </a:pPr>
          <a:r>
            <a:rPr kumimoji="0" lang="ja-JP" altLang="en-US" sz="1000">
              <a:solidFill>
                <a:srgbClr val="000000"/>
              </a:solidFill>
            </a:rPr>
            <a:t>保管庫</a:t>
          </a:r>
        </a:p>
      </xdr:txBody>
    </xdr:sp>
    <xdr:clientData/>
  </xdr:twoCellAnchor>
  <xdr:twoCellAnchor>
    <xdr:from>
      <xdr:col>16</xdr:col>
      <xdr:colOff>50483</xdr:colOff>
      <xdr:row>11</xdr:row>
      <xdr:rowOff>55564</xdr:rowOff>
    </xdr:from>
    <xdr:to>
      <xdr:col>19</xdr:col>
      <xdr:colOff>160655</xdr:colOff>
      <xdr:row>14</xdr:row>
      <xdr:rowOff>128906</xdr:rowOff>
    </xdr:to>
    <xdr:sp macro="" textlink="">
      <xdr:nvSpPr>
        <xdr:cNvPr id="29" name="Text Box 10">
          <a:extLst>
            <a:ext uri="{FF2B5EF4-FFF2-40B4-BE49-F238E27FC236}">
              <a16:creationId xmlns:a16="http://schemas.microsoft.com/office/drawing/2014/main" id="{00000000-0008-0000-0200-00001D000000}"/>
            </a:ext>
          </a:extLst>
        </xdr:cNvPr>
        <xdr:cNvSpPr txBox="1">
          <a:spLocks noChangeArrowheads="1"/>
        </xdr:cNvSpPr>
      </xdr:nvSpPr>
      <xdr:spPr bwMode="auto">
        <a:xfrm>
          <a:off x="3098483" y="1512889"/>
          <a:ext cx="681672"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管理棟</a:t>
          </a:r>
        </a:p>
      </xdr:txBody>
    </xdr:sp>
    <xdr:clientData/>
  </xdr:twoCellAnchor>
  <xdr:twoCellAnchor>
    <xdr:from>
      <xdr:col>20</xdr:col>
      <xdr:colOff>68580</xdr:colOff>
      <xdr:row>11</xdr:row>
      <xdr:rowOff>68263</xdr:rowOff>
    </xdr:from>
    <xdr:to>
      <xdr:col>25</xdr:col>
      <xdr:colOff>112078</xdr:colOff>
      <xdr:row>13</xdr:row>
      <xdr:rowOff>118428</xdr:rowOff>
    </xdr:to>
    <xdr:sp macro="" textlink="">
      <xdr:nvSpPr>
        <xdr:cNvPr id="30" name="Text Box 11">
          <a:extLst>
            <a:ext uri="{FF2B5EF4-FFF2-40B4-BE49-F238E27FC236}">
              <a16:creationId xmlns:a16="http://schemas.microsoft.com/office/drawing/2014/main" id="{00000000-0008-0000-0200-00001E000000}"/>
            </a:ext>
          </a:extLst>
        </xdr:cNvPr>
        <xdr:cNvSpPr txBox="1">
          <a:spLocks noChangeArrowheads="1"/>
        </xdr:cNvSpPr>
      </xdr:nvSpPr>
      <xdr:spPr bwMode="auto">
        <a:xfrm>
          <a:off x="3878580" y="1525588"/>
          <a:ext cx="995998" cy="35496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株式会社△△△</a:t>
          </a:r>
        </a:p>
      </xdr:txBody>
    </xdr:sp>
    <xdr:clientData/>
  </xdr:twoCellAnchor>
  <xdr:twoCellAnchor>
    <xdr:from>
      <xdr:col>30</xdr:col>
      <xdr:colOff>71437</xdr:colOff>
      <xdr:row>33</xdr:row>
      <xdr:rowOff>89218</xdr:rowOff>
    </xdr:from>
    <xdr:to>
      <xdr:col>33</xdr:col>
      <xdr:colOff>46989</xdr:colOff>
      <xdr:row>35</xdr:row>
      <xdr:rowOff>35719</xdr:rowOff>
    </xdr:to>
    <xdr:sp macro="" textlink="">
      <xdr:nvSpPr>
        <xdr:cNvPr id="31" name="Text Box 13">
          <a:extLst>
            <a:ext uri="{FF2B5EF4-FFF2-40B4-BE49-F238E27FC236}">
              <a16:creationId xmlns:a16="http://schemas.microsoft.com/office/drawing/2014/main" id="{00000000-0008-0000-0200-00001F000000}"/>
            </a:ext>
          </a:extLst>
        </xdr:cNvPr>
        <xdr:cNvSpPr txBox="1">
          <a:spLocks noChangeArrowheads="1"/>
        </xdr:cNvSpPr>
      </xdr:nvSpPr>
      <xdr:spPr bwMode="auto">
        <a:xfrm>
          <a:off x="5786437" y="4982687"/>
          <a:ext cx="547052" cy="256063"/>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800">
              <a:solidFill>
                <a:srgbClr val="000000"/>
              </a:solidFill>
            </a:rPr>
            <a:t>守衛所</a:t>
          </a:r>
        </a:p>
      </xdr:txBody>
    </xdr:sp>
    <xdr:clientData/>
  </xdr:twoCellAnchor>
  <xdr:twoCellAnchor>
    <xdr:from>
      <xdr:col>30</xdr:col>
      <xdr:colOff>189865</xdr:colOff>
      <xdr:row>16</xdr:row>
      <xdr:rowOff>106045</xdr:rowOff>
    </xdr:from>
    <xdr:to>
      <xdr:col>32</xdr:col>
      <xdr:colOff>151765</xdr:colOff>
      <xdr:row>29</xdr:row>
      <xdr:rowOff>26035</xdr:rowOff>
    </xdr:to>
    <xdr:sp macro="" textlink="">
      <xdr:nvSpPr>
        <xdr:cNvPr id="32" name="Text Box 14">
          <a:extLst>
            <a:ext uri="{FF2B5EF4-FFF2-40B4-BE49-F238E27FC236}">
              <a16:creationId xmlns:a16="http://schemas.microsoft.com/office/drawing/2014/main" id="{00000000-0008-0000-0200-000020000000}"/>
            </a:ext>
          </a:extLst>
        </xdr:cNvPr>
        <xdr:cNvSpPr txBox="1">
          <a:spLocks noChangeArrowheads="1"/>
        </xdr:cNvSpPr>
      </xdr:nvSpPr>
      <xdr:spPr bwMode="auto">
        <a:xfrm>
          <a:off x="5904865" y="2325370"/>
          <a:ext cx="342900" cy="1901190"/>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本館</a:t>
          </a:r>
        </a:p>
      </xdr:txBody>
    </xdr:sp>
    <xdr:clientData/>
  </xdr:twoCellAnchor>
  <xdr:twoCellAnchor>
    <xdr:from>
      <xdr:col>25</xdr:col>
      <xdr:colOff>180340</xdr:colOff>
      <xdr:row>11</xdr:row>
      <xdr:rowOff>9525</xdr:rowOff>
    </xdr:from>
    <xdr:to>
      <xdr:col>29</xdr:col>
      <xdr:colOff>66040</xdr:colOff>
      <xdr:row>14</xdr:row>
      <xdr:rowOff>144780</xdr:rowOff>
    </xdr:to>
    <xdr:sp macro="" textlink="">
      <xdr:nvSpPr>
        <xdr:cNvPr id="33" name="Oval 15">
          <a:extLst>
            <a:ext uri="{FF2B5EF4-FFF2-40B4-BE49-F238E27FC236}">
              <a16:creationId xmlns:a16="http://schemas.microsoft.com/office/drawing/2014/main" id="{00000000-0008-0000-0200-000021000000}"/>
            </a:ext>
          </a:extLst>
        </xdr:cNvPr>
        <xdr:cNvSpPr>
          <a:spLocks noChangeArrowheads="1"/>
        </xdr:cNvSpPr>
      </xdr:nvSpPr>
      <xdr:spPr bwMode="auto">
        <a:xfrm>
          <a:off x="4942840" y="14668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研究棟</a:t>
          </a:r>
        </a:p>
      </xdr:txBody>
    </xdr:sp>
    <xdr:clientData/>
  </xdr:twoCellAnchor>
  <xdr:twoCellAnchor>
    <xdr:from>
      <xdr:col>29</xdr:col>
      <xdr:colOff>145415</xdr:colOff>
      <xdr:row>11</xdr:row>
      <xdr:rowOff>22225</xdr:rowOff>
    </xdr:from>
    <xdr:to>
      <xdr:col>33</xdr:col>
      <xdr:colOff>31115</xdr:colOff>
      <xdr:row>15</xdr:row>
      <xdr:rowOff>5080</xdr:rowOff>
    </xdr:to>
    <xdr:sp macro="" textlink="">
      <xdr:nvSpPr>
        <xdr:cNvPr id="34" name="Oval 16">
          <a:extLst>
            <a:ext uri="{FF2B5EF4-FFF2-40B4-BE49-F238E27FC236}">
              <a16:creationId xmlns:a16="http://schemas.microsoft.com/office/drawing/2014/main" id="{00000000-0008-0000-0200-000022000000}"/>
            </a:ext>
          </a:extLst>
        </xdr:cNvPr>
        <xdr:cNvSpPr>
          <a:spLocks noChangeArrowheads="1"/>
        </xdr:cNvSpPr>
      </xdr:nvSpPr>
      <xdr:spPr bwMode="auto">
        <a:xfrm>
          <a:off x="5669915" y="1479550"/>
          <a:ext cx="647700" cy="5924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900">
              <a:solidFill>
                <a:srgbClr val="000000"/>
              </a:solidFill>
            </a:rPr>
            <a:t>分析棟</a:t>
          </a:r>
        </a:p>
      </xdr:txBody>
    </xdr:sp>
    <xdr:clientData/>
  </xdr:twoCellAnchor>
  <xdr:twoCellAnchor>
    <xdr:from>
      <xdr:col>16</xdr:col>
      <xdr:colOff>85408</xdr:colOff>
      <xdr:row>21</xdr:row>
      <xdr:rowOff>26988</xdr:rowOff>
    </xdr:from>
    <xdr:to>
      <xdr:col>22</xdr:col>
      <xdr:colOff>60325</xdr:colOff>
      <xdr:row>24</xdr:row>
      <xdr:rowOff>16193</xdr:rowOff>
    </xdr:to>
    <xdr:sp macro="" textlink="">
      <xdr:nvSpPr>
        <xdr:cNvPr id="36" name="Text Box 18">
          <a:extLst>
            <a:ext uri="{FF2B5EF4-FFF2-40B4-BE49-F238E27FC236}">
              <a16:creationId xmlns:a16="http://schemas.microsoft.com/office/drawing/2014/main" id="{00000000-0008-0000-0200-000024000000}"/>
            </a:ext>
          </a:extLst>
        </xdr:cNvPr>
        <xdr:cNvSpPr txBox="1">
          <a:spLocks noChangeArrowheads="1"/>
        </xdr:cNvSpPr>
      </xdr:nvSpPr>
      <xdr:spPr bwMode="auto">
        <a:xfrm>
          <a:off x="3133408" y="3008313"/>
          <a:ext cx="111791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ガラス溶融炉</a:t>
          </a:r>
          <a:r>
            <a:rPr kumimoji="0" lang="ja-JP" altLang="en-US" sz="1000" b="1">
              <a:solidFill>
                <a:srgbClr val="000000"/>
              </a:solidFill>
            </a:rPr>
            <a:t>（</a:t>
          </a:r>
          <a:r>
            <a:rPr kumimoji="0" lang="en-US" altLang="ja-JP" sz="1000" b="1">
              <a:solidFill>
                <a:srgbClr val="000000"/>
              </a:solidFill>
            </a:rPr>
            <a:t>3</a:t>
          </a:r>
          <a:r>
            <a:rPr kumimoji="0" lang="ja-JP" altLang="en-US" sz="1000" b="1">
              <a:solidFill>
                <a:srgbClr val="000000"/>
              </a:solidFill>
            </a:rPr>
            <a:t>）</a:t>
          </a:r>
        </a:p>
      </xdr:txBody>
    </xdr:sp>
    <xdr:clientData/>
  </xdr:twoCellAnchor>
  <xdr:twoCellAnchor>
    <xdr:from>
      <xdr:col>24</xdr:col>
      <xdr:colOff>189865</xdr:colOff>
      <xdr:row>16</xdr:row>
      <xdr:rowOff>133033</xdr:rowOff>
    </xdr:from>
    <xdr:to>
      <xdr:col>28</xdr:col>
      <xdr:colOff>124778</xdr:colOff>
      <xdr:row>20</xdr:row>
      <xdr:rowOff>53975</xdr:rowOff>
    </xdr:to>
    <xdr:sp macro="" textlink="">
      <xdr:nvSpPr>
        <xdr:cNvPr id="37" name="Text Box 19">
          <a:extLst>
            <a:ext uri="{FF2B5EF4-FFF2-40B4-BE49-F238E27FC236}">
              <a16:creationId xmlns:a16="http://schemas.microsoft.com/office/drawing/2014/main" id="{00000000-0008-0000-0200-000025000000}"/>
            </a:ext>
          </a:extLst>
        </xdr:cNvPr>
        <xdr:cNvSpPr txBox="1">
          <a:spLocks noChangeArrowheads="1"/>
        </xdr:cNvSpPr>
      </xdr:nvSpPr>
      <xdr:spPr bwMode="auto">
        <a:xfrm>
          <a:off x="4761865" y="2352358"/>
          <a:ext cx="6969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原料</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17</xdr:col>
      <xdr:colOff>61595</xdr:colOff>
      <xdr:row>34</xdr:row>
      <xdr:rowOff>6668</xdr:rowOff>
    </xdr:from>
    <xdr:to>
      <xdr:col>21</xdr:col>
      <xdr:colOff>36513</xdr:colOff>
      <xdr:row>37</xdr:row>
      <xdr:rowOff>80010</xdr:rowOff>
    </xdr:to>
    <xdr:sp macro="" textlink="">
      <xdr:nvSpPr>
        <xdr:cNvPr id="38" name="Text Box 20">
          <a:extLst>
            <a:ext uri="{FF2B5EF4-FFF2-40B4-BE49-F238E27FC236}">
              <a16:creationId xmlns:a16="http://schemas.microsoft.com/office/drawing/2014/main" id="{00000000-0008-0000-0200-000026000000}"/>
            </a:ext>
          </a:extLst>
        </xdr:cNvPr>
        <xdr:cNvSpPr txBox="1">
          <a:spLocks noChangeArrowheads="1"/>
        </xdr:cNvSpPr>
      </xdr:nvSpPr>
      <xdr:spPr bwMode="auto">
        <a:xfrm>
          <a:off x="3300095" y="4969193"/>
          <a:ext cx="736918"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体育館</a:t>
          </a:r>
        </a:p>
      </xdr:txBody>
    </xdr:sp>
    <xdr:clientData/>
  </xdr:twoCellAnchor>
  <xdr:twoCellAnchor>
    <xdr:from>
      <xdr:col>24</xdr:col>
      <xdr:colOff>186690</xdr:colOff>
      <xdr:row>20</xdr:row>
      <xdr:rowOff>134938</xdr:rowOff>
    </xdr:from>
    <xdr:to>
      <xdr:col>28</xdr:col>
      <xdr:colOff>134303</xdr:colOff>
      <xdr:row>24</xdr:row>
      <xdr:rowOff>55880</xdr:rowOff>
    </xdr:to>
    <xdr:sp macro="" textlink="">
      <xdr:nvSpPr>
        <xdr:cNvPr id="39" name="Text Box 21">
          <a:extLst>
            <a:ext uri="{FF2B5EF4-FFF2-40B4-BE49-F238E27FC236}">
              <a16:creationId xmlns:a16="http://schemas.microsoft.com/office/drawing/2014/main" id="{00000000-0008-0000-0200-000027000000}"/>
            </a:ext>
          </a:extLst>
        </xdr:cNvPr>
        <xdr:cNvSpPr txBox="1">
          <a:spLocks noChangeArrowheads="1"/>
        </xdr:cNvSpPr>
      </xdr:nvSpPr>
      <xdr:spPr bwMode="auto">
        <a:xfrm>
          <a:off x="4758690" y="2963863"/>
          <a:ext cx="709613" cy="5305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製品</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保管庫</a:t>
          </a:r>
        </a:p>
      </xdr:txBody>
    </xdr:sp>
    <xdr:clientData/>
  </xdr:twoCellAnchor>
  <xdr:twoCellAnchor>
    <xdr:from>
      <xdr:col>16</xdr:col>
      <xdr:colOff>58420</xdr:colOff>
      <xdr:row>24</xdr:row>
      <xdr:rowOff>114618</xdr:rowOff>
    </xdr:from>
    <xdr:to>
      <xdr:col>28</xdr:col>
      <xdr:colOff>167640</xdr:colOff>
      <xdr:row>29</xdr:row>
      <xdr:rowOff>33973</xdr:rowOff>
    </xdr:to>
    <xdr:sp macro="" textlink="">
      <xdr:nvSpPr>
        <xdr:cNvPr id="40" name="Text Box 22">
          <a:extLst>
            <a:ext uri="{FF2B5EF4-FFF2-40B4-BE49-F238E27FC236}">
              <a16:creationId xmlns:a16="http://schemas.microsoft.com/office/drawing/2014/main" id="{00000000-0008-0000-0200-000028000000}"/>
            </a:ext>
          </a:extLst>
        </xdr:cNvPr>
        <xdr:cNvSpPr txBox="1">
          <a:spLocks noChangeArrowheads="1"/>
        </xdr:cNvSpPr>
      </xdr:nvSpPr>
      <xdr:spPr bwMode="auto">
        <a:xfrm>
          <a:off x="3106420" y="3553143"/>
          <a:ext cx="2395220" cy="68135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生石灰製造用</a:t>
          </a:r>
        </a:p>
        <a:p>
          <a:pPr algn="ctr" eaLnBrk="0" hangingPunct="0">
            <a:lnSpc>
              <a:spcPts val="2200"/>
            </a:lnSpc>
            <a:spcBef>
              <a:spcPct val="50000"/>
            </a:spcBef>
          </a:pPr>
          <a:r>
            <a:rPr kumimoji="0" lang="ja-JP" altLang="en-US" sz="1000">
              <a:solidFill>
                <a:srgbClr val="000000"/>
              </a:solidFill>
            </a:rPr>
            <a:t>ロータリーキルン</a:t>
          </a:r>
          <a:r>
            <a:rPr kumimoji="0" lang="ja-JP" altLang="en-US" sz="1000" b="1">
              <a:solidFill>
                <a:srgbClr val="000000"/>
              </a:solidFill>
            </a:rPr>
            <a:t>（</a:t>
          </a:r>
          <a:r>
            <a:rPr kumimoji="0" lang="en-US" altLang="ja-JP" sz="1000" b="1">
              <a:solidFill>
                <a:srgbClr val="000000"/>
              </a:solidFill>
            </a:rPr>
            <a:t>5</a:t>
          </a:r>
          <a:r>
            <a:rPr kumimoji="0" lang="ja-JP" altLang="en-US" sz="1000" b="1">
              <a:solidFill>
                <a:srgbClr val="000000"/>
              </a:solidFill>
            </a:rPr>
            <a:t>）</a:t>
          </a:r>
        </a:p>
      </xdr:txBody>
    </xdr:sp>
    <xdr:clientData/>
  </xdr:twoCellAnchor>
  <xdr:twoCellAnchor>
    <xdr:from>
      <xdr:col>12</xdr:col>
      <xdr:colOff>0</xdr:colOff>
      <xdr:row>15</xdr:row>
      <xdr:rowOff>14605</xdr:rowOff>
    </xdr:from>
    <xdr:to>
      <xdr:col>15</xdr:col>
      <xdr:colOff>86995</xdr:colOff>
      <xdr:row>18</xdr:row>
      <xdr:rowOff>86360</xdr:rowOff>
    </xdr:to>
    <xdr:sp macro="" textlink="">
      <xdr:nvSpPr>
        <xdr:cNvPr id="41" name="Oval 23">
          <a:extLst>
            <a:ext uri="{FF2B5EF4-FFF2-40B4-BE49-F238E27FC236}">
              <a16:creationId xmlns:a16="http://schemas.microsoft.com/office/drawing/2014/main" id="{00000000-0008-0000-0200-000029000000}"/>
            </a:ext>
          </a:extLst>
        </xdr:cNvPr>
        <xdr:cNvSpPr>
          <a:spLocks noChangeArrowheads="1"/>
        </xdr:cNvSpPr>
      </xdr:nvSpPr>
      <xdr:spPr bwMode="auto">
        <a:xfrm>
          <a:off x="2286000" y="208153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xdr:from>
      <xdr:col>22</xdr:col>
      <xdr:colOff>28575</xdr:colOff>
      <xdr:row>34</xdr:row>
      <xdr:rowOff>146368</xdr:rowOff>
    </xdr:from>
    <xdr:to>
      <xdr:col>26</xdr:col>
      <xdr:colOff>94615</xdr:colOff>
      <xdr:row>38</xdr:row>
      <xdr:rowOff>92710</xdr:rowOff>
    </xdr:to>
    <xdr:sp macro="" textlink="">
      <xdr:nvSpPr>
        <xdr:cNvPr id="42" name="Text Box 26">
          <a:extLst>
            <a:ext uri="{FF2B5EF4-FFF2-40B4-BE49-F238E27FC236}">
              <a16:creationId xmlns:a16="http://schemas.microsoft.com/office/drawing/2014/main" id="{00000000-0008-0000-0200-00002A000000}"/>
            </a:ext>
          </a:extLst>
        </xdr:cNvPr>
        <xdr:cNvSpPr txBox="1">
          <a:spLocks noChangeArrowheads="1"/>
        </xdr:cNvSpPr>
      </xdr:nvSpPr>
      <xdr:spPr bwMode="auto">
        <a:xfrm>
          <a:off x="4219575" y="5108893"/>
          <a:ext cx="828040" cy="5559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300"/>
            </a:lnSpc>
            <a:spcBef>
              <a:spcPct val="50000"/>
            </a:spcBef>
          </a:pPr>
          <a:r>
            <a:rPr kumimoji="0" lang="ja-JP" altLang="en-US" sz="1000">
              <a:solidFill>
                <a:srgbClr val="000000"/>
              </a:solidFill>
            </a:rPr>
            <a:t>テニス</a:t>
          </a:r>
          <a:endParaRPr kumimoji="0" lang="en-US" altLang="ja-JP" sz="1000">
            <a:solidFill>
              <a:srgbClr val="000000"/>
            </a:solidFill>
          </a:endParaRPr>
        </a:p>
        <a:p>
          <a:pPr algn="ctr" eaLnBrk="0" hangingPunct="0">
            <a:lnSpc>
              <a:spcPts val="300"/>
            </a:lnSpc>
            <a:spcBef>
              <a:spcPct val="50000"/>
            </a:spcBef>
          </a:pPr>
          <a:r>
            <a:rPr kumimoji="0" lang="ja-JP" altLang="en-US" sz="1000">
              <a:solidFill>
                <a:srgbClr val="000000"/>
              </a:solidFill>
            </a:rPr>
            <a:t>コート</a:t>
          </a:r>
        </a:p>
      </xdr:txBody>
    </xdr:sp>
    <xdr:clientData/>
  </xdr:twoCellAnchor>
  <xdr:twoCellAnchor>
    <xdr:from>
      <xdr:col>29</xdr:col>
      <xdr:colOff>2540</xdr:colOff>
      <xdr:row>36</xdr:row>
      <xdr:rowOff>137160</xdr:rowOff>
    </xdr:from>
    <xdr:to>
      <xdr:col>32</xdr:col>
      <xdr:colOff>78740</xdr:colOff>
      <xdr:row>38</xdr:row>
      <xdr:rowOff>91405</xdr:rowOff>
    </xdr:to>
    <xdr:sp macro="" textlink="">
      <xdr:nvSpPr>
        <xdr:cNvPr id="43" name="Text Box 36">
          <a:extLst>
            <a:ext uri="{FF2B5EF4-FFF2-40B4-BE49-F238E27FC236}">
              <a16:creationId xmlns:a16="http://schemas.microsoft.com/office/drawing/2014/main" id="{00000000-0008-0000-0200-00002B000000}"/>
            </a:ext>
          </a:extLst>
        </xdr:cNvPr>
        <xdr:cNvSpPr txBox="1">
          <a:spLocks noChangeArrowheads="1"/>
        </xdr:cNvSpPr>
      </xdr:nvSpPr>
      <xdr:spPr bwMode="auto">
        <a:xfrm>
          <a:off x="5527040" y="5404485"/>
          <a:ext cx="647700" cy="259045"/>
        </a:xfrm>
        <a:prstGeom prst="rect">
          <a:avLst/>
        </a:prstGeom>
        <a:solidFill>
          <a:schemeClr val="bg1"/>
        </a:solidFill>
        <a:ln>
          <a:noFill/>
        </a:ln>
        <a:effectLst/>
        <a:extLs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eaLnBrk="0" hangingPunct="0">
            <a:spcBef>
              <a:spcPct val="50000"/>
            </a:spcBef>
          </a:pPr>
          <a:r>
            <a:rPr kumimoji="0" lang="ja-JP" altLang="en-US" sz="1000">
              <a:solidFill>
                <a:srgbClr val="000000"/>
              </a:solidFill>
            </a:rPr>
            <a:t>駐車場</a:t>
          </a:r>
        </a:p>
      </xdr:txBody>
    </xdr:sp>
    <xdr:clientData/>
  </xdr:twoCellAnchor>
  <xdr:twoCellAnchor>
    <xdr:from>
      <xdr:col>27</xdr:col>
      <xdr:colOff>142240</xdr:colOff>
      <xdr:row>35</xdr:row>
      <xdr:rowOff>48895</xdr:rowOff>
    </xdr:from>
    <xdr:to>
      <xdr:col>27</xdr:col>
      <xdr:colOff>142240</xdr:colOff>
      <xdr:row>39</xdr:row>
      <xdr:rowOff>146050</xdr:rowOff>
    </xdr:to>
    <xdr:sp macro="" textlink="">
      <xdr:nvSpPr>
        <xdr:cNvPr id="44" name="Line 40">
          <a:extLst>
            <a:ext uri="{FF2B5EF4-FFF2-40B4-BE49-F238E27FC236}">
              <a16:creationId xmlns:a16="http://schemas.microsoft.com/office/drawing/2014/main" id="{00000000-0008-0000-0200-00002C000000}"/>
            </a:ext>
          </a:extLst>
        </xdr:cNvPr>
        <xdr:cNvSpPr>
          <a:spLocks noChangeShapeType="1"/>
        </xdr:cNvSpPr>
      </xdr:nvSpPr>
      <xdr:spPr bwMode="auto">
        <a:xfrm>
          <a:off x="5285740" y="5163820"/>
          <a:ext cx="0" cy="706755"/>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27</xdr:col>
      <xdr:colOff>151765</xdr:colOff>
      <xdr:row>35</xdr:row>
      <xdr:rowOff>67945</xdr:rowOff>
    </xdr:from>
    <xdr:to>
      <xdr:col>33</xdr:col>
      <xdr:colOff>37465</xdr:colOff>
      <xdr:row>35</xdr:row>
      <xdr:rowOff>67945</xdr:rowOff>
    </xdr:to>
    <xdr:sp macro="" textlink="">
      <xdr:nvSpPr>
        <xdr:cNvPr id="45" name="Line 41">
          <a:extLst>
            <a:ext uri="{FF2B5EF4-FFF2-40B4-BE49-F238E27FC236}">
              <a16:creationId xmlns:a16="http://schemas.microsoft.com/office/drawing/2014/main" id="{00000000-0008-0000-0200-00002D000000}"/>
            </a:ext>
          </a:extLst>
        </xdr:cNvPr>
        <xdr:cNvSpPr>
          <a:spLocks noChangeShapeType="1"/>
        </xdr:cNvSpPr>
      </xdr:nvSpPr>
      <xdr:spPr bwMode="auto">
        <a:xfrm>
          <a:off x="5295265" y="5182870"/>
          <a:ext cx="1028700" cy="0"/>
        </a:xfrm>
        <a:prstGeom prst="line">
          <a:avLst/>
        </a:prstGeom>
        <a:noFill/>
        <a:ln w="952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EEECE1"/>
                </a:outerShdw>
              </a:effectLst>
            </a14:hiddenEffects>
          </a:ext>
        </a:extLst>
      </xdr:spPr>
    </xdr:sp>
    <xdr:clientData/>
  </xdr:twoCellAnchor>
  <xdr:twoCellAnchor>
    <xdr:from>
      <xdr:col>7</xdr:col>
      <xdr:colOff>76200</xdr:colOff>
      <xdr:row>21</xdr:row>
      <xdr:rowOff>61913</xdr:rowOff>
    </xdr:from>
    <xdr:to>
      <xdr:col>9</xdr:col>
      <xdr:colOff>186373</xdr:colOff>
      <xdr:row>25</xdr:row>
      <xdr:rowOff>71755</xdr:rowOff>
    </xdr:to>
    <xdr:sp macro="" textlink="">
      <xdr:nvSpPr>
        <xdr:cNvPr id="46" name="Text Box 42">
          <a:extLst>
            <a:ext uri="{FF2B5EF4-FFF2-40B4-BE49-F238E27FC236}">
              <a16:creationId xmlns:a16="http://schemas.microsoft.com/office/drawing/2014/main" id="{00000000-0008-0000-0200-00002E000000}"/>
            </a:ext>
          </a:extLst>
        </xdr:cNvPr>
        <xdr:cNvSpPr txBox="1">
          <a:spLocks noChangeArrowheads="1"/>
        </xdr:cNvSpPr>
      </xdr:nvSpPr>
      <xdr:spPr bwMode="auto">
        <a:xfrm>
          <a:off x="1409700" y="3043238"/>
          <a:ext cx="491173" cy="619442"/>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lnSpc>
              <a:spcPts val="1200"/>
            </a:lnSpc>
            <a:spcBef>
              <a:spcPct val="50000"/>
            </a:spcBef>
          </a:pPr>
          <a:r>
            <a:rPr kumimoji="0" lang="ja-JP" altLang="en-US" sz="1000">
              <a:solidFill>
                <a:srgbClr val="000000"/>
              </a:solidFill>
            </a:rPr>
            <a:t>廃水処理施設</a:t>
          </a:r>
        </a:p>
      </xdr:txBody>
    </xdr:sp>
    <xdr:clientData/>
  </xdr:twoCellAnchor>
  <xdr:twoCellAnchor>
    <xdr:from>
      <xdr:col>7</xdr:col>
      <xdr:colOff>88900</xdr:colOff>
      <xdr:row>25</xdr:row>
      <xdr:rowOff>126683</xdr:rowOff>
    </xdr:from>
    <xdr:to>
      <xdr:col>10</xdr:col>
      <xdr:colOff>8573</xdr:colOff>
      <xdr:row>31</xdr:row>
      <xdr:rowOff>21167</xdr:rowOff>
    </xdr:to>
    <xdr:sp macro="" textlink="">
      <xdr:nvSpPr>
        <xdr:cNvPr id="47" name="Text Box 43">
          <a:extLst>
            <a:ext uri="{FF2B5EF4-FFF2-40B4-BE49-F238E27FC236}">
              <a16:creationId xmlns:a16="http://schemas.microsoft.com/office/drawing/2014/main" id="{00000000-0008-0000-0200-00002F000000}"/>
            </a:ext>
          </a:extLst>
        </xdr:cNvPr>
        <xdr:cNvSpPr txBox="1">
          <a:spLocks noChangeArrowheads="1"/>
        </xdr:cNvSpPr>
      </xdr:nvSpPr>
      <xdr:spPr bwMode="auto">
        <a:xfrm>
          <a:off x="1422400" y="3619183"/>
          <a:ext cx="491173" cy="783484"/>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vert="eaVert"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a:solidFill>
                <a:srgbClr val="000000"/>
              </a:solidFill>
            </a:rPr>
            <a:t>中央受電所</a:t>
          </a:r>
          <a:endParaRPr kumimoji="0" lang="en-US" altLang="ja-JP" sz="1000">
            <a:solidFill>
              <a:srgbClr val="000000"/>
            </a:solidFill>
          </a:endParaRPr>
        </a:p>
        <a:p>
          <a:pPr algn="ctr" eaLnBrk="0" hangingPunct="0">
            <a:spcBef>
              <a:spcPct val="50000"/>
            </a:spcBef>
          </a:pPr>
          <a:r>
            <a:rPr kumimoji="0" lang="ja-JP" altLang="en-US" sz="1000" b="1">
              <a:solidFill>
                <a:srgbClr val="000000"/>
              </a:solidFill>
            </a:rPr>
            <a:t>（　</a:t>
          </a:r>
          <a:r>
            <a:rPr kumimoji="0" lang="en-US" altLang="ja-JP" sz="1000" b="1">
              <a:solidFill>
                <a:srgbClr val="000000"/>
              </a:solidFill>
            </a:rPr>
            <a:t>1</a:t>
          </a:r>
          <a:r>
            <a:rPr kumimoji="0" lang="ja-JP" altLang="en-US" sz="1000" b="1" baseline="0">
              <a:solidFill>
                <a:srgbClr val="000000"/>
              </a:solidFill>
            </a:rPr>
            <a:t> </a:t>
          </a:r>
          <a:r>
            <a:rPr kumimoji="0" lang="ja-JP" altLang="en-US" sz="1000" b="1">
              <a:solidFill>
                <a:srgbClr val="000000"/>
              </a:solidFill>
            </a:rPr>
            <a:t>）</a:t>
          </a:r>
        </a:p>
      </xdr:txBody>
    </xdr:sp>
    <xdr:clientData/>
  </xdr:twoCellAnchor>
  <xdr:twoCellAnchor>
    <xdr:from>
      <xdr:col>12</xdr:col>
      <xdr:colOff>85725</xdr:colOff>
      <xdr:row>31</xdr:row>
      <xdr:rowOff>22225</xdr:rowOff>
    </xdr:from>
    <xdr:to>
      <xdr:col>15</xdr:col>
      <xdr:colOff>172720</xdr:colOff>
      <xdr:row>34</xdr:row>
      <xdr:rowOff>93980</xdr:rowOff>
    </xdr:to>
    <xdr:sp macro="" textlink="">
      <xdr:nvSpPr>
        <xdr:cNvPr id="49" name="Oval 23">
          <a:extLst>
            <a:ext uri="{FF2B5EF4-FFF2-40B4-BE49-F238E27FC236}">
              <a16:creationId xmlns:a16="http://schemas.microsoft.com/office/drawing/2014/main" id="{00000000-0008-0000-0200-000031000000}"/>
            </a:ext>
          </a:extLst>
        </xdr:cNvPr>
        <xdr:cNvSpPr>
          <a:spLocks noChangeArrowheads="1"/>
        </xdr:cNvSpPr>
      </xdr:nvSpPr>
      <xdr:spPr bwMode="auto">
        <a:xfrm>
          <a:off x="2371725" y="4527550"/>
          <a:ext cx="658495" cy="528955"/>
        </a:xfrm>
        <a:prstGeom prst="ellipse">
          <a:avLst/>
        </a:prstGeom>
        <a:solidFill>
          <a:schemeClr val="bg1"/>
        </a:solidFill>
        <a:ln w="9525">
          <a:solidFill>
            <a:srgbClr val="000000"/>
          </a:solidFill>
          <a:round/>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r>
            <a:rPr kumimoji="0" lang="ja-JP" altLang="en-US" sz="800">
              <a:solidFill>
                <a:srgbClr val="000000"/>
              </a:solidFill>
            </a:rPr>
            <a:t>重油</a:t>
          </a:r>
        </a:p>
        <a:p>
          <a:pPr algn="ctr" eaLnBrk="0" hangingPunct="0"/>
          <a:r>
            <a:rPr kumimoji="0" lang="ja-JP" altLang="en-US" sz="800">
              <a:solidFill>
                <a:srgbClr val="000000"/>
              </a:solidFill>
            </a:rPr>
            <a:t>タンク</a:t>
          </a:r>
        </a:p>
      </xdr:txBody>
    </xdr:sp>
    <xdr:clientData/>
  </xdr:twoCellAnchor>
  <xdr:twoCellAnchor editAs="oneCell">
    <xdr:from>
      <xdr:col>36</xdr:col>
      <xdr:colOff>53068</xdr:colOff>
      <xdr:row>47</xdr:row>
      <xdr:rowOff>121104</xdr:rowOff>
    </xdr:from>
    <xdr:to>
      <xdr:col>41</xdr:col>
      <xdr:colOff>562507</xdr:colOff>
      <xdr:row>51</xdr:row>
      <xdr:rowOff>30860</xdr:rowOff>
    </xdr:to>
    <xdr:sp macro="" textlink="">
      <xdr:nvSpPr>
        <xdr:cNvPr id="50" name="AutoShape 4">
          <a:extLst>
            <a:ext uri="{FF2B5EF4-FFF2-40B4-BE49-F238E27FC236}">
              <a16:creationId xmlns:a16="http://schemas.microsoft.com/office/drawing/2014/main" id="{00000000-0008-0000-0200-000032000000}"/>
            </a:ext>
          </a:extLst>
        </xdr:cNvPr>
        <xdr:cNvSpPr>
          <a:spLocks noChangeArrowheads="1"/>
        </xdr:cNvSpPr>
      </xdr:nvSpPr>
      <xdr:spPr bwMode="auto">
        <a:xfrm>
          <a:off x="7107011" y="7066190"/>
          <a:ext cx="3405039"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35</xdr:col>
      <xdr:colOff>61799</xdr:colOff>
      <xdr:row>56</xdr:row>
      <xdr:rowOff>72021</xdr:rowOff>
    </xdr:from>
    <xdr:to>
      <xdr:col>40</xdr:col>
      <xdr:colOff>600919</xdr:colOff>
      <xdr:row>59</xdr:row>
      <xdr:rowOff>1592</xdr:rowOff>
    </xdr:to>
    <xdr:sp macro="" textlink="">
      <xdr:nvSpPr>
        <xdr:cNvPr id="51" name="AutoShape 5">
          <a:extLst>
            <a:ext uri="{FF2B5EF4-FFF2-40B4-BE49-F238E27FC236}">
              <a16:creationId xmlns:a16="http://schemas.microsoft.com/office/drawing/2014/main" id="{00000000-0008-0000-0200-000033000000}"/>
            </a:ext>
          </a:extLst>
        </xdr:cNvPr>
        <xdr:cNvSpPr>
          <a:spLocks noChangeArrowheads="1"/>
        </xdr:cNvSpPr>
      </xdr:nvSpPr>
      <xdr:spPr bwMode="auto">
        <a:xfrm>
          <a:off x="6919799" y="9172478"/>
          <a:ext cx="2950987" cy="527606"/>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34</xdr:col>
      <xdr:colOff>43542</xdr:colOff>
      <xdr:row>52</xdr:row>
      <xdr:rowOff>393246</xdr:rowOff>
    </xdr:from>
    <xdr:to>
      <xdr:col>41</xdr:col>
      <xdr:colOff>199824</xdr:colOff>
      <xdr:row>55</xdr:row>
      <xdr:rowOff>9066</xdr:rowOff>
    </xdr:to>
    <xdr:sp macro="" textlink="">
      <xdr:nvSpPr>
        <xdr:cNvPr id="52" name="AutoShape 3">
          <a:extLst>
            <a:ext uri="{FF2B5EF4-FFF2-40B4-BE49-F238E27FC236}">
              <a16:creationId xmlns:a16="http://schemas.microsoft.com/office/drawing/2014/main" id="{00000000-0008-0000-0200-000034000000}"/>
            </a:ext>
          </a:extLst>
        </xdr:cNvPr>
        <xdr:cNvSpPr>
          <a:spLocks noChangeArrowheads="1"/>
        </xdr:cNvSpPr>
      </xdr:nvSpPr>
      <xdr:spPr bwMode="auto">
        <a:xfrm>
          <a:off x="6705599" y="8426903"/>
          <a:ext cx="3443768" cy="48191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xdr:from>
      <xdr:col>10</xdr:col>
      <xdr:colOff>108857</xdr:colOff>
      <xdr:row>28</xdr:row>
      <xdr:rowOff>0</xdr:rowOff>
    </xdr:from>
    <xdr:to>
      <xdr:col>15</xdr:col>
      <xdr:colOff>114300</xdr:colOff>
      <xdr:row>30</xdr:row>
      <xdr:rowOff>141605</xdr:rowOff>
    </xdr:to>
    <xdr:sp macro="" textlink="">
      <xdr:nvSpPr>
        <xdr:cNvPr id="53" name="Text Box 18">
          <a:extLst>
            <a:ext uri="{FF2B5EF4-FFF2-40B4-BE49-F238E27FC236}">
              <a16:creationId xmlns:a16="http://schemas.microsoft.com/office/drawing/2014/main" id="{00000000-0008-0000-0200-000035000000}"/>
            </a:ext>
          </a:extLst>
        </xdr:cNvPr>
        <xdr:cNvSpPr txBox="1">
          <a:spLocks noChangeArrowheads="1"/>
        </xdr:cNvSpPr>
      </xdr:nvSpPr>
      <xdr:spPr bwMode="auto">
        <a:xfrm>
          <a:off x="2068286" y="4049486"/>
          <a:ext cx="985157" cy="446405"/>
        </a:xfrm>
        <a:prstGeom prst="rect">
          <a:avLst/>
        </a:prstGeom>
        <a:solidFill>
          <a:schemeClr val="bg1"/>
        </a:solidFill>
        <a:ln w="9525">
          <a:solidFill>
            <a:srgbClr val="000000"/>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algn="ctr" eaLnBrk="0" hangingPunct="0">
            <a:spcBef>
              <a:spcPct val="50000"/>
            </a:spcBef>
          </a:pPr>
          <a:r>
            <a:rPr kumimoji="0" lang="ja-JP" altLang="en-US" sz="1000" b="0">
              <a:solidFill>
                <a:srgbClr val="000000"/>
              </a:solidFill>
            </a:rPr>
            <a:t>コージェネレーション</a:t>
          </a:r>
          <a:r>
            <a:rPr kumimoji="0" lang="ja-JP" altLang="en-US" sz="1000" b="1">
              <a:solidFill>
                <a:srgbClr val="000000"/>
              </a:solidFill>
            </a:rPr>
            <a:t>（</a:t>
          </a:r>
          <a:r>
            <a:rPr kumimoji="0" lang="en-US" altLang="ja-JP" sz="1000" b="1">
              <a:solidFill>
                <a:srgbClr val="000000"/>
              </a:solidFill>
            </a:rPr>
            <a:t>4</a:t>
          </a:r>
          <a:r>
            <a:rPr kumimoji="0" lang="ja-JP" altLang="en-US" sz="1000" b="1">
              <a:solidFill>
                <a:srgbClr val="000000"/>
              </a:solidFill>
            </a:rPr>
            <a:t>）</a:t>
          </a:r>
        </a:p>
      </xdr:txBody>
    </xdr:sp>
    <xdr:clientData/>
  </xdr:twoCellAnchor>
  <xdr:twoCellAnchor>
    <xdr:from>
      <xdr:col>10</xdr:col>
      <xdr:colOff>95250</xdr:colOff>
      <xdr:row>21</xdr:row>
      <xdr:rowOff>10886</xdr:rowOff>
    </xdr:from>
    <xdr:to>
      <xdr:col>15</xdr:col>
      <xdr:colOff>92710</xdr:colOff>
      <xdr:row>27</xdr:row>
      <xdr:rowOff>92076</xdr:rowOff>
    </xdr:to>
    <xdr:sp macro="" textlink="">
      <xdr:nvSpPr>
        <xdr:cNvPr id="54" name="Text Box 52">
          <a:extLst>
            <a:ext uri="{FF2B5EF4-FFF2-40B4-BE49-F238E27FC236}">
              <a16:creationId xmlns:a16="http://schemas.microsoft.com/office/drawing/2014/main" id="{00000000-0008-0000-0200-000036000000}"/>
            </a:ext>
          </a:extLst>
        </xdr:cNvPr>
        <xdr:cNvSpPr txBox="1">
          <a:spLocks noChangeArrowheads="1"/>
        </xdr:cNvSpPr>
      </xdr:nvSpPr>
      <xdr:spPr bwMode="auto">
        <a:xfrm>
          <a:off x="2054679" y="2993572"/>
          <a:ext cx="977174" cy="995590"/>
        </a:xfrm>
        <a:prstGeom prst="rect">
          <a:avLst/>
        </a:prstGeom>
        <a:solidFill>
          <a:schemeClr val="bg1"/>
        </a:solidFill>
        <a:ln w="1270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nchor="ctr"/>
        <a:lstStyle>
          <a:defPPr>
            <a:defRPr lang="ja-JP"/>
          </a:defPPr>
          <a:lvl1pPr algn="l" rtl="0" fontAlgn="base">
            <a:spcBef>
              <a:spcPct val="0"/>
            </a:spcBef>
            <a:spcAft>
              <a:spcPct val="0"/>
            </a:spcAft>
            <a:defRPr kumimoji="1" kern="1200">
              <a:solidFill>
                <a:schemeClr val="tx1"/>
              </a:solidFill>
              <a:latin typeface="Arial" charset="0"/>
              <a:ea typeface="ＭＳ Ｐゴシック" pitchFamily="50" charset="-128"/>
              <a:cs typeface="+mn-cs"/>
            </a:defRPr>
          </a:lvl1pPr>
          <a:lvl2pPr marL="457200" algn="l" rtl="0" fontAlgn="base">
            <a:spcBef>
              <a:spcPct val="0"/>
            </a:spcBef>
            <a:spcAft>
              <a:spcPct val="0"/>
            </a:spcAft>
            <a:defRPr kumimoji="1" kern="1200">
              <a:solidFill>
                <a:schemeClr val="tx1"/>
              </a:solidFill>
              <a:latin typeface="Arial" charset="0"/>
              <a:ea typeface="ＭＳ Ｐゴシック" pitchFamily="50" charset="-128"/>
              <a:cs typeface="+mn-cs"/>
            </a:defRPr>
          </a:lvl2pPr>
          <a:lvl3pPr marL="914400" algn="l" rtl="0" fontAlgn="base">
            <a:spcBef>
              <a:spcPct val="0"/>
            </a:spcBef>
            <a:spcAft>
              <a:spcPct val="0"/>
            </a:spcAft>
            <a:defRPr kumimoji="1" kern="1200">
              <a:solidFill>
                <a:schemeClr val="tx1"/>
              </a:solidFill>
              <a:latin typeface="Arial" charset="0"/>
              <a:ea typeface="ＭＳ Ｐゴシック" pitchFamily="50" charset="-128"/>
              <a:cs typeface="+mn-cs"/>
            </a:defRPr>
          </a:lvl3pPr>
          <a:lvl4pPr marL="1371600" algn="l" rtl="0" fontAlgn="base">
            <a:spcBef>
              <a:spcPct val="0"/>
            </a:spcBef>
            <a:spcAft>
              <a:spcPct val="0"/>
            </a:spcAft>
            <a:defRPr kumimoji="1" kern="1200">
              <a:solidFill>
                <a:schemeClr val="tx1"/>
              </a:solidFill>
              <a:latin typeface="Arial" charset="0"/>
              <a:ea typeface="ＭＳ Ｐゴシック" pitchFamily="50" charset="-128"/>
              <a:cs typeface="+mn-cs"/>
            </a:defRPr>
          </a:lvl4pPr>
          <a:lvl5pPr marL="1828800" algn="l" rtl="0" fontAlgn="base">
            <a:spcBef>
              <a:spcPct val="0"/>
            </a:spcBef>
            <a:spcAft>
              <a:spcPct val="0"/>
            </a:spcAft>
            <a:defRPr kumimoji="1" kern="1200">
              <a:solidFill>
                <a:schemeClr val="tx1"/>
              </a:solidFill>
              <a:latin typeface="Arial" charset="0"/>
              <a:ea typeface="ＭＳ Ｐゴシック" pitchFamily="50" charset="-128"/>
              <a:cs typeface="+mn-cs"/>
            </a:defRPr>
          </a:lvl5pPr>
          <a:lvl6pPr marL="2286000" algn="l" defTabSz="914400" rtl="0" eaLnBrk="1" latinLnBrk="0" hangingPunct="1">
            <a:defRPr kumimoji="1" kern="1200">
              <a:solidFill>
                <a:schemeClr val="tx1"/>
              </a:solidFill>
              <a:latin typeface="Arial" charset="0"/>
              <a:ea typeface="ＭＳ Ｐゴシック" pitchFamily="50" charset="-128"/>
              <a:cs typeface="+mn-cs"/>
            </a:defRPr>
          </a:lvl6pPr>
          <a:lvl7pPr marL="2743200" algn="l" defTabSz="914400" rtl="0" eaLnBrk="1" latinLnBrk="0" hangingPunct="1">
            <a:defRPr kumimoji="1" kern="1200">
              <a:solidFill>
                <a:schemeClr val="tx1"/>
              </a:solidFill>
              <a:latin typeface="Arial" charset="0"/>
              <a:ea typeface="ＭＳ Ｐゴシック" pitchFamily="50" charset="-128"/>
              <a:cs typeface="+mn-cs"/>
            </a:defRPr>
          </a:lvl7pPr>
          <a:lvl8pPr marL="3200400" algn="l" defTabSz="914400" rtl="0" eaLnBrk="1" latinLnBrk="0" hangingPunct="1">
            <a:defRPr kumimoji="1" kern="1200">
              <a:solidFill>
                <a:schemeClr val="tx1"/>
              </a:solidFill>
              <a:latin typeface="Arial" charset="0"/>
              <a:ea typeface="ＭＳ Ｐゴシック" pitchFamily="50" charset="-128"/>
              <a:cs typeface="+mn-cs"/>
            </a:defRPr>
          </a:lvl8pPr>
          <a:lvl9pPr marL="3657600" algn="l" defTabSz="914400" rtl="0" eaLnBrk="1" latinLnBrk="0" hangingPunct="1">
            <a:defRPr kumimoji="1" kern="1200">
              <a:solidFill>
                <a:schemeClr val="tx1"/>
              </a:solidFill>
              <a:latin typeface="Arial" charset="0"/>
              <a:ea typeface="ＭＳ Ｐゴシック" pitchFamily="50" charset="-128"/>
              <a:cs typeface="+mn-cs"/>
            </a:defRPr>
          </a:lvl9pPr>
        </a:lstStyle>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ボイラー</a:t>
          </a:r>
          <a:endParaRPr kumimoji="0" lang="en-US" altLang="ja-JP" sz="1000" kern="1200">
            <a:solidFill>
              <a:srgbClr val="000000"/>
            </a:solidFill>
            <a:latin typeface="Arial" charset="0"/>
            <a:ea typeface="ＭＳ Ｐゴシック" pitchFamily="50" charset="-128"/>
            <a:cs typeface="+mn-cs"/>
          </a:endParaRPr>
        </a:p>
        <a:p>
          <a:pPr marL="0" indent="0" algn="ctr" rtl="0" eaLnBrk="0" fontAlgn="base" hangingPunct="0">
            <a:spcBef>
              <a:spcPct val="50000"/>
            </a:spcBef>
            <a:spcAft>
              <a:spcPct val="0"/>
            </a:spcAft>
          </a:pPr>
          <a:r>
            <a:rPr kumimoji="0" lang="ja-JP" altLang="en-US" sz="1000" kern="1200">
              <a:solidFill>
                <a:srgbClr val="000000"/>
              </a:solidFill>
              <a:latin typeface="Arial" charset="0"/>
              <a:ea typeface="ＭＳ Ｐゴシック" pitchFamily="50" charset="-128"/>
              <a:cs typeface="+mn-cs"/>
            </a:rPr>
            <a:t>４台</a:t>
          </a:r>
          <a:r>
            <a:rPr kumimoji="0" lang="ja-JP" altLang="en-US" sz="1000" b="1" kern="1200">
              <a:solidFill>
                <a:srgbClr val="000000"/>
              </a:solidFill>
              <a:latin typeface="Arial" charset="0"/>
              <a:ea typeface="ＭＳ Ｐゴシック" pitchFamily="50" charset="-128"/>
              <a:cs typeface="+mn-cs"/>
            </a:rPr>
            <a:t>（</a:t>
          </a:r>
          <a:r>
            <a:rPr kumimoji="0" lang="en-US" altLang="ja-JP" sz="1000" b="1" kern="1200">
              <a:solidFill>
                <a:srgbClr val="000000"/>
              </a:solidFill>
              <a:latin typeface="Arial" charset="0"/>
              <a:ea typeface="ＭＳ Ｐゴシック" pitchFamily="50" charset="-128"/>
              <a:cs typeface="+mn-cs"/>
            </a:rPr>
            <a:t>2</a:t>
          </a:r>
          <a:r>
            <a:rPr kumimoji="0" lang="ja-JP" altLang="en-US" sz="1000" b="1" kern="1200">
              <a:solidFill>
                <a:srgbClr val="000000"/>
              </a:solidFill>
              <a:latin typeface="Arial" charset="0"/>
              <a:ea typeface="ＭＳ Ｐゴシック" pitchFamily="50" charset="-128"/>
              <a:cs typeface="+mn-cs"/>
            </a:rPr>
            <a:t>）</a:t>
          </a:r>
        </a:p>
      </xdr:txBody>
    </xdr:sp>
    <xdr:clientData/>
  </xdr:twoCellAnchor>
  <xdr:twoCellAnchor editAs="oneCell">
    <xdr:from>
      <xdr:col>27</xdr:col>
      <xdr:colOff>142875</xdr:colOff>
      <xdr:row>61</xdr:row>
      <xdr:rowOff>28575</xdr:rowOff>
    </xdr:from>
    <xdr:to>
      <xdr:col>40</xdr:col>
      <xdr:colOff>647699</xdr:colOff>
      <xdr:row>64</xdr:row>
      <xdr:rowOff>95664</xdr:rowOff>
    </xdr:to>
    <xdr:sp macro="" textlink="">
      <xdr:nvSpPr>
        <xdr:cNvPr id="2" name="AutoShape 48">
          <a:extLst>
            <a:ext uri="{FF2B5EF4-FFF2-40B4-BE49-F238E27FC236}">
              <a16:creationId xmlns:a16="http://schemas.microsoft.com/office/drawing/2014/main" id="{513D1C86-3822-44BD-BB43-5B8921D33CB0}"/>
            </a:ext>
          </a:extLst>
        </xdr:cNvPr>
        <xdr:cNvSpPr>
          <a:spLocks noChangeArrowheads="1"/>
        </xdr:cNvSpPr>
      </xdr:nvSpPr>
      <xdr:spPr bwMode="auto">
        <a:xfrm>
          <a:off x="5381625" y="10315575"/>
          <a:ext cx="4410074" cy="531433"/>
        </a:xfrm>
        <a:prstGeom prst="wedgeRectCallout">
          <a:avLst>
            <a:gd name="adj1" fmla="val -88102"/>
            <a:gd name="adj2" fmla="val -792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121920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14</xdr:col>
      <xdr:colOff>154305</xdr:colOff>
      <xdr:row>15</xdr:row>
      <xdr:rowOff>95250</xdr:rowOff>
    </xdr:from>
    <xdr:to>
      <xdr:col>28</xdr:col>
      <xdr:colOff>22860</xdr:colOff>
      <xdr:row>21</xdr:row>
      <xdr:rowOff>74295</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2554605" y="2933700"/>
          <a:ext cx="2459355" cy="89344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ＡＢＣ工業株式会社</a:t>
          </a:r>
          <a:r>
            <a:rPr lang="ja-JP" altLang="en-US" sz="1000" b="0" i="0" u="sng" baseline="0">
              <a:effectLst/>
              <a:latin typeface="ＭＳ Ｐゴシック" panose="020B0600070205080204" pitchFamily="50" charset="-128"/>
              <a:ea typeface="ＭＳ Ｐゴシック" panose="020B0600070205080204" pitchFamily="50" charset="-128"/>
              <a:cs typeface="+mn-cs"/>
            </a:rPr>
            <a:t>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15</xdr:col>
      <xdr:colOff>20955</xdr:colOff>
      <xdr:row>26</xdr:row>
      <xdr:rowOff>100964</xdr:rowOff>
    </xdr:from>
    <xdr:to>
      <xdr:col>28</xdr:col>
      <xdr:colOff>60960</xdr:colOff>
      <xdr:row>32</xdr:row>
      <xdr:rowOff>32385</xdr:rowOff>
    </xdr:to>
    <xdr:sp macro="" textlink="">
      <xdr:nvSpPr>
        <xdr:cNvPr id="5" name="Rectangle 2">
          <a:extLst>
            <a:ext uri="{FF2B5EF4-FFF2-40B4-BE49-F238E27FC236}">
              <a16:creationId xmlns:a16="http://schemas.microsoft.com/office/drawing/2014/main" id="{00000000-0008-0000-0300-000005000000}"/>
            </a:ext>
          </a:extLst>
        </xdr:cNvPr>
        <xdr:cNvSpPr>
          <a:spLocks noChangeArrowheads="1"/>
        </xdr:cNvSpPr>
      </xdr:nvSpPr>
      <xdr:spPr bwMode="auto">
        <a:xfrm>
          <a:off x="2592705" y="4615814"/>
          <a:ext cx="2459355" cy="84582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a:ea typeface="ＭＳ Ｐゴシック"/>
            </a:rPr>
            <a:t>算定担当者：</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ＡＢＣ工業株式会社　総務部</a:t>
          </a:r>
          <a:endParaRPr lang="en-US" altLang="ja-JP" sz="1000" b="0" i="0" u="sng" strike="noStrike" baseline="0">
            <a:solidFill>
              <a:srgbClr val="000000"/>
            </a:solidFill>
            <a:latin typeface="ＭＳ Ｐゴシック"/>
            <a:ea typeface="ＭＳ Ｐゴシック"/>
          </a:endParaRPr>
        </a:p>
        <a:p>
          <a:pPr algn="ctr" rtl="0">
            <a:lnSpc>
              <a:spcPts val="1200"/>
            </a:lnSpc>
            <a:defRPr sz="1000"/>
          </a:pPr>
          <a:r>
            <a:rPr lang="ja-JP" altLang="en-US" sz="1000" b="0" i="0" u="sng" strike="noStrike" baseline="0">
              <a:solidFill>
                <a:srgbClr val="000000"/>
              </a:solidFill>
              <a:latin typeface="ＭＳ Ｐゴシック"/>
              <a:ea typeface="ＭＳ Ｐゴシック"/>
            </a:rPr>
            <a:t>佐藤　花子</a:t>
          </a:r>
        </a:p>
        <a:p>
          <a:pPr algn="ctr" rtl="0">
            <a:lnSpc>
              <a:spcPts val="1200"/>
            </a:lnSpc>
            <a:defRPr sz="1000"/>
          </a:pPr>
          <a:endParaRPr lang="ja-JP" altLang="en-US"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算定報告書の作成</a:t>
          </a:r>
          <a:endParaRPr lang="ja-JP" altLang="en-US"/>
        </a:p>
      </xdr:txBody>
    </xdr:sp>
    <xdr:clientData/>
  </xdr:twoCellAnchor>
  <xdr:twoCellAnchor>
    <xdr:from>
      <xdr:col>5</xdr:col>
      <xdr:colOff>85725</xdr:colOff>
      <xdr:row>42</xdr:row>
      <xdr:rowOff>104774</xdr:rowOff>
    </xdr:from>
    <xdr:to>
      <xdr:col>21</xdr:col>
      <xdr:colOff>127635</xdr:colOff>
      <xdr:row>54</xdr:row>
      <xdr:rowOff>19050</xdr:rowOff>
    </xdr:to>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942975" y="7058024"/>
          <a:ext cx="2785110" cy="174307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ABC</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工業株式会社</a:t>
          </a:r>
          <a:r>
            <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rPr>
            <a:t>SHIFT</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工場職員：△△</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灯油：領収書を保管</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80010</xdr:colOff>
      <xdr:row>21</xdr:row>
      <xdr:rowOff>112395</xdr:rowOff>
    </xdr:from>
    <xdr:to>
      <xdr:col>25</xdr:col>
      <xdr:colOff>175260</xdr:colOff>
      <xdr:row>26</xdr:row>
      <xdr:rowOff>34290</xdr:rowOff>
    </xdr:to>
    <xdr:sp macro="" textlink="">
      <xdr:nvSpPr>
        <xdr:cNvPr id="7" name="AutoShape 5">
          <a:extLst>
            <a:ext uri="{FF2B5EF4-FFF2-40B4-BE49-F238E27FC236}">
              <a16:creationId xmlns:a16="http://schemas.microsoft.com/office/drawing/2014/main" id="{00000000-0008-0000-0300-000007000000}"/>
            </a:ext>
          </a:extLst>
        </xdr:cNvPr>
        <xdr:cNvSpPr>
          <a:spLocks noChangeArrowheads="1"/>
        </xdr:cNvSpPr>
      </xdr:nvSpPr>
      <xdr:spPr bwMode="auto">
        <a:xfrm>
          <a:off x="4232910" y="386524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13</xdr:col>
      <xdr:colOff>40005</xdr:colOff>
      <xdr:row>32</xdr:row>
      <xdr:rowOff>60960</xdr:rowOff>
    </xdr:from>
    <xdr:to>
      <xdr:col>15</xdr:col>
      <xdr:colOff>1905</xdr:colOff>
      <xdr:row>41</xdr:row>
      <xdr:rowOff>41910</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68855" y="5490210"/>
          <a:ext cx="304800" cy="135255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32385</xdr:colOff>
      <xdr:row>21</xdr:row>
      <xdr:rowOff>131445</xdr:rowOff>
    </xdr:from>
    <xdr:to>
      <xdr:col>19</xdr:col>
      <xdr:colOff>165735</xdr:colOff>
      <xdr:row>26</xdr:row>
      <xdr:rowOff>53340</xdr:rowOff>
    </xdr:to>
    <xdr:sp macro="" textlink="">
      <xdr:nvSpPr>
        <xdr:cNvPr id="9" name="AutoShape 8">
          <a:extLst>
            <a:ext uri="{FF2B5EF4-FFF2-40B4-BE49-F238E27FC236}">
              <a16:creationId xmlns:a16="http://schemas.microsoft.com/office/drawing/2014/main" id="{00000000-0008-0000-0300-000009000000}"/>
            </a:ext>
          </a:extLst>
        </xdr:cNvPr>
        <xdr:cNvSpPr>
          <a:spLocks noChangeArrowheads="1"/>
        </xdr:cNvSpPr>
      </xdr:nvSpPr>
      <xdr:spPr bwMode="auto">
        <a:xfrm rot="10800000">
          <a:off x="3118485" y="3884295"/>
          <a:ext cx="304800" cy="683895"/>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118110</xdr:colOff>
      <xdr:row>22</xdr:row>
      <xdr:rowOff>89535</xdr:rowOff>
    </xdr:from>
    <xdr:to>
      <xdr:col>27</xdr:col>
      <xdr:colOff>51435</xdr:colOff>
      <xdr:row>24</xdr:row>
      <xdr:rowOff>104775</xdr:rowOff>
    </xdr:to>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480560" y="3994785"/>
          <a:ext cx="35242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提出</a:t>
          </a:r>
          <a:endParaRPr lang="ja-JP" altLang="en-US"/>
        </a:p>
      </xdr:txBody>
    </xdr:sp>
    <xdr:clientData/>
  </xdr:twoCellAnchor>
  <xdr:twoCellAnchor>
    <xdr:from>
      <xdr:col>15</xdr:col>
      <xdr:colOff>125730</xdr:colOff>
      <xdr:row>22</xdr:row>
      <xdr:rowOff>80010</xdr:rowOff>
    </xdr:from>
    <xdr:to>
      <xdr:col>17</xdr:col>
      <xdr:colOff>165735</xdr:colOff>
      <xdr:row>24</xdr:row>
      <xdr:rowOff>95250</xdr:rowOff>
    </xdr:to>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2697480" y="3985260"/>
          <a:ext cx="382905" cy="320040"/>
        </a:xfrm>
        <a:prstGeom prst="rect">
          <a:avLst/>
        </a:prstGeom>
        <a:noFill/>
        <a:ln w="9525" algn="ctr">
          <a:noFill/>
          <a:miter lim="800000"/>
          <a:headEnd/>
          <a:tailEnd/>
        </a:ln>
        <a:effectLst/>
      </xdr:spPr>
      <xdr:txBody>
        <a:bodyPr vertOverflow="clip" wrap="square" lIns="27432" tIns="18288" rIns="0" bIns="18288" anchor="ctr" upright="1"/>
        <a:lstStyle/>
        <a:p>
          <a:pPr algn="ctr" rtl="0">
            <a:defRPr sz="1000"/>
          </a:pPr>
          <a:r>
            <a:rPr lang="ja-JP" altLang="en-US" sz="1000" b="0" i="0" u="none" strike="noStrike" baseline="0">
              <a:solidFill>
                <a:srgbClr val="000000"/>
              </a:solidFill>
              <a:latin typeface="ＭＳ Ｐゴシック"/>
              <a:ea typeface="ＭＳ Ｐゴシック"/>
            </a:rPr>
            <a:t>承認</a:t>
          </a:r>
          <a:endParaRPr lang="ja-JP" altLang="en-US"/>
        </a:p>
      </xdr:txBody>
    </xdr:sp>
    <xdr:clientData/>
  </xdr:twoCellAnchor>
  <xdr:twoCellAnchor>
    <xdr:from>
      <xdr:col>28</xdr:col>
      <xdr:colOff>89536</xdr:colOff>
      <xdr:row>36</xdr:row>
      <xdr:rowOff>24765</xdr:rowOff>
    </xdr:from>
    <xdr:to>
      <xdr:col>32</xdr:col>
      <xdr:colOff>232411</xdr:colOff>
      <xdr:row>39</xdr:row>
      <xdr:rowOff>102870</xdr:rowOff>
    </xdr:to>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5080636" y="6063615"/>
          <a:ext cx="106680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22859</xdr:colOff>
      <xdr:row>42</xdr:row>
      <xdr:rowOff>114299</xdr:rowOff>
    </xdr:from>
    <xdr:to>
      <xdr:col>34</xdr:col>
      <xdr:colOff>285749</xdr:colOff>
      <xdr:row>54</xdr:row>
      <xdr:rowOff>47625</xdr:rowOff>
    </xdr:to>
    <xdr:sp macro="" textlink="">
      <xdr:nvSpPr>
        <xdr:cNvPr id="13" name="Rectangle 11">
          <a:extLst>
            <a:ext uri="{FF2B5EF4-FFF2-40B4-BE49-F238E27FC236}">
              <a16:creationId xmlns:a16="http://schemas.microsoft.com/office/drawing/2014/main" id="{00000000-0008-0000-0300-00000D000000}"/>
            </a:ext>
          </a:extLst>
        </xdr:cNvPr>
        <xdr:cNvSpPr>
          <a:spLocks noChangeArrowheads="1"/>
        </xdr:cNvSpPr>
      </xdr:nvSpPr>
      <xdr:spPr bwMode="auto">
        <a:xfrm>
          <a:off x="3966209" y="7067549"/>
          <a:ext cx="2825115" cy="176212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ＡＢＣ株式会社</a:t>
          </a:r>
          <a:r>
            <a:rPr lang="en-US" altLang="ja-JP" sz="1000" b="0" i="0" u="sng" baseline="0">
              <a:effectLst/>
              <a:latin typeface="ＭＳ Ｐゴシック" panose="020B0600070205080204" pitchFamily="50" charset="-128"/>
              <a:ea typeface="ＭＳ Ｐゴシック" panose="020B0600070205080204" pitchFamily="50" charset="-128"/>
              <a:cs typeface="+mn-cs"/>
            </a:rPr>
            <a:t>SHIFT</a:t>
          </a:r>
          <a:r>
            <a:rPr lang="ja-JP" altLang="ja-JP" sz="1000" b="0" i="0" u="sng" baseline="0">
              <a:effectLst/>
              <a:latin typeface="ＭＳ Ｐゴシック" panose="020B0600070205080204" pitchFamily="50" charset="-128"/>
              <a:ea typeface="ＭＳ Ｐゴシック" panose="020B0600070205080204" pitchFamily="50" charset="-128"/>
              <a:cs typeface="+mn-cs"/>
            </a:rPr>
            <a:t>工場</a:t>
          </a:r>
          <a:r>
            <a:rPr lang="ja-JP" altLang="en-US" u="sng">
              <a:latin typeface="ＭＳ Ｐゴシック" panose="020B0600070205080204" pitchFamily="50" charset="-128"/>
              <a:ea typeface="ＭＳ Ｐゴシック" panose="020B0600070205080204" pitchFamily="50" charset="-128"/>
            </a:rPr>
            <a:t>職員：●●</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118110</xdr:colOff>
      <xdr:row>32</xdr:row>
      <xdr:rowOff>22860</xdr:rowOff>
    </xdr:from>
    <xdr:to>
      <xdr:col>28</xdr:col>
      <xdr:colOff>203835</xdr:colOff>
      <xdr:row>41</xdr:row>
      <xdr:rowOff>22860</xdr:rowOff>
    </xdr:to>
    <xdr:sp macro="" textlink="">
      <xdr:nvSpPr>
        <xdr:cNvPr id="14" name="AutoShape 6">
          <a:extLst>
            <a:ext uri="{FF2B5EF4-FFF2-40B4-BE49-F238E27FC236}">
              <a16:creationId xmlns:a16="http://schemas.microsoft.com/office/drawing/2014/main" id="{00000000-0008-0000-0300-00000E000000}"/>
            </a:ext>
          </a:extLst>
        </xdr:cNvPr>
        <xdr:cNvSpPr>
          <a:spLocks noChangeArrowheads="1"/>
        </xdr:cNvSpPr>
      </xdr:nvSpPr>
      <xdr:spPr bwMode="auto">
        <a:xfrm rot="-1509530">
          <a:off x="4899660" y="5452110"/>
          <a:ext cx="295275" cy="137160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97155</xdr:colOff>
      <xdr:row>32</xdr:row>
      <xdr:rowOff>13335</xdr:rowOff>
    </xdr:from>
    <xdr:to>
      <xdr:col>17</xdr:col>
      <xdr:colOff>89535</xdr:colOff>
      <xdr:row>40</xdr:row>
      <xdr:rowOff>118110</xdr:rowOff>
    </xdr:to>
    <xdr:sp macro="" textlink="">
      <xdr:nvSpPr>
        <xdr:cNvPr id="15" name="AutoShape 5">
          <a:extLst>
            <a:ext uri="{FF2B5EF4-FFF2-40B4-BE49-F238E27FC236}">
              <a16:creationId xmlns:a16="http://schemas.microsoft.com/office/drawing/2014/main" id="{00000000-0008-0000-0300-00000F000000}"/>
            </a:ext>
          </a:extLst>
        </xdr:cNvPr>
        <xdr:cNvSpPr>
          <a:spLocks noChangeArrowheads="1"/>
        </xdr:cNvSpPr>
      </xdr:nvSpPr>
      <xdr:spPr bwMode="auto">
        <a:xfrm rot="1529479">
          <a:off x="2668905" y="5442585"/>
          <a:ext cx="335280" cy="132397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165735</xdr:colOff>
      <xdr:row>32</xdr:row>
      <xdr:rowOff>80010</xdr:rowOff>
    </xdr:from>
    <xdr:to>
      <xdr:col>27</xdr:col>
      <xdr:colOff>51435</xdr:colOff>
      <xdr:row>41</xdr:row>
      <xdr:rowOff>3810</xdr:rowOff>
    </xdr:to>
    <xdr:sp macro="" textlink="">
      <xdr:nvSpPr>
        <xdr:cNvPr id="16" name="AutoShape 7">
          <a:extLst>
            <a:ext uri="{FF2B5EF4-FFF2-40B4-BE49-F238E27FC236}">
              <a16:creationId xmlns:a16="http://schemas.microsoft.com/office/drawing/2014/main" id="{00000000-0008-0000-0300-000010000000}"/>
            </a:ext>
          </a:extLst>
        </xdr:cNvPr>
        <xdr:cNvSpPr>
          <a:spLocks noChangeArrowheads="1"/>
        </xdr:cNvSpPr>
      </xdr:nvSpPr>
      <xdr:spPr bwMode="auto">
        <a:xfrm rot="9187137">
          <a:off x="4528185" y="5509260"/>
          <a:ext cx="304800" cy="129540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13334</xdr:colOff>
      <xdr:row>34</xdr:row>
      <xdr:rowOff>0</xdr:rowOff>
    </xdr:from>
    <xdr:to>
      <xdr:col>25</xdr:col>
      <xdr:colOff>175259</xdr:colOff>
      <xdr:row>36</xdr:row>
      <xdr:rowOff>100965</xdr:rowOff>
    </xdr:to>
    <xdr:sp macro="" textlink="">
      <xdr:nvSpPr>
        <xdr:cNvPr id="17" name="Rectangle 12">
          <a:extLst>
            <a:ext uri="{FF2B5EF4-FFF2-40B4-BE49-F238E27FC236}">
              <a16:creationId xmlns:a16="http://schemas.microsoft.com/office/drawing/2014/main" id="{00000000-0008-0000-0300-000011000000}"/>
            </a:ext>
          </a:extLst>
        </xdr:cNvPr>
        <xdr:cNvSpPr>
          <a:spLocks noChangeArrowheads="1"/>
        </xdr:cNvSpPr>
      </xdr:nvSpPr>
      <xdr:spPr bwMode="auto">
        <a:xfrm>
          <a:off x="3956684" y="5734050"/>
          <a:ext cx="58102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19050</xdr:colOff>
      <xdr:row>41</xdr:row>
      <xdr:rowOff>51435</xdr:rowOff>
    </xdr:from>
    <xdr:to>
      <xdr:col>18</xdr:col>
      <xdr:colOff>146685</xdr:colOff>
      <xdr:row>42</xdr:row>
      <xdr:rowOff>70485</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90650" y="6852285"/>
          <a:ext cx="1842135"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146685</xdr:colOff>
      <xdr:row>41</xdr:row>
      <xdr:rowOff>70485</xdr:rowOff>
    </xdr:from>
    <xdr:to>
      <xdr:col>33</xdr:col>
      <xdr:colOff>80010</xdr:colOff>
      <xdr:row>42</xdr:row>
      <xdr:rowOff>104775</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299585" y="6871335"/>
          <a:ext cx="1990725" cy="1866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15</xdr:col>
      <xdr:colOff>154305</xdr:colOff>
      <xdr:row>36</xdr:row>
      <xdr:rowOff>139065</xdr:rowOff>
    </xdr:from>
    <xdr:to>
      <xdr:col>22</xdr:col>
      <xdr:colOff>51435</xdr:colOff>
      <xdr:row>40</xdr:row>
      <xdr:rowOff>64770</xdr:rowOff>
    </xdr:to>
    <xdr:sp macro="" textlink="">
      <xdr:nvSpPr>
        <xdr:cNvPr id="20" name="Rectangle 11">
          <a:extLst>
            <a:ext uri="{FF2B5EF4-FFF2-40B4-BE49-F238E27FC236}">
              <a16:creationId xmlns:a16="http://schemas.microsoft.com/office/drawing/2014/main" id="{00000000-0008-0000-0300-000014000000}"/>
            </a:ext>
          </a:extLst>
        </xdr:cNvPr>
        <xdr:cNvSpPr>
          <a:spLocks noChangeArrowheads="1"/>
        </xdr:cNvSpPr>
      </xdr:nvSpPr>
      <xdr:spPr bwMode="auto">
        <a:xfrm>
          <a:off x="2726055" y="6177915"/>
          <a:ext cx="1097280" cy="53530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19050</xdr:colOff>
      <xdr:row>33</xdr:row>
      <xdr:rowOff>66675</xdr:rowOff>
    </xdr:from>
    <xdr:to>
      <xdr:col>13</xdr:col>
      <xdr:colOff>116205</xdr:colOff>
      <xdr:row>36</xdr:row>
      <xdr:rowOff>15240</xdr:rowOff>
    </xdr:to>
    <xdr:sp macro="" textlink="">
      <xdr:nvSpPr>
        <xdr:cNvPr id="21" name="Rectangle 12">
          <a:extLst>
            <a:ext uri="{FF2B5EF4-FFF2-40B4-BE49-F238E27FC236}">
              <a16:creationId xmlns:a16="http://schemas.microsoft.com/office/drawing/2014/main" id="{00000000-0008-0000-0300-000015000000}"/>
            </a:ext>
          </a:extLst>
        </xdr:cNvPr>
        <xdr:cNvSpPr>
          <a:spLocks noChangeArrowheads="1"/>
        </xdr:cNvSpPr>
      </xdr:nvSpPr>
      <xdr:spPr bwMode="auto">
        <a:xfrm>
          <a:off x="1733550" y="5648325"/>
          <a:ext cx="611505" cy="405765"/>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33</xdr:col>
      <xdr:colOff>107156</xdr:colOff>
      <xdr:row>12</xdr:row>
      <xdr:rowOff>71437</xdr:rowOff>
    </xdr:from>
    <xdr:to>
      <xdr:col>46</xdr:col>
      <xdr:colOff>1020</xdr:colOff>
      <xdr:row>19</xdr:row>
      <xdr:rowOff>16667</xdr:rowOff>
    </xdr:to>
    <xdr:sp macro="" textlink="">
      <xdr:nvSpPr>
        <xdr:cNvPr id="2" name="AutoShape 13">
          <a:extLst>
            <a:ext uri="{FF2B5EF4-FFF2-40B4-BE49-F238E27FC236}">
              <a16:creationId xmlns:a16="http://schemas.microsoft.com/office/drawing/2014/main" id="{00000000-0008-0000-0300-000002000000}"/>
            </a:ext>
          </a:extLst>
        </xdr:cNvPr>
        <xdr:cNvSpPr>
          <a:spLocks noChangeArrowheads="1"/>
        </xdr:cNvSpPr>
      </xdr:nvSpPr>
      <xdr:spPr bwMode="auto">
        <a:xfrm>
          <a:off x="6250781" y="2500312"/>
          <a:ext cx="2584677" cy="1028699"/>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1</xdr:row>
          <xdr:rowOff>198120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6</xdr:col>
      <xdr:colOff>190500</xdr:colOff>
      <xdr:row>15</xdr:row>
      <xdr:rowOff>67627</xdr:rowOff>
    </xdr:from>
    <xdr:to>
      <xdr:col>8</xdr:col>
      <xdr:colOff>83344</xdr:colOff>
      <xdr:row>16</xdr:row>
      <xdr:rowOff>277178</xdr:rowOff>
    </xdr:to>
    <xdr:sp macro="" textlink="">
      <xdr:nvSpPr>
        <xdr:cNvPr id="4" name="AutoShape 8">
          <a:extLst>
            <a:ext uri="{FF2B5EF4-FFF2-40B4-BE49-F238E27FC236}">
              <a16:creationId xmlns:a16="http://schemas.microsoft.com/office/drawing/2014/main" id="{00000000-0008-0000-0400-000004000000}"/>
            </a:ext>
          </a:extLst>
        </xdr:cNvPr>
        <xdr:cNvSpPr>
          <a:spLocks noChangeArrowheads="1"/>
        </xdr:cNvSpPr>
      </xdr:nvSpPr>
      <xdr:spPr bwMode="auto">
        <a:xfrm>
          <a:off x="4905375" y="3865721"/>
          <a:ext cx="2357438" cy="514351"/>
        </a:xfrm>
        <a:prstGeom prst="wedgeRectCallout">
          <a:avLst>
            <a:gd name="adj1" fmla="val -63772"/>
            <a:gd name="adj2" fmla="val -124287"/>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少量排出源については、</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モニタリング報告ガイドライン　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3.4.3 </a:t>
          </a:r>
          <a:r>
            <a:rPr lang="ja-JP" altLang="en-US">
              <a:latin typeface="ＭＳ Ｐゴシック" panose="020B0600070205080204" pitchFamily="50" charset="-128"/>
              <a:ea typeface="ＭＳ Ｐゴシック" panose="020B0600070205080204" pitchFamily="50" charset="-128"/>
            </a:rPr>
            <a:t>少量排出源の扱いを参照してください。</a:t>
          </a:r>
        </a:p>
      </xdr:txBody>
    </xdr:sp>
    <xdr:clientData/>
  </xdr:twoCellAnchor>
  <xdr:twoCellAnchor editAs="oneCell">
    <xdr:from>
      <xdr:col>7</xdr:col>
      <xdr:colOff>1591152</xdr:colOff>
      <xdr:row>13</xdr:row>
      <xdr:rowOff>17144</xdr:rowOff>
    </xdr:from>
    <xdr:to>
      <xdr:col>9</xdr:col>
      <xdr:colOff>1449228</xdr:colOff>
      <xdr:row>14</xdr:row>
      <xdr:rowOff>302894</xdr:rowOff>
    </xdr:to>
    <xdr:sp macro="" textlink="">
      <xdr:nvSpPr>
        <xdr:cNvPr id="5" name="AutoShape 8">
          <a:extLst>
            <a:ext uri="{FF2B5EF4-FFF2-40B4-BE49-F238E27FC236}">
              <a16:creationId xmlns:a16="http://schemas.microsoft.com/office/drawing/2014/main" id="{00000000-0008-0000-0400-000005000000}"/>
            </a:ext>
          </a:extLst>
        </xdr:cNvPr>
        <xdr:cNvSpPr>
          <a:spLocks noChangeArrowheads="1"/>
        </xdr:cNvSpPr>
      </xdr:nvSpPr>
      <xdr:spPr bwMode="auto">
        <a:xfrm>
          <a:off x="6663215" y="3196113"/>
          <a:ext cx="2322670" cy="595312"/>
        </a:xfrm>
        <a:prstGeom prst="wedgeRectCallout">
          <a:avLst>
            <a:gd name="adj1" fmla="val -135819"/>
            <a:gd name="adj2" fmla="val -10665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ja-JP" altLang="en-US"/>
        </a:p>
      </xdr:txBody>
    </xdr:sp>
    <xdr:clientData/>
  </xdr:twoCellAnchor>
  <xdr:twoCellAnchor>
    <xdr:from>
      <xdr:col>6</xdr:col>
      <xdr:colOff>9523</xdr:colOff>
      <xdr:row>0</xdr:row>
      <xdr:rowOff>0</xdr:rowOff>
    </xdr:from>
    <xdr:to>
      <xdr:col>7</xdr:col>
      <xdr:colOff>1504949</xdr:colOff>
      <xdr:row>2</xdr:row>
      <xdr:rowOff>114196</xdr:rowOff>
    </xdr:to>
    <xdr:sp macro="" textlink="">
      <xdr:nvSpPr>
        <xdr:cNvPr id="6" name="AutoShape 33">
          <a:extLst>
            <a:ext uri="{FF2B5EF4-FFF2-40B4-BE49-F238E27FC236}">
              <a16:creationId xmlns:a16="http://schemas.microsoft.com/office/drawing/2014/main" id="{00000000-0008-0000-0400-000006000000}"/>
            </a:ext>
          </a:extLst>
        </xdr:cNvPr>
        <xdr:cNvSpPr>
          <a:spLocks noChangeArrowheads="1"/>
        </xdr:cNvSpPr>
      </xdr:nvSpPr>
      <xdr:spPr bwMode="auto">
        <a:xfrm>
          <a:off x="4724398" y="0"/>
          <a:ext cx="1852614" cy="459477"/>
        </a:xfrm>
        <a:prstGeom prst="wedgeRectCallout">
          <a:avLst>
            <a:gd name="adj1" fmla="val -56254"/>
            <a:gd name="adj2" fmla="val 24782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年度途中で変更があった場合は○（変更有）と記載してください。</a:t>
          </a:r>
        </a:p>
      </xdr:txBody>
    </xdr:sp>
    <xdr:clientData/>
  </xdr:twoCellAnchor>
  <xdr:twoCellAnchor editAs="oneCell">
    <xdr:from>
      <xdr:col>2</xdr:col>
      <xdr:colOff>228600</xdr:colOff>
      <xdr:row>15</xdr:row>
      <xdr:rowOff>59055</xdr:rowOff>
    </xdr:from>
    <xdr:to>
      <xdr:col>3</xdr:col>
      <xdr:colOff>1998072</xdr:colOff>
      <xdr:row>19</xdr:row>
      <xdr:rowOff>163830</xdr:rowOff>
    </xdr:to>
    <xdr:sp macro="" textlink="">
      <xdr:nvSpPr>
        <xdr:cNvPr id="8" name="AutoShape 2">
          <a:extLst>
            <a:ext uri="{FF2B5EF4-FFF2-40B4-BE49-F238E27FC236}">
              <a16:creationId xmlns:a16="http://schemas.microsoft.com/office/drawing/2014/main" id="{00000000-0008-0000-0400-000008000000}"/>
            </a:ext>
          </a:extLst>
        </xdr:cNvPr>
        <xdr:cNvSpPr>
          <a:spLocks noChangeArrowheads="1"/>
        </xdr:cNvSpPr>
      </xdr:nvSpPr>
      <xdr:spPr bwMode="auto">
        <a:xfrm>
          <a:off x="581025" y="3773805"/>
          <a:ext cx="2912472" cy="1323975"/>
        </a:xfrm>
        <a:prstGeom prst="wedgeRectCallout">
          <a:avLst>
            <a:gd name="adj1" fmla="val -44566"/>
            <a:gd name="adj2" fmla="val -7346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62865</xdr:colOff>
      <xdr:row>27</xdr:row>
      <xdr:rowOff>289560</xdr:rowOff>
    </xdr:from>
    <xdr:to>
      <xdr:col>39</xdr:col>
      <xdr:colOff>74900</xdr:colOff>
      <xdr:row>97</xdr:row>
      <xdr:rowOff>76316</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13836015" y="6995160"/>
          <a:ext cx="3612485" cy="1060715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1341120</xdr:colOff>
          <xdr:row>2</xdr:row>
          <xdr:rowOff>30480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1019175</xdr:colOff>
      <xdr:row>8</xdr:row>
      <xdr:rowOff>59530</xdr:rowOff>
    </xdr:from>
    <xdr:to>
      <xdr:col>9</xdr:col>
      <xdr:colOff>36867</xdr:colOff>
      <xdr:row>9</xdr:row>
      <xdr:rowOff>475025</xdr:rowOff>
    </xdr:to>
    <xdr:sp macro="" textlink="">
      <xdr:nvSpPr>
        <xdr:cNvPr id="5" name="AutoShape 7">
          <a:extLst>
            <a:ext uri="{FF2B5EF4-FFF2-40B4-BE49-F238E27FC236}">
              <a16:creationId xmlns:a16="http://schemas.microsoft.com/office/drawing/2014/main" id="{00000000-0008-0000-0500-000005000000}"/>
            </a:ext>
          </a:extLst>
        </xdr:cNvPr>
        <xdr:cNvSpPr>
          <a:spLocks noChangeArrowheads="1"/>
        </xdr:cNvSpPr>
      </xdr:nvSpPr>
      <xdr:spPr bwMode="auto">
        <a:xfrm>
          <a:off x="5245894" y="1881186"/>
          <a:ext cx="2649098" cy="891269"/>
        </a:xfrm>
        <a:prstGeom prst="wedgeRectCallout">
          <a:avLst>
            <a:gd name="adj1" fmla="val -60223"/>
            <a:gd name="adj2" fmla="val 23529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2</xdr:col>
      <xdr:colOff>638175</xdr:colOff>
      <xdr:row>19</xdr:row>
      <xdr:rowOff>238126</xdr:rowOff>
    </xdr:from>
    <xdr:to>
      <xdr:col>4</xdr:col>
      <xdr:colOff>1677390</xdr:colOff>
      <xdr:row>24</xdr:row>
      <xdr:rowOff>95250</xdr:rowOff>
    </xdr:to>
    <xdr:sp macro="" textlink="">
      <xdr:nvSpPr>
        <xdr:cNvPr id="6" name="AutoShape 2">
          <a:extLst>
            <a:ext uri="{FF2B5EF4-FFF2-40B4-BE49-F238E27FC236}">
              <a16:creationId xmlns:a16="http://schemas.microsoft.com/office/drawing/2014/main" id="{00000000-0008-0000-0500-000006000000}"/>
            </a:ext>
          </a:extLst>
        </xdr:cNvPr>
        <xdr:cNvSpPr>
          <a:spLocks noChangeArrowheads="1"/>
        </xdr:cNvSpPr>
      </xdr:nvSpPr>
      <xdr:spPr bwMode="auto">
        <a:xfrm>
          <a:off x="942975" y="6238876"/>
          <a:ext cx="2925165" cy="1381124"/>
        </a:xfrm>
        <a:prstGeom prst="wedgeRectCallout">
          <a:avLst>
            <a:gd name="adj1" fmla="val -55179"/>
            <a:gd name="adj2" fmla="val -11254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726280</xdr:colOff>
      <xdr:row>18</xdr:row>
      <xdr:rowOff>28574</xdr:rowOff>
    </xdr:from>
    <xdr:to>
      <xdr:col>8</xdr:col>
      <xdr:colOff>283086</xdr:colOff>
      <xdr:row>20</xdr:row>
      <xdr:rowOff>59054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52999" y="5576887"/>
          <a:ext cx="2658622" cy="638175"/>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46</xdr:row>
      <xdr:rowOff>129540</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58938"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2207417</xdr:colOff>
      <xdr:row>9</xdr:row>
      <xdr:rowOff>438150</xdr:rowOff>
    </xdr:from>
    <xdr:to>
      <xdr:col>33</xdr:col>
      <xdr:colOff>97629</xdr:colOff>
      <xdr:row>13</xdr:row>
      <xdr:rowOff>230981</xdr:rowOff>
    </xdr:to>
    <xdr:sp macro="" textlink="">
      <xdr:nvSpPr>
        <xdr:cNvPr id="7" name="AutoShape 7">
          <a:extLst>
            <a:ext uri="{FF2B5EF4-FFF2-40B4-BE49-F238E27FC236}">
              <a16:creationId xmlns:a16="http://schemas.microsoft.com/office/drawing/2014/main" id="{00000000-0008-0000-0500-000007000000}"/>
            </a:ext>
          </a:extLst>
        </xdr:cNvPr>
        <xdr:cNvSpPr>
          <a:spLocks noChangeArrowheads="1"/>
        </xdr:cNvSpPr>
      </xdr:nvSpPr>
      <xdr:spPr bwMode="auto">
        <a:xfrm>
          <a:off x="13351667" y="2355056"/>
          <a:ext cx="3609975" cy="1495425"/>
        </a:xfrm>
        <a:prstGeom prst="wedgeRectCallout">
          <a:avLst>
            <a:gd name="adj1" fmla="val -37642"/>
            <a:gd name="adj2" fmla="val -8370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838200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12</xdr:col>
      <xdr:colOff>83129</xdr:colOff>
      <xdr:row>28</xdr:row>
      <xdr:rowOff>2969</xdr:rowOff>
    </xdr:from>
    <xdr:to>
      <xdr:col>12</xdr:col>
      <xdr:colOff>2269228</xdr:colOff>
      <xdr:row>30</xdr:row>
      <xdr:rowOff>2293</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8451274" y="8495805"/>
          <a:ext cx="2197529" cy="649492"/>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1011383</xdr:colOff>
      <xdr:row>39</xdr:row>
      <xdr:rowOff>40572</xdr:rowOff>
    </xdr:from>
    <xdr:to>
      <xdr:col>12</xdr:col>
      <xdr:colOff>2231250</xdr:colOff>
      <xdr:row>42</xdr:row>
      <xdr:rowOff>53586</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26583" y="11179627"/>
          <a:ext cx="2255668" cy="557151"/>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419285</xdr:colOff>
      <xdr:row>13</xdr:row>
      <xdr:rowOff>283739</xdr:rowOff>
    </xdr:from>
    <xdr:to>
      <xdr:col>4</xdr:col>
      <xdr:colOff>325299</xdr:colOff>
      <xdr:row>15</xdr:row>
      <xdr:rowOff>76200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871723" y="3843708"/>
          <a:ext cx="2801614" cy="435398"/>
        </a:xfrm>
        <a:prstGeom prst="wedgeRectCallout">
          <a:avLst>
            <a:gd name="adj1" fmla="val -48915"/>
            <a:gd name="adj2" fmla="val -10627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7</xdr:col>
      <xdr:colOff>1019824</xdr:colOff>
      <xdr:row>1</xdr:row>
      <xdr:rowOff>37947</xdr:rowOff>
    </xdr:from>
    <xdr:to>
      <xdr:col>10</xdr:col>
      <xdr:colOff>326928</xdr:colOff>
      <xdr:row>3</xdr:row>
      <xdr:rowOff>211045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461105" y="192728"/>
          <a:ext cx="2210325" cy="576482"/>
        </a:xfrm>
        <a:prstGeom prst="wedgeRectCallout">
          <a:avLst>
            <a:gd name="adj1" fmla="val -39638"/>
            <a:gd name="adj2" fmla="val 1211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12</xdr:col>
      <xdr:colOff>8908</xdr:colOff>
      <xdr:row>5</xdr:row>
      <xdr:rowOff>53438</xdr:rowOff>
    </xdr:from>
    <xdr:to>
      <xdr:col>12</xdr:col>
      <xdr:colOff>2267546</xdr:colOff>
      <xdr:row>6</xdr:row>
      <xdr:rowOff>287373</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390908" y="1087581"/>
          <a:ext cx="2245303" cy="459406"/>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581894</xdr:colOff>
      <xdr:row>22</xdr:row>
      <xdr:rowOff>88075</xdr:rowOff>
    </xdr:from>
    <xdr:to>
      <xdr:col>7</xdr:col>
      <xdr:colOff>555577</xdr:colOff>
      <xdr:row>24</xdr:row>
      <xdr:rowOff>134068</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801094" y="6532418"/>
          <a:ext cx="5152905" cy="685801"/>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editAs="oneCell">
    <xdr:from>
      <xdr:col>5</xdr:col>
      <xdr:colOff>416719</xdr:colOff>
      <xdr:row>13</xdr:row>
      <xdr:rowOff>183355</xdr:rowOff>
    </xdr:from>
    <xdr:to>
      <xdr:col>8</xdr:col>
      <xdr:colOff>250545</xdr:colOff>
      <xdr:row>16</xdr:row>
      <xdr:rowOff>230297</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4988719" y="3743324"/>
          <a:ext cx="2784672" cy="1011348"/>
        </a:xfrm>
        <a:prstGeom prst="wedgeRectCallout">
          <a:avLst>
            <a:gd name="adj1" fmla="val 209341"/>
            <a:gd name="adj2" fmla="val -156533"/>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426244</xdr:colOff>
      <xdr:row>13</xdr:row>
      <xdr:rowOff>178593</xdr:rowOff>
    </xdr:from>
    <xdr:to>
      <xdr:col>8</xdr:col>
      <xdr:colOff>267690</xdr:colOff>
      <xdr:row>16</xdr:row>
      <xdr:rowOff>244041</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4998244" y="3738562"/>
          <a:ext cx="2779910" cy="1022234"/>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8</xdr:col>
      <xdr:colOff>647700</xdr:colOff>
      <xdr:row>14</xdr:row>
      <xdr:rowOff>304800</xdr:rowOff>
    </xdr:from>
    <xdr:to>
      <xdr:col>12</xdr:col>
      <xdr:colOff>3085833</xdr:colOff>
      <xdr:row>19</xdr:row>
      <xdr:rowOff>131019</xdr:rowOff>
    </xdr:to>
    <xdr:sp macro="" textlink="">
      <xdr:nvSpPr>
        <xdr:cNvPr id="12" name="AutoShape 3">
          <a:extLst>
            <a:ext uri="{FF2B5EF4-FFF2-40B4-BE49-F238E27FC236}">
              <a16:creationId xmlns:a16="http://schemas.microsoft.com/office/drawing/2014/main" id="{00000000-0008-0000-0600-00000C000000}"/>
            </a:ext>
          </a:extLst>
        </xdr:cNvPr>
        <xdr:cNvSpPr>
          <a:spLocks noChangeArrowheads="1"/>
        </xdr:cNvSpPr>
      </xdr:nvSpPr>
      <xdr:spPr bwMode="auto">
        <a:xfrm>
          <a:off x="8204200" y="4127500"/>
          <a:ext cx="6083033" cy="1406099"/>
        </a:xfrm>
        <a:prstGeom prst="wedgeRectCallout">
          <a:avLst>
            <a:gd name="adj1" fmla="val -28322"/>
            <a:gd name="adj2" fmla="val -84160"/>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xdr:col>
      <xdr:colOff>159544</xdr:colOff>
      <xdr:row>8</xdr:row>
      <xdr:rowOff>50005</xdr:rowOff>
    </xdr:from>
    <xdr:to>
      <xdr:col>11</xdr:col>
      <xdr:colOff>38099</xdr:colOff>
      <xdr:row>11</xdr:row>
      <xdr:rowOff>47622</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26380"/>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15</xdr:col>
      <xdr:colOff>352425</xdr:colOff>
      <xdr:row>13</xdr:row>
      <xdr:rowOff>95250</xdr:rowOff>
    </xdr:from>
    <xdr:to>
      <xdr:col>16</xdr:col>
      <xdr:colOff>2800350</xdr:colOff>
      <xdr:row>18</xdr:row>
      <xdr:rowOff>1587</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5191125" y="2486025"/>
          <a:ext cx="3248025" cy="1116012"/>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571500</xdr:colOff>
          <xdr:row>1</xdr:row>
          <xdr:rowOff>22860</xdr:rowOff>
        </xdr:from>
        <xdr:to>
          <xdr:col>1</xdr:col>
          <xdr:colOff>1973580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PSD(MRA) 石川 由美子" id="{D9F63850-38EC-42CC-A7B9-40B6CD72A3D3}" userId="S::yumiko_ishikawa@mri-ra.co.jp::9ea2b707-5f79-4bae-9b26-b8e468d1ef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6T02:26:17.27" personId="{D9F63850-38EC-42CC-A7B9-40B6CD72A3D3}" id="{DDEE1560-C4AC-4319-B503-01CDFCAD64FC}">
    <text xml:space="preserve">sf06f2_rev2.pdf </text>
    <extLst>
      <x:ext xmlns:xltc2="http://schemas.microsoft.com/office/spreadsheetml/2020/threadedcomments2" uri="{F7C98A9C-CBB3-438F-8F68-D28B6AF4A901}">
        <xltc2:checksum>3812003652</xltc2:checksum>
        <xltc2:hyperlink startIndex="0" length="15" url="https://shift.env.go.jp/files/offering/2024/sf06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8"/>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3984375" style="11" customWidth="1"/>
    <col min="12" max="13" width="8.19921875" style="11"/>
    <col min="14" max="16384" width="8.19921875" style="14"/>
  </cols>
  <sheetData>
    <row r="1" spans="1:3" ht="17.399999999999999" customHeight="1">
      <c r="A1" s="124" t="s">
        <v>596</v>
      </c>
    </row>
    <row r="2" spans="1:3">
      <c r="B2" s="11" t="s">
        <v>597</v>
      </c>
    </row>
    <row r="3" spans="1:3" ht="18" customHeight="1">
      <c r="B3" s="13"/>
      <c r="C3" s="11" t="s">
        <v>598</v>
      </c>
    </row>
    <row r="4" spans="1:3" ht="18" customHeight="1">
      <c r="B4" s="12"/>
      <c r="C4" s="11" t="s">
        <v>599</v>
      </c>
    </row>
    <row r="5" spans="1:3" ht="18" customHeight="1">
      <c r="B5" s="16"/>
      <c r="C5" s="11" t="s">
        <v>682</v>
      </c>
    </row>
    <row r="6" spans="1:3">
      <c r="B6" s="11" t="s">
        <v>652</v>
      </c>
    </row>
    <row r="8" spans="1:3">
      <c r="B8" s="11" t="s">
        <v>600</v>
      </c>
    </row>
    <row r="9" spans="1:3">
      <c r="B9" s="14"/>
    </row>
    <row r="10" spans="1:3">
      <c r="B10" s="11" t="s">
        <v>602</v>
      </c>
    </row>
    <row r="11" spans="1:3">
      <c r="B11" s="11" t="s">
        <v>601</v>
      </c>
    </row>
    <row r="13" spans="1:3" s="11" customFormat="1" ht="15.6" customHeight="1">
      <c r="B13" s="263" t="s">
        <v>949</v>
      </c>
    </row>
    <row r="14" spans="1:3" s="11" customFormat="1" ht="15.6" customHeight="1">
      <c r="B14" s="263" t="s">
        <v>950</v>
      </c>
    </row>
    <row r="15" spans="1:3" s="11" customFormat="1" ht="15.6" customHeight="1">
      <c r="B15" s="263" t="s">
        <v>767</v>
      </c>
    </row>
    <row r="16" spans="1:3" s="11" customFormat="1" ht="14.4">
      <c r="B16" s="263"/>
    </row>
    <row r="17" spans="2:2">
      <c r="B17" s="15" t="s">
        <v>651</v>
      </c>
    </row>
    <row r="18" spans="2:2">
      <c r="B18" s="15"/>
    </row>
  </sheetData>
  <sheetProtection algorithmName="SHA-512" hashValue="F2dmvG7tdTlDTOO9cKjwdvIeWWH7Y2Bmk5lQ4mIOmgaWhI3dalBh2A9nQLd2vErcs+BiYqEirZMkqvY2Ja8PKA==" saltValue="W03iXw2nu2o+uXUurF2aLg==" spinCount="100000" sheet="1" scenarios="1" formatRows="0" insertRows="0" deleteRows="0"/>
  <phoneticPr fontId="2"/>
  <conditionalFormatting sqref="B5">
    <cfRule type="expression" dxfId="20"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&amp;L&amp;8sf03h7&amp;R&amp;6r51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3AFB4-CCED-48C5-A890-21AC5E4688D3}">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07" t="s">
        <v>604</v>
      </c>
      <c r="B1" s="276" t="s">
        <v>605</v>
      </c>
    </row>
    <row r="2" spans="1:4">
      <c r="A2" s="208" t="s">
        <v>580</v>
      </c>
      <c r="B2" s="277" t="s">
        <v>757</v>
      </c>
    </row>
    <row r="3" spans="1:4">
      <c r="A3" s="278"/>
      <c r="B3" s="278"/>
    </row>
    <row r="4" spans="1:4">
      <c r="A4" s="208" t="s">
        <v>606</v>
      </c>
      <c r="B4" s="279" t="s">
        <v>681</v>
      </c>
    </row>
    <row r="5" spans="1:4">
      <c r="A5" s="208" t="s">
        <v>607</v>
      </c>
      <c r="B5" s="280">
        <v>4</v>
      </c>
    </row>
    <row r="6" spans="1:4">
      <c r="A6" s="19" t="s">
        <v>608</v>
      </c>
      <c r="B6" s="281"/>
    </row>
    <row r="7" spans="1:4" ht="13.8" thickBot="1">
      <c r="A7" s="19" t="s">
        <v>609</v>
      </c>
      <c r="B7" s="282"/>
    </row>
    <row r="8" spans="1:4" ht="13.8" thickBot="1">
      <c r="A8" s="208" t="s">
        <v>610</v>
      </c>
      <c r="B8" s="283">
        <f>'6-2．CO2排出量_総括'!H7</f>
        <v>5075</v>
      </c>
    </row>
    <row r="9" spans="1:4">
      <c r="A9" s="208" t="s">
        <v>611</v>
      </c>
      <c r="B9" s="209"/>
    </row>
    <row r="11" spans="1:4" ht="13.8" thickBot="1">
      <c r="A11" s="256" t="s">
        <v>758</v>
      </c>
      <c r="B11" s="257" t="s">
        <v>746</v>
      </c>
      <c r="C11" s="257" t="s">
        <v>747</v>
      </c>
      <c r="D11" s="258" t="s">
        <v>546</v>
      </c>
    </row>
    <row r="12" spans="1:4" ht="13.8" thickBot="1">
      <c r="A12" s="18" t="str">
        <f>'6-2．CO2排出量_総括'!B18</f>
        <v>令和7年度</v>
      </c>
      <c r="B12" s="259">
        <f>'6-2．CO2排出量_総括'!H18</f>
        <v>2500</v>
      </c>
      <c r="C12" s="18" t="str">
        <f>'6-2．CO2排出量_総括'!K18</f>
        <v>ｔ</v>
      </c>
      <c r="D12" s="18" t="str">
        <f>'6-2．CO2排出量_総括'!N18</f>
        <v>ガラス生産量</v>
      </c>
    </row>
    <row r="13" spans="1:4" ht="13.8" thickBot="1"/>
    <row r="14" spans="1:4" ht="13.8" thickBot="1">
      <c r="A14" s="260" t="s">
        <v>750</v>
      </c>
      <c r="B14" s="260" t="s">
        <v>751</v>
      </c>
      <c r="C14" s="261" t="s">
        <v>759</v>
      </c>
      <c r="D14" s="284" t="str">
        <f>"排出量"&amp;"（"&amp;'6-2．CO2排出量_総括'!B18&amp;"）"</f>
        <v>排出量（令和7年度）</v>
      </c>
    </row>
    <row r="15" spans="1:4" ht="13.8" thickBot="1">
      <c r="A15" s="260">
        <v>1</v>
      </c>
      <c r="B15" s="262" t="str">
        <f>'1. 基本情報等'!K15</f>
        <v>ABC工業株式会社SHIFT工場</v>
      </c>
      <c r="C15" s="262" t="str">
        <f>'1. 基本情報等'!K17</f>
        <v>工場</v>
      </c>
      <c r="D15" s="284">
        <f>'6-2．CO2排出量_総括'!H7</f>
        <v>5075</v>
      </c>
    </row>
  </sheetData>
  <sheetProtection algorithmName="SHA-512" hashValue="P2PfDHb1+9t5JUZBIVGI18T5lXdGaHhJbq7I1GFw2DhS8GgVbb+/Mw+voERRAh/B6EHvpT/v/5MmYEilP092hA==" saltValue="wkEo6pNOsaUc0YGMo2Jx2A=="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91"/>
    <col min="2" max="2" width="8.69921875" style="89"/>
    <col min="3" max="3" width="8.69921875" style="90"/>
    <col min="4" max="4" width="25.5" style="91" customWidth="1"/>
    <col min="5" max="5" width="8.69921875" style="91"/>
    <col min="6" max="6" width="16.69921875" style="91" customWidth="1"/>
    <col min="7" max="8" width="8.69921875" style="91"/>
    <col min="9" max="9" width="17.19921875" style="91" customWidth="1"/>
    <col min="10" max="16384" width="8.69921875" style="91"/>
  </cols>
  <sheetData>
    <row r="4" spans="2:10">
      <c r="D4" s="91" t="s">
        <v>592</v>
      </c>
    </row>
    <row r="6" spans="2:10">
      <c r="B6" s="89" t="s">
        <v>564</v>
      </c>
    </row>
    <row r="7" spans="2:10" ht="18.600000000000001" thickBot="1">
      <c r="B7" s="89" t="s">
        <v>565</v>
      </c>
      <c r="C7" s="90" t="s">
        <v>566</v>
      </c>
      <c r="D7" s="92" t="s">
        <v>495</v>
      </c>
      <c r="E7" s="92" t="s">
        <v>519</v>
      </c>
      <c r="F7" s="92" t="s">
        <v>548</v>
      </c>
      <c r="G7" s="92" t="s">
        <v>547</v>
      </c>
      <c r="H7" s="92" t="s">
        <v>523</v>
      </c>
      <c r="I7" s="92" t="s">
        <v>525</v>
      </c>
      <c r="J7" s="92" t="s">
        <v>589</v>
      </c>
    </row>
    <row r="8" spans="2:10">
      <c r="B8" s="89">
        <v>1.2</v>
      </c>
      <c r="C8" s="90" t="s">
        <v>954</v>
      </c>
      <c r="D8" s="93" t="s">
        <v>443</v>
      </c>
      <c r="E8" s="94">
        <v>1</v>
      </c>
      <c r="F8" s="95" t="s">
        <v>549</v>
      </c>
      <c r="G8" s="95" t="s">
        <v>521</v>
      </c>
      <c r="H8" s="96" t="s">
        <v>527</v>
      </c>
      <c r="I8" s="95" t="s">
        <v>541</v>
      </c>
      <c r="J8" s="97" t="s">
        <v>590</v>
      </c>
    </row>
    <row r="9" spans="2:10">
      <c r="B9" s="89">
        <v>1.1000000000000001</v>
      </c>
      <c r="C9" s="90" t="s">
        <v>955</v>
      </c>
      <c r="D9" s="98" t="s">
        <v>444</v>
      </c>
      <c r="E9" s="99">
        <v>0</v>
      </c>
      <c r="F9" s="92" t="s">
        <v>549</v>
      </c>
      <c r="G9" s="92" t="s">
        <v>522</v>
      </c>
      <c r="H9" s="92" t="s">
        <v>542</v>
      </c>
      <c r="I9" s="92" t="s">
        <v>526</v>
      </c>
      <c r="J9" s="100" t="s">
        <v>590</v>
      </c>
    </row>
    <row r="10" spans="2:10">
      <c r="B10" s="89">
        <v>1.1000000000000001</v>
      </c>
      <c r="C10" s="90" t="s">
        <v>955</v>
      </c>
      <c r="D10" s="98" t="s">
        <v>445</v>
      </c>
      <c r="E10" s="99">
        <v>0</v>
      </c>
      <c r="F10" s="92" t="s">
        <v>549</v>
      </c>
      <c r="G10" s="92" t="s">
        <v>522</v>
      </c>
      <c r="H10" s="92" t="s">
        <v>542</v>
      </c>
      <c r="I10" s="92" t="s">
        <v>526</v>
      </c>
      <c r="J10" s="100" t="s">
        <v>590</v>
      </c>
    </row>
    <row r="11" spans="2:10">
      <c r="B11" s="89">
        <v>1.1000000000000001</v>
      </c>
      <c r="C11" s="90" t="s">
        <v>955</v>
      </c>
      <c r="D11" s="98" t="s">
        <v>446</v>
      </c>
      <c r="E11" s="99">
        <v>0</v>
      </c>
      <c r="F11" s="92" t="s">
        <v>549</v>
      </c>
      <c r="G11" s="92" t="s">
        <v>522</v>
      </c>
      <c r="H11" s="92" t="s">
        <v>542</v>
      </c>
      <c r="I11" s="92" t="s">
        <v>526</v>
      </c>
      <c r="J11" s="100" t="s">
        <v>590</v>
      </c>
    </row>
    <row r="12" spans="2:10">
      <c r="B12" s="89">
        <v>1.1000000000000001</v>
      </c>
      <c r="C12" s="90" t="s">
        <v>955</v>
      </c>
      <c r="D12" s="98" t="s">
        <v>447</v>
      </c>
      <c r="E12" s="99">
        <v>0</v>
      </c>
      <c r="F12" s="92" t="s">
        <v>549</v>
      </c>
      <c r="G12" s="92" t="s">
        <v>522</v>
      </c>
      <c r="H12" s="92" t="s">
        <v>542</v>
      </c>
      <c r="I12" s="92" t="s">
        <v>526</v>
      </c>
      <c r="J12" s="100" t="s">
        <v>590</v>
      </c>
    </row>
    <row r="13" spans="2:10">
      <c r="B13" s="89">
        <v>1.1000000000000001</v>
      </c>
      <c r="C13" s="90" t="s">
        <v>955</v>
      </c>
      <c r="D13" s="98" t="s">
        <v>448</v>
      </c>
      <c r="E13" s="99">
        <v>0</v>
      </c>
      <c r="F13" s="92" t="s">
        <v>549</v>
      </c>
      <c r="G13" s="92" t="s">
        <v>522</v>
      </c>
      <c r="H13" s="92" t="s">
        <v>542</v>
      </c>
      <c r="I13" s="92" t="s">
        <v>526</v>
      </c>
      <c r="J13" s="100" t="s">
        <v>590</v>
      </c>
    </row>
    <row r="14" spans="2:10">
      <c r="B14" s="89">
        <v>1.1000000000000001</v>
      </c>
      <c r="C14" s="90" t="s">
        <v>955</v>
      </c>
      <c r="D14" s="98" t="s">
        <v>449</v>
      </c>
      <c r="E14" s="99">
        <v>0</v>
      </c>
      <c r="F14" s="92" t="s">
        <v>549</v>
      </c>
      <c r="G14" s="92" t="s">
        <v>516</v>
      </c>
      <c r="H14" s="92" t="s">
        <v>543</v>
      </c>
      <c r="I14" s="92" t="s">
        <v>526</v>
      </c>
      <c r="J14" s="100" t="s">
        <v>590</v>
      </c>
    </row>
    <row r="15" spans="2:10">
      <c r="B15" s="89">
        <v>1.1000000000000001</v>
      </c>
      <c r="C15" s="90" t="s">
        <v>955</v>
      </c>
      <c r="D15" s="98" t="s">
        <v>450</v>
      </c>
      <c r="E15" s="99">
        <v>0</v>
      </c>
      <c r="F15" s="92" t="s">
        <v>549</v>
      </c>
      <c r="G15" s="92" t="s">
        <v>516</v>
      </c>
      <c r="H15" s="92" t="s">
        <v>543</v>
      </c>
      <c r="I15" s="92" t="s">
        <v>526</v>
      </c>
      <c r="J15" s="100" t="s">
        <v>590</v>
      </c>
    </row>
    <row r="16" spans="2:10">
      <c r="B16" s="89">
        <v>1.1000000000000001</v>
      </c>
      <c r="C16" s="90" t="s">
        <v>955</v>
      </c>
      <c r="D16" s="98" t="s">
        <v>451</v>
      </c>
      <c r="E16" s="99">
        <v>0</v>
      </c>
      <c r="F16" s="92" t="s">
        <v>549</v>
      </c>
      <c r="G16" s="92" t="s">
        <v>516</v>
      </c>
      <c r="H16" s="92" t="s">
        <v>543</v>
      </c>
      <c r="I16" s="92" t="s">
        <v>526</v>
      </c>
      <c r="J16" s="100" t="s">
        <v>590</v>
      </c>
    </row>
    <row r="17" spans="2:10">
      <c r="B17" s="89">
        <v>1.1000000000000001</v>
      </c>
      <c r="C17" s="90" t="s">
        <v>955</v>
      </c>
      <c r="D17" s="98" t="s">
        <v>452</v>
      </c>
      <c r="E17" s="99">
        <v>0</v>
      </c>
      <c r="F17" s="92" t="s">
        <v>549</v>
      </c>
      <c r="G17" s="92" t="s">
        <v>516</v>
      </c>
      <c r="H17" s="92" t="s">
        <v>543</v>
      </c>
      <c r="I17" s="92" t="s">
        <v>526</v>
      </c>
      <c r="J17" s="100" t="s">
        <v>590</v>
      </c>
    </row>
    <row r="18" spans="2:10">
      <c r="B18" s="89">
        <v>1.1000000000000001</v>
      </c>
      <c r="C18" s="90" t="s">
        <v>955</v>
      </c>
      <c r="D18" s="98" t="s">
        <v>453</v>
      </c>
      <c r="E18" s="99">
        <v>0</v>
      </c>
      <c r="F18" s="92" t="s">
        <v>549</v>
      </c>
      <c r="G18" s="92" t="s">
        <v>516</v>
      </c>
      <c r="H18" s="92" t="s">
        <v>543</v>
      </c>
      <c r="I18" s="92" t="s">
        <v>526</v>
      </c>
      <c r="J18" s="100" t="s">
        <v>590</v>
      </c>
    </row>
    <row r="19" spans="2:10">
      <c r="B19" s="89">
        <v>1.1000000000000001</v>
      </c>
      <c r="C19" s="90" t="s">
        <v>955</v>
      </c>
      <c r="D19" s="98" t="s">
        <v>454</v>
      </c>
      <c r="E19" s="99">
        <v>0</v>
      </c>
      <c r="F19" s="92" t="s">
        <v>549</v>
      </c>
      <c r="G19" s="92" t="s">
        <v>516</v>
      </c>
      <c r="H19" s="92" t="s">
        <v>543</v>
      </c>
      <c r="I19" s="92" t="s">
        <v>526</v>
      </c>
      <c r="J19" s="100" t="s">
        <v>590</v>
      </c>
    </row>
    <row r="20" spans="2:10">
      <c r="B20" s="89">
        <v>1.1000000000000001</v>
      </c>
      <c r="C20" s="90" t="s">
        <v>955</v>
      </c>
      <c r="D20" s="98" t="s">
        <v>455</v>
      </c>
      <c r="E20" s="99">
        <v>0</v>
      </c>
      <c r="F20" s="92" t="s">
        <v>549</v>
      </c>
      <c r="G20" s="92" t="s">
        <v>516</v>
      </c>
      <c r="H20" s="92" t="s">
        <v>543</v>
      </c>
      <c r="I20" s="92" t="s">
        <v>526</v>
      </c>
      <c r="J20" s="100" t="s">
        <v>590</v>
      </c>
    </row>
    <row r="21" spans="2:10">
      <c r="B21" s="89">
        <v>1.1000000000000001</v>
      </c>
      <c r="C21" s="90" t="s">
        <v>955</v>
      </c>
      <c r="D21" s="98" t="s">
        <v>456</v>
      </c>
      <c r="E21" s="99">
        <v>0</v>
      </c>
      <c r="F21" s="92" t="s">
        <v>549</v>
      </c>
      <c r="G21" s="92" t="s">
        <v>516</v>
      </c>
      <c r="H21" s="92" t="s">
        <v>543</v>
      </c>
      <c r="I21" s="92" t="s">
        <v>526</v>
      </c>
      <c r="J21" s="100" t="s">
        <v>590</v>
      </c>
    </row>
    <row r="22" spans="2:10">
      <c r="B22" s="89">
        <v>1.1000000000000001</v>
      </c>
      <c r="C22" s="90" t="s">
        <v>955</v>
      </c>
      <c r="D22" s="98" t="s">
        <v>457</v>
      </c>
      <c r="E22" s="99">
        <v>0</v>
      </c>
      <c r="F22" s="92" t="s">
        <v>549</v>
      </c>
      <c r="G22" s="92" t="s">
        <v>516</v>
      </c>
      <c r="H22" s="92" t="s">
        <v>543</v>
      </c>
      <c r="I22" s="92" t="s">
        <v>526</v>
      </c>
      <c r="J22" s="100" t="s">
        <v>590</v>
      </c>
    </row>
    <row r="23" spans="2:10">
      <c r="B23" s="89">
        <v>1.1000000000000001</v>
      </c>
      <c r="C23" s="90" t="s">
        <v>955</v>
      </c>
      <c r="D23" s="98" t="s">
        <v>458</v>
      </c>
      <c r="E23" s="99">
        <v>0</v>
      </c>
      <c r="F23" s="92" t="s">
        <v>549</v>
      </c>
      <c r="G23" s="92" t="s">
        <v>516</v>
      </c>
      <c r="H23" s="92" t="s">
        <v>543</v>
      </c>
      <c r="I23" s="92" t="s">
        <v>526</v>
      </c>
      <c r="J23" s="100" t="s">
        <v>590</v>
      </c>
    </row>
    <row r="24" spans="2:10">
      <c r="B24" s="89">
        <v>1.1000000000000001</v>
      </c>
      <c r="C24" s="90" t="s">
        <v>955</v>
      </c>
      <c r="D24" s="98" t="s">
        <v>459</v>
      </c>
      <c r="E24" s="99">
        <v>0</v>
      </c>
      <c r="F24" s="92" t="s">
        <v>549</v>
      </c>
      <c r="G24" s="92" t="s">
        <v>522</v>
      </c>
      <c r="H24" s="92" t="s">
        <v>542</v>
      </c>
      <c r="I24" s="92" t="s">
        <v>526</v>
      </c>
      <c r="J24" s="100" t="s">
        <v>590</v>
      </c>
    </row>
    <row r="25" spans="2:10">
      <c r="B25" s="89">
        <v>1.1000000000000001</v>
      </c>
      <c r="C25" s="90" t="s">
        <v>955</v>
      </c>
      <c r="D25" s="98" t="s">
        <v>460</v>
      </c>
      <c r="E25" s="99">
        <v>0</v>
      </c>
      <c r="F25" s="92" t="s">
        <v>549</v>
      </c>
      <c r="G25" s="92" t="s">
        <v>522</v>
      </c>
      <c r="H25" s="92" t="s">
        <v>542</v>
      </c>
      <c r="I25" s="92" t="s">
        <v>526</v>
      </c>
      <c r="J25" s="100" t="s">
        <v>590</v>
      </c>
    </row>
    <row r="26" spans="2:10">
      <c r="B26" s="89">
        <v>1.1000000000000001</v>
      </c>
      <c r="C26" s="90" t="s">
        <v>955</v>
      </c>
      <c r="D26" s="98" t="s">
        <v>461</v>
      </c>
      <c r="E26" s="99">
        <v>0</v>
      </c>
      <c r="F26" s="92" t="s">
        <v>549</v>
      </c>
      <c r="G26" s="92" t="s">
        <v>520</v>
      </c>
      <c r="H26" s="92" t="s">
        <v>544</v>
      </c>
      <c r="I26" s="92" t="s">
        <v>526</v>
      </c>
      <c r="J26" s="100" t="s">
        <v>590</v>
      </c>
    </row>
    <row r="27" spans="2:10">
      <c r="B27" s="89">
        <v>1.1000000000000001</v>
      </c>
      <c r="C27" s="90" t="s">
        <v>955</v>
      </c>
      <c r="D27" s="98" t="s">
        <v>462</v>
      </c>
      <c r="E27" s="99">
        <v>0</v>
      </c>
      <c r="F27" s="92" t="s">
        <v>549</v>
      </c>
      <c r="G27" s="92" t="s">
        <v>522</v>
      </c>
      <c r="H27" s="92" t="s">
        <v>542</v>
      </c>
      <c r="I27" s="92" t="s">
        <v>526</v>
      </c>
      <c r="J27" s="100" t="s">
        <v>590</v>
      </c>
    </row>
    <row r="28" spans="2:10">
      <c r="B28" s="89">
        <v>1.1000000000000001</v>
      </c>
      <c r="C28" s="90" t="s">
        <v>955</v>
      </c>
      <c r="D28" s="98" t="s">
        <v>650</v>
      </c>
      <c r="E28" s="99">
        <v>0</v>
      </c>
      <c r="F28" s="92" t="s">
        <v>549</v>
      </c>
      <c r="G28" s="92" t="s">
        <v>520</v>
      </c>
      <c r="H28" s="92" t="s">
        <v>544</v>
      </c>
      <c r="I28" s="92" t="s">
        <v>526</v>
      </c>
      <c r="J28" s="100" t="s">
        <v>590</v>
      </c>
    </row>
    <row r="29" spans="2:10">
      <c r="B29" s="89">
        <v>1.1000000000000001</v>
      </c>
      <c r="C29" s="90" t="s">
        <v>955</v>
      </c>
      <c r="D29" s="98" t="s">
        <v>464</v>
      </c>
      <c r="E29" s="99">
        <v>0</v>
      </c>
      <c r="F29" s="92" t="s">
        <v>549</v>
      </c>
      <c r="G29" s="92" t="s">
        <v>522</v>
      </c>
      <c r="H29" s="92" t="s">
        <v>542</v>
      </c>
      <c r="I29" s="92" t="s">
        <v>526</v>
      </c>
      <c r="J29" s="100" t="s">
        <v>590</v>
      </c>
    </row>
    <row r="30" spans="2:10">
      <c r="B30" s="89">
        <v>1.1000000000000001</v>
      </c>
      <c r="C30" s="90" t="s">
        <v>955</v>
      </c>
      <c r="D30" s="98" t="s">
        <v>465</v>
      </c>
      <c r="E30" s="99">
        <v>0</v>
      </c>
      <c r="F30" s="92" t="s">
        <v>549</v>
      </c>
      <c r="G30" s="92" t="s">
        <v>522</v>
      </c>
      <c r="H30" s="92" t="s">
        <v>542</v>
      </c>
      <c r="I30" s="92" t="s">
        <v>526</v>
      </c>
      <c r="J30" s="100" t="s">
        <v>590</v>
      </c>
    </row>
    <row r="31" spans="2:10">
      <c r="B31" s="89">
        <v>1.1000000000000001</v>
      </c>
      <c r="C31" s="90" t="s">
        <v>955</v>
      </c>
      <c r="D31" s="98" t="s">
        <v>466</v>
      </c>
      <c r="E31" s="99">
        <v>0</v>
      </c>
      <c r="F31" s="92" t="s">
        <v>549</v>
      </c>
      <c r="G31" s="92" t="s">
        <v>516</v>
      </c>
      <c r="H31" s="92" t="s">
        <v>543</v>
      </c>
      <c r="I31" s="92" t="s">
        <v>526</v>
      </c>
      <c r="J31" s="100" t="s">
        <v>590</v>
      </c>
    </row>
    <row r="32" spans="2:10">
      <c r="B32" s="89">
        <v>1.1000000000000001</v>
      </c>
      <c r="C32" s="90" t="s">
        <v>955</v>
      </c>
      <c r="D32" s="98" t="s">
        <v>467</v>
      </c>
      <c r="E32" s="99">
        <v>0</v>
      </c>
      <c r="F32" s="92" t="s">
        <v>549</v>
      </c>
      <c r="G32" s="92" t="s">
        <v>520</v>
      </c>
      <c r="H32" s="92" t="s">
        <v>544</v>
      </c>
      <c r="I32" s="92" t="s">
        <v>526</v>
      </c>
      <c r="J32" s="100" t="s">
        <v>590</v>
      </c>
    </row>
    <row r="33" spans="2:11">
      <c r="B33" s="89">
        <v>1.1000000000000001</v>
      </c>
      <c r="C33" s="90" t="s">
        <v>955</v>
      </c>
      <c r="D33" s="98" t="s">
        <v>468</v>
      </c>
      <c r="E33" s="99">
        <v>0</v>
      </c>
      <c r="F33" s="92" t="s">
        <v>549</v>
      </c>
      <c r="G33" s="92" t="s">
        <v>520</v>
      </c>
      <c r="H33" s="92" t="s">
        <v>544</v>
      </c>
      <c r="I33" s="92" t="s">
        <v>526</v>
      </c>
      <c r="J33" s="100" t="s">
        <v>590</v>
      </c>
    </row>
    <row r="34" spans="2:11">
      <c r="B34" s="89">
        <v>1.1000000000000001</v>
      </c>
      <c r="C34" s="90" t="s">
        <v>955</v>
      </c>
      <c r="D34" s="98" t="s">
        <v>469</v>
      </c>
      <c r="E34" s="99">
        <v>0</v>
      </c>
      <c r="F34" s="92" t="s">
        <v>549</v>
      </c>
      <c r="G34" s="92" t="s">
        <v>520</v>
      </c>
      <c r="H34" s="92" t="s">
        <v>544</v>
      </c>
      <c r="I34" s="92" t="s">
        <v>526</v>
      </c>
      <c r="J34" s="100" t="s">
        <v>590</v>
      </c>
    </row>
    <row r="35" spans="2:11">
      <c r="B35" s="89">
        <v>1.1000000000000001</v>
      </c>
      <c r="C35" s="90" t="s">
        <v>955</v>
      </c>
      <c r="D35" s="98" t="s">
        <v>470</v>
      </c>
      <c r="E35" s="99">
        <v>0</v>
      </c>
      <c r="F35" s="92" t="s">
        <v>549</v>
      </c>
      <c r="G35" s="92" t="s">
        <v>520</v>
      </c>
      <c r="H35" s="92" t="s">
        <v>544</v>
      </c>
      <c r="I35" s="92" t="s">
        <v>526</v>
      </c>
      <c r="J35" s="100" t="s">
        <v>590</v>
      </c>
    </row>
    <row r="36" spans="2:11">
      <c r="B36" s="89">
        <v>1.3</v>
      </c>
      <c r="C36" s="90" t="s">
        <v>567</v>
      </c>
      <c r="D36" s="98" t="s">
        <v>471</v>
      </c>
      <c r="E36" s="99">
        <v>1</v>
      </c>
      <c r="F36" s="92" t="s">
        <v>549</v>
      </c>
      <c r="G36" s="92" t="s">
        <v>524</v>
      </c>
      <c r="H36" s="101" t="s">
        <v>527</v>
      </c>
      <c r="I36" s="92" t="s">
        <v>526</v>
      </c>
      <c r="J36" s="100" t="s">
        <v>590</v>
      </c>
    </row>
    <row r="37" spans="2:11">
      <c r="B37" s="89">
        <v>1.3</v>
      </c>
      <c r="C37" s="90" t="s">
        <v>567</v>
      </c>
      <c r="D37" s="98" t="s">
        <v>472</v>
      </c>
      <c r="E37" s="99">
        <v>1</v>
      </c>
      <c r="F37" s="92" t="s">
        <v>549</v>
      </c>
      <c r="G37" s="92" t="s">
        <v>524</v>
      </c>
      <c r="H37" s="101" t="s">
        <v>527</v>
      </c>
      <c r="I37" s="92" t="s">
        <v>526</v>
      </c>
      <c r="J37" s="100" t="s">
        <v>590</v>
      </c>
    </row>
    <row r="38" spans="2:11">
      <c r="B38" s="89">
        <v>1.3</v>
      </c>
      <c r="C38" s="90" t="s">
        <v>567</v>
      </c>
      <c r="D38" s="98" t="s">
        <v>473</v>
      </c>
      <c r="E38" s="99">
        <v>1</v>
      </c>
      <c r="F38" s="92" t="s">
        <v>549</v>
      </c>
      <c r="G38" s="92" t="s">
        <v>524</v>
      </c>
      <c r="H38" s="101" t="s">
        <v>527</v>
      </c>
      <c r="I38" s="92" t="s">
        <v>526</v>
      </c>
      <c r="J38" s="100" t="s">
        <v>590</v>
      </c>
    </row>
    <row r="39" spans="2:11">
      <c r="B39" s="89">
        <v>1.3</v>
      </c>
      <c r="C39" s="90" t="s">
        <v>567</v>
      </c>
      <c r="D39" s="98" t="s">
        <v>474</v>
      </c>
      <c r="E39" s="99">
        <v>1</v>
      </c>
      <c r="F39" s="92" t="s">
        <v>549</v>
      </c>
      <c r="G39" s="92" t="s">
        <v>524</v>
      </c>
      <c r="H39" s="101" t="s">
        <v>527</v>
      </c>
      <c r="I39" s="92" t="s">
        <v>526</v>
      </c>
      <c r="J39" s="100" t="s">
        <v>590</v>
      </c>
    </row>
    <row r="40" spans="2:11">
      <c r="B40" s="102">
        <v>1.4</v>
      </c>
      <c r="C40" s="103" t="s">
        <v>956</v>
      </c>
      <c r="D40" s="104" t="s">
        <v>475</v>
      </c>
      <c r="E40" s="105">
        <v>1</v>
      </c>
      <c r="F40" s="106" t="s">
        <v>550</v>
      </c>
      <c r="G40" s="106" t="s">
        <v>521</v>
      </c>
      <c r="H40" s="107" t="s">
        <v>527</v>
      </c>
      <c r="I40" s="106" t="s">
        <v>541</v>
      </c>
      <c r="J40" s="108" t="s">
        <v>527</v>
      </c>
      <c r="K40" s="104" t="s">
        <v>584</v>
      </c>
    </row>
    <row r="41" spans="2:11">
      <c r="B41" s="102">
        <v>1.4</v>
      </c>
      <c r="C41" s="103" t="s">
        <v>956</v>
      </c>
      <c r="D41" s="104" t="s">
        <v>476</v>
      </c>
      <c r="E41" s="105">
        <v>1</v>
      </c>
      <c r="F41" s="106" t="s">
        <v>551</v>
      </c>
      <c r="G41" s="106" t="s">
        <v>521</v>
      </c>
      <c r="H41" s="107" t="s">
        <v>527</v>
      </c>
      <c r="I41" s="106" t="s">
        <v>541</v>
      </c>
      <c r="J41" s="108" t="s">
        <v>527</v>
      </c>
      <c r="K41" s="104" t="s">
        <v>585</v>
      </c>
    </row>
    <row r="42" spans="2:11">
      <c r="B42" s="102">
        <v>1.4</v>
      </c>
      <c r="C42" s="103" t="s">
        <v>956</v>
      </c>
      <c r="D42" s="104" t="s">
        <v>477</v>
      </c>
      <c r="E42" s="105">
        <v>1</v>
      </c>
      <c r="F42" s="106" t="s">
        <v>550</v>
      </c>
      <c r="G42" s="106" t="s">
        <v>524</v>
      </c>
      <c r="H42" s="107" t="s">
        <v>527</v>
      </c>
      <c r="I42" s="106" t="s">
        <v>526</v>
      </c>
      <c r="J42" s="108" t="s">
        <v>527</v>
      </c>
      <c r="K42" s="104" t="s">
        <v>586</v>
      </c>
    </row>
    <row r="43" spans="2:11">
      <c r="B43" s="102">
        <v>1.4</v>
      </c>
      <c r="C43" s="103" t="s">
        <v>956</v>
      </c>
      <c r="D43" s="104" t="s">
        <v>478</v>
      </c>
      <c r="E43" s="105">
        <v>1</v>
      </c>
      <c r="F43" s="106" t="s">
        <v>551</v>
      </c>
      <c r="G43" s="106" t="s">
        <v>524</v>
      </c>
      <c r="H43" s="107" t="s">
        <v>527</v>
      </c>
      <c r="I43" s="106" t="s">
        <v>526</v>
      </c>
      <c r="J43" s="108" t="s">
        <v>527</v>
      </c>
      <c r="K43" s="104" t="s">
        <v>587</v>
      </c>
    </row>
    <row r="44" spans="2:11">
      <c r="B44" s="89">
        <v>2</v>
      </c>
      <c r="C44" s="90" t="s">
        <v>957</v>
      </c>
      <c r="D44" s="98" t="s">
        <v>479</v>
      </c>
      <c r="E44" s="99">
        <v>1</v>
      </c>
      <c r="F44" s="92" t="s">
        <v>552</v>
      </c>
      <c r="G44" s="92" t="s">
        <v>522</v>
      </c>
      <c r="H44" s="101" t="s">
        <v>527</v>
      </c>
      <c r="I44" s="92" t="s">
        <v>529</v>
      </c>
      <c r="J44" s="108" t="s">
        <v>527</v>
      </c>
    </row>
    <row r="45" spans="2:11">
      <c r="B45" s="89">
        <v>2</v>
      </c>
      <c r="C45" s="90" t="s">
        <v>957</v>
      </c>
      <c r="D45" s="98" t="s">
        <v>480</v>
      </c>
      <c r="E45" s="99">
        <v>1</v>
      </c>
      <c r="F45" s="92" t="s">
        <v>552</v>
      </c>
      <c r="G45" s="92" t="s">
        <v>522</v>
      </c>
      <c r="H45" s="101" t="s">
        <v>527</v>
      </c>
      <c r="I45" s="92" t="s">
        <v>529</v>
      </c>
      <c r="J45" s="108" t="s">
        <v>527</v>
      </c>
    </row>
    <row r="46" spans="2:11">
      <c r="B46" s="89">
        <v>2</v>
      </c>
      <c r="C46" s="90" t="s">
        <v>957</v>
      </c>
      <c r="D46" s="98" t="s">
        <v>481</v>
      </c>
      <c r="E46" s="99">
        <v>1</v>
      </c>
      <c r="F46" s="92" t="s">
        <v>552</v>
      </c>
      <c r="G46" s="92" t="s">
        <v>522</v>
      </c>
      <c r="H46" s="101" t="s">
        <v>527</v>
      </c>
      <c r="I46" s="92" t="s">
        <v>529</v>
      </c>
      <c r="J46" s="108" t="s">
        <v>527</v>
      </c>
    </row>
    <row r="47" spans="2:11">
      <c r="B47" s="89">
        <v>2</v>
      </c>
      <c r="C47" s="90" t="s">
        <v>957</v>
      </c>
      <c r="D47" s="98" t="s">
        <v>482</v>
      </c>
      <c r="E47" s="99">
        <v>1</v>
      </c>
      <c r="F47" s="92" t="s">
        <v>552</v>
      </c>
      <c r="G47" s="92" t="s">
        <v>522</v>
      </c>
      <c r="H47" s="101" t="s">
        <v>527</v>
      </c>
      <c r="I47" s="92" t="s">
        <v>529</v>
      </c>
      <c r="J47" s="108" t="s">
        <v>527</v>
      </c>
    </row>
    <row r="48" spans="2:11">
      <c r="B48" s="89">
        <v>2</v>
      </c>
      <c r="C48" s="90" t="s">
        <v>957</v>
      </c>
      <c r="D48" s="98" t="s">
        <v>483</v>
      </c>
      <c r="E48" s="99">
        <v>1</v>
      </c>
      <c r="F48" s="92" t="s">
        <v>552</v>
      </c>
      <c r="G48" s="92" t="s">
        <v>522</v>
      </c>
      <c r="H48" s="101" t="s">
        <v>527</v>
      </c>
      <c r="I48" s="92" t="s">
        <v>529</v>
      </c>
      <c r="J48" s="108" t="s">
        <v>527</v>
      </c>
    </row>
    <row r="49" spans="2:10">
      <c r="B49" s="89">
        <v>2</v>
      </c>
      <c r="C49" s="90" t="s">
        <v>957</v>
      </c>
      <c r="D49" s="98" t="s">
        <v>484</v>
      </c>
      <c r="E49" s="99">
        <v>1</v>
      </c>
      <c r="F49" s="92" t="s">
        <v>552</v>
      </c>
      <c r="G49" s="92" t="s">
        <v>528</v>
      </c>
      <c r="H49" s="101" t="s">
        <v>527</v>
      </c>
      <c r="I49" s="92" t="s">
        <v>530</v>
      </c>
      <c r="J49" s="108" t="s">
        <v>527</v>
      </c>
    </row>
    <row r="50" spans="2:10">
      <c r="B50" s="89">
        <v>2</v>
      </c>
      <c r="C50" s="90" t="s">
        <v>957</v>
      </c>
      <c r="D50" s="98" t="s">
        <v>485</v>
      </c>
      <c r="E50" s="99">
        <v>1</v>
      </c>
      <c r="F50" s="92" t="s">
        <v>552</v>
      </c>
      <c r="G50" s="92" t="s">
        <v>528</v>
      </c>
      <c r="H50" s="101" t="s">
        <v>527</v>
      </c>
      <c r="I50" s="92" t="s">
        <v>530</v>
      </c>
      <c r="J50" s="108" t="s">
        <v>527</v>
      </c>
    </row>
    <row r="51" spans="2:10">
      <c r="B51" s="89">
        <v>2</v>
      </c>
      <c r="C51" s="90" t="s">
        <v>957</v>
      </c>
      <c r="D51" s="98" t="s">
        <v>486</v>
      </c>
      <c r="E51" s="99">
        <v>1</v>
      </c>
      <c r="F51" s="92" t="s">
        <v>552</v>
      </c>
      <c r="G51" s="92" t="s">
        <v>522</v>
      </c>
      <c r="H51" s="101" t="s">
        <v>527</v>
      </c>
      <c r="I51" s="92" t="s">
        <v>529</v>
      </c>
      <c r="J51" s="108" t="s">
        <v>527</v>
      </c>
    </row>
    <row r="52" spans="2:10">
      <c r="B52" s="89">
        <v>2</v>
      </c>
      <c r="C52" s="90" t="s">
        <v>957</v>
      </c>
      <c r="D52" s="98" t="s">
        <v>487</v>
      </c>
      <c r="E52" s="99">
        <v>1</v>
      </c>
      <c r="F52" s="92" t="s">
        <v>552</v>
      </c>
      <c r="G52" s="92" t="s">
        <v>522</v>
      </c>
      <c r="H52" s="101" t="s">
        <v>527</v>
      </c>
      <c r="I52" s="92" t="s">
        <v>529</v>
      </c>
      <c r="J52" s="108" t="s">
        <v>527</v>
      </c>
    </row>
    <row r="53" spans="2:10">
      <c r="B53" s="89">
        <v>3.1</v>
      </c>
      <c r="C53" s="90" t="s">
        <v>958</v>
      </c>
      <c r="D53" s="98" t="s">
        <v>488</v>
      </c>
      <c r="E53" s="99">
        <v>1</v>
      </c>
      <c r="F53" s="92" t="s">
        <v>554</v>
      </c>
      <c r="G53" s="92" t="s">
        <v>522</v>
      </c>
      <c r="H53" s="101" t="s">
        <v>527</v>
      </c>
      <c r="I53" s="92" t="s">
        <v>529</v>
      </c>
      <c r="J53" s="108" t="s">
        <v>527</v>
      </c>
    </row>
    <row r="54" spans="2:10">
      <c r="B54" s="89">
        <v>3.2</v>
      </c>
      <c r="C54" s="90" t="s">
        <v>568</v>
      </c>
      <c r="D54" s="98" t="s">
        <v>560</v>
      </c>
      <c r="E54" s="99">
        <v>1</v>
      </c>
      <c r="F54" s="92" t="s">
        <v>555</v>
      </c>
      <c r="G54" s="92" t="s">
        <v>522</v>
      </c>
      <c r="H54" s="101" t="s">
        <v>527</v>
      </c>
      <c r="I54" s="92" t="s">
        <v>529</v>
      </c>
      <c r="J54" s="108" t="s">
        <v>527</v>
      </c>
    </row>
    <row r="55" spans="2:10">
      <c r="B55" s="89">
        <v>3.2</v>
      </c>
      <c r="C55" s="90" t="s">
        <v>568</v>
      </c>
      <c r="D55" s="98" t="s">
        <v>561</v>
      </c>
      <c r="E55" s="99">
        <v>1</v>
      </c>
      <c r="F55" s="92" t="s">
        <v>555</v>
      </c>
      <c r="G55" s="92" t="s">
        <v>522</v>
      </c>
      <c r="H55" s="101" t="s">
        <v>527</v>
      </c>
      <c r="I55" s="92" t="s">
        <v>529</v>
      </c>
      <c r="J55" s="108" t="s">
        <v>527</v>
      </c>
    </row>
    <row r="56" spans="2:10">
      <c r="B56" s="89">
        <v>3.3</v>
      </c>
      <c r="C56" s="90" t="s">
        <v>959</v>
      </c>
      <c r="D56" s="98" t="s">
        <v>562</v>
      </c>
      <c r="E56" s="99">
        <v>1</v>
      </c>
      <c r="F56" s="92" t="s">
        <v>549</v>
      </c>
      <c r="G56" s="92" t="s">
        <v>522</v>
      </c>
      <c r="H56" s="101" t="s">
        <v>527</v>
      </c>
      <c r="I56" s="92" t="s">
        <v>529</v>
      </c>
      <c r="J56" s="108" t="s">
        <v>527</v>
      </c>
    </row>
    <row r="57" spans="2:10">
      <c r="B57" s="89">
        <v>3.3</v>
      </c>
      <c r="C57" s="90" t="s">
        <v>959</v>
      </c>
      <c r="D57" s="98" t="s">
        <v>563</v>
      </c>
      <c r="E57" s="99">
        <v>1</v>
      </c>
      <c r="F57" s="92" t="s">
        <v>549</v>
      </c>
      <c r="G57" s="92" t="s">
        <v>522</v>
      </c>
      <c r="H57" s="101" t="s">
        <v>527</v>
      </c>
      <c r="I57" s="92" t="s">
        <v>529</v>
      </c>
      <c r="J57" s="108" t="s">
        <v>527</v>
      </c>
    </row>
    <row r="58" spans="2:10">
      <c r="B58" s="89">
        <v>3.4</v>
      </c>
      <c r="C58" s="90" t="s">
        <v>960</v>
      </c>
      <c r="D58" s="98" t="s">
        <v>489</v>
      </c>
      <c r="E58" s="99">
        <v>1</v>
      </c>
      <c r="F58" s="92" t="s">
        <v>556</v>
      </c>
      <c r="G58" s="92" t="s">
        <v>522</v>
      </c>
      <c r="H58" s="101" t="s">
        <v>527</v>
      </c>
      <c r="I58" s="92" t="s">
        <v>529</v>
      </c>
      <c r="J58" s="108" t="s">
        <v>527</v>
      </c>
    </row>
    <row r="59" spans="2:10">
      <c r="B59" s="89">
        <v>3.5</v>
      </c>
      <c r="C59" s="90" t="s">
        <v>961</v>
      </c>
      <c r="D59" s="98" t="s">
        <v>490</v>
      </c>
      <c r="E59" s="99">
        <v>1</v>
      </c>
      <c r="F59" s="92" t="s">
        <v>549</v>
      </c>
      <c r="G59" s="92" t="s">
        <v>522</v>
      </c>
      <c r="H59" s="101" t="s">
        <v>527</v>
      </c>
      <c r="I59" s="92" t="s">
        <v>529</v>
      </c>
      <c r="J59" s="108" t="s">
        <v>527</v>
      </c>
    </row>
    <row r="60" spans="2:10">
      <c r="B60" s="89">
        <v>3.6</v>
      </c>
      <c r="C60" s="90" t="s">
        <v>569</v>
      </c>
      <c r="D60" s="98" t="s">
        <v>531</v>
      </c>
      <c r="E60" s="99">
        <v>1</v>
      </c>
      <c r="F60" s="92" t="s">
        <v>555</v>
      </c>
      <c r="G60" s="92" t="s">
        <v>522</v>
      </c>
      <c r="H60" s="101" t="s">
        <v>527</v>
      </c>
      <c r="I60" s="92" t="s">
        <v>529</v>
      </c>
      <c r="J60" s="108" t="s">
        <v>527</v>
      </c>
    </row>
    <row r="61" spans="2:10">
      <c r="B61" s="89">
        <v>3.6</v>
      </c>
      <c r="C61" s="90" t="s">
        <v>569</v>
      </c>
      <c r="D61" s="98" t="s">
        <v>532</v>
      </c>
      <c r="E61" s="99">
        <v>1</v>
      </c>
      <c r="F61" s="92" t="s">
        <v>555</v>
      </c>
      <c r="G61" s="92" t="s">
        <v>528</v>
      </c>
      <c r="H61" s="101" t="s">
        <v>527</v>
      </c>
      <c r="I61" s="92" t="s">
        <v>530</v>
      </c>
      <c r="J61" s="108" t="s">
        <v>527</v>
      </c>
    </row>
    <row r="62" spans="2:10">
      <c r="B62" s="89">
        <v>3.6</v>
      </c>
      <c r="C62" s="90" t="s">
        <v>569</v>
      </c>
      <c r="D62" s="98" t="s">
        <v>533</v>
      </c>
      <c r="E62" s="99">
        <v>1</v>
      </c>
      <c r="F62" s="92" t="s">
        <v>555</v>
      </c>
      <c r="G62" s="92" t="s">
        <v>522</v>
      </c>
      <c r="H62" s="101" t="s">
        <v>527</v>
      </c>
      <c r="I62" s="92" t="s">
        <v>529</v>
      </c>
      <c r="J62" s="108" t="s">
        <v>527</v>
      </c>
    </row>
    <row r="63" spans="2:10">
      <c r="B63" s="89">
        <v>3.6</v>
      </c>
      <c r="C63" s="90" t="s">
        <v>569</v>
      </c>
      <c r="D63" s="98" t="s">
        <v>534</v>
      </c>
      <c r="E63" s="99">
        <v>1</v>
      </c>
      <c r="F63" s="92" t="s">
        <v>555</v>
      </c>
      <c r="G63" s="92" t="s">
        <v>522</v>
      </c>
      <c r="H63" s="101" t="s">
        <v>527</v>
      </c>
      <c r="I63" s="92" t="s">
        <v>529</v>
      </c>
      <c r="J63" s="108" t="s">
        <v>527</v>
      </c>
    </row>
    <row r="64" spans="2:10">
      <c r="B64" s="89">
        <v>3.6</v>
      </c>
      <c r="C64" s="90" t="s">
        <v>569</v>
      </c>
      <c r="D64" s="98" t="s">
        <v>535</v>
      </c>
      <c r="E64" s="99">
        <v>1</v>
      </c>
      <c r="F64" s="92" t="s">
        <v>555</v>
      </c>
      <c r="G64" s="92" t="s">
        <v>522</v>
      </c>
      <c r="H64" s="101" t="s">
        <v>527</v>
      </c>
      <c r="I64" s="92" t="s">
        <v>529</v>
      </c>
      <c r="J64" s="108" t="s">
        <v>527</v>
      </c>
    </row>
    <row r="65" spans="2:11">
      <c r="B65" s="89">
        <v>3.6</v>
      </c>
      <c r="C65" s="90" t="s">
        <v>569</v>
      </c>
      <c r="D65" s="98" t="s">
        <v>536</v>
      </c>
      <c r="E65" s="99">
        <v>1</v>
      </c>
      <c r="F65" s="92" t="s">
        <v>555</v>
      </c>
      <c r="G65" s="92" t="s">
        <v>520</v>
      </c>
      <c r="H65" s="101" t="s">
        <v>527</v>
      </c>
      <c r="I65" s="92" t="s">
        <v>539</v>
      </c>
      <c r="J65" s="108" t="s">
        <v>527</v>
      </c>
    </row>
    <row r="66" spans="2:11">
      <c r="B66" s="89">
        <v>3.6</v>
      </c>
      <c r="C66" s="90" t="s">
        <v>569</v>
      </c>
      <c r="D66" s="98" t="s">
        <v>537</v>
      </c>
      <c r="E66" s="99">
        <v>1</v>
      </c>
      <c r="F66" s="92" t="s">
        <v>555</v>
      </c>
      <c r="G66" s="92" t="s">
        <v>520</v>
      </c>
      <c r="H66" s="101" t="s">
        <v>527</v>
      </c>
      <c r="I66" s="92" t="s">
        <v>539</v>
      </c>
      <c r="J66" s="108" t="s">
        <v>527</v>
      </c>
    </row>
    <row r="67" spans="2:11">
      <c r="B67" s="89">
        <v>3.6</v>
      </c>
      <c r="C67" s="90" t="s">
        <v>569</v>
      </c>
      <c r="D67" s="98" t="s">
        <v>538</v>
      </c>
      <c r="E67" s="99">
        <v>1</v>
      </c>
      <c r="F67" s="92" t="s">
        <v>555</v>
      </c>
      <c r="G67" s="92" t="s">
        <v>520</v>
      </c>
      <c r="H67" s="101" t="s">
        <v>527</v>
      </c>
      <c r="I67" s="92" t="s">
        <v>539</v>
      </c>
      <c r="J67" s="108" t="s">
        <v>527</v>
      </c>
    </row>
    <row r="68" spans="2:11">
      <c r="B68" s="89">
        <v>3.7</v>
      </c>
      <c r="C68" s="90" t="s">
        <v>570</v>
      </c>
      <c r="D68" s="98" t="s">
        <v>540</v>
      </c>
      <c r="E68" s="99">
        <v>1</v>
      </c>
      <c r="F68" s="92" t="s">
        <v>557</v>
      </c>
      <c r="G68" s="92" t="s">
        <v>522</v>
      </c>
      <c r="H68" s="101" t="s">
        <v>527</v>
      </c>
      <c r="I68" s="92" t="s">
        <v>529</v>
      </c>
      <c r="J68" s="108" t="s">
        <v>527</v>
      </c>
    </row>
    <row r="69" spans="2:11">
      <c r="B69" s="89">
        <v>3.8</v>
      </c>
      <c r="C69" s="90" t="s">
        <v>571</v>
      </c>
      <c r="D69" s="98" t="s">
        <v>558</v>
      </c>
      <c r="E69" s="99">
        <v>1</v>
      </c>
      <c r="F69" s="92" t="s">
        <v>553</v>
      </c>
      <c r="G69" s="92" t="s">
        <v>522</v>
      </c>
      <c r="H69" s="101" t="s">
        <v>527</v>
      </c>
      <c r="I69" s="92" t="s">
        <v>529</v>
      </c>
      <c r="J69" s="108" t="s">
        <v>527</v>
      </c>
    </row>
    <row r="70" spans="2:11">
      <c r="B70" s="89">
        <v>3.8</v>
      </c>
      <c r="C70" s="90" t="s">
        <v>571</v>
      </c>
      <c r="D70" s="98" t="s">
        <v>559</v>
      </c>
      <c r="E70" s="99">
        <v>1</v>
      </c>
      <c r="F70" s="92" t="s">
        <v>553</v>
      </c>
      <c r="G70" s="92" t="s">
        <v>522</v>
      </c>
      <c r="H70" s="101" t="s">
        <v>527</v>
      </c>
      <c r="I70" s="92" t="s">
        <v>529</v>
      </c>
      <c r="J70" s="108" t="s">
        <v>527</v>
      </c>
    </row>
    <row r="71" spans="2:11">
      <c r="B71" s="89">
        <v>3.9</v>
      </c>
      <c r="C71" s="90" t="s">
        <v>962</v>
      </c>
      <c r="D71" s="98" t="s">
        <v>491</v>
      </c>
      <c r="E71" s="99">
        <v>1</v>
      </c>
      <c r="F71" s="92" t="s">
        <v>553</v>
      </c>
      <c r="G71" s="92" t="s">
        <v>522</v>
      </c>
      <c r="H71" s="101" t="s">
        <v>527</v>
      </c>
      <c r="I71" s="92" t="s">
        <v>529</v>
      </c>
      <c r="J71" s="108" t="s">
        <v>527</v>
      </c>
    </row>
    <row r="72" spans="2:11">
      <c r="B72" s="89" t="s">
        <v>573</v>
      </c>
      <c r="C72" s="90" t="s">
        <v>572</v>
      </c>
      <c r="D72" s="98" t="s">
        <v>492</v>
      </c>
      <c r="E72" s="99">
        <v>1</v>
      </c>
      <c r="F72" s="92" t="s">
        <v>549</v>
      </c>
      <c r="G72" s="92" t="s">
        <v>522</v>
      </c>
      <c r="H72" s="101" t="s">
        <v>527</v>
      </c>
      <c r="I72" s="92" t="s">
        <v>529</v>
      </c>
      <c r="J72" s="108" t="s">
        <v>527</v>
      </c>
    </row>
    <row r="73" spans="2:11">
      <c r="B73" s="89" t="s">
        <v>574</v>
      </c>
      <c r="C73" s="90" t="s">
        <v>963</v>
      </c>
      <c r="D73" s="98" t="s">
        <v>493</v>
      </c>
      <c r="E73" s="99">
        <v>1</v>
      </c>
      <c r="F73" s="92" t="s">
        <v>553</v>
      </c>
      <c r="G73" s="92" t="s">
        <v>522</v>
      </c>
      <c r="H73" s="101" t="s">
        <v>527</v>
      </c>
      <c r="I73" s="92" t="s">
        <v>529</v>
      </c>
      <c r="J73" s="108" t="s">
        <v>527</v>
      </c>
    </row>
    <row r="74" spans="2:11">
      <c r="B74" s="89" t="s">
        <v>576</v>
      </c>
      <c r="C74" s="90" t="s">
        <v>964</v>
      </c>
      <c r="D74" s="98" t="s">
        <v>575</v>
      </c>
      <c r="E74" s="99">
        <v>1</v>
      </c>
      <c r="F74" s="92" t="s">
        <v>549</v>
      </c>
      <c r="G74" s="92" t="s">
        <v>522</v>
      </c>
      <c r="H74" s="101" t="s">
        <v>527</v>
      </c>
      <c r="I74" s="92" t="s">
        <v>529</v>
      </c>
      <c r="J74" s="108" t="s">
        <v>591</v>
      </c>
    </row>
    <row r="75" spans="2:11" ht="18.600000000000001" thickBot="1">
      <c r="D75" s="109" t="s">
        <v>494</v>
      </c>
      <c r="E75" s="110"/>
      <c r="F75" s="111"/>
      <c r="G75" s="111"/>
      <c r="H75" s="111"/>
      <c r="I75" s="111"/>
      <c r="J75" s="112" t="s">
        <v>591</v>
      </c>
      <c r="K75" s="113" t="s">
        <v>588</v>
      </c>
    </row>
  </sheetData>
  <sheetProtection algorithmName="SHA-512" hashValue="FUoeGfLx1yV1uUuL4brmNeE9Q3UeCvd7jJd3OF+ZnN7sxHTXQ74jI/ofYP9eTwiGGJuUj96Bus1W2yetv4GjcQ==" saltValue="DYmYw/M31saq4ZGaddugf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3984375" bestFit="1" customWidth="1"/>
    <col min="8" max="8" width="9.3984375" bestFit="1" customWidth="1"/>
  </cols>
  <sheetData>
    <row r="3" spans="3:3" ht="18.600000000000001" thickBot="1">
      <c r="C3" t="s">
        <v>603</v>
      </c>
    </row>
    <row r="4" spans="3:3">
      <c r="C4" s="3" t="s">
        <v>792</v>
      </c>
    </row>
    <row r="5" spans="3:3">
      <c r="C5" s="2" t="s">
        <v>7</v>
      </c>
    </row>
    <row r="6" spans="3:3">
      <c r="C6" s="2" t="s">
        <v>8</v>
      </c>
    </row>
    <row r="7" spans="3:3">
      <c r="C7" s="2" t="s">
        <v>9</v>
      </c>
    </row>
    <row r="8" spans="3:3">
      <c r="C8" s="2" t="s">
        <v>10</v>
      </c>
    </row>
    <row r="9" spans="3:3">
      <c r="C9" s="2" t="s">
        <v>793</v>
      </c>
    </row>
    <row r="10" spans="3:3">
      <c r="C10" s="2" t="s">
        <v>11</v>
      </c>
    </row>
    <row r="11" spans="3:3">
      <c r="C11" s="2" t="s">
        <v>12</v>
      </c>
    </row>
    <row r="12" spans="3:3">
      <c r="C12" s="2" t="s">
        <v>13</v>
      </c>
    </row>
    <row r="13" spans="3:3">
      <c r="C13" s="2" t="s">
        <v>14</v>
      </c>
    </row>
    <row r="14" spans="3:3">
      <c r="C14" s="2" t="s">
        <v>15</v>
      </c>
    </row>
    <row r="15" spans="3:3">
      <c r="C15" s="2" t="s">
        <v>794</v>
      </c>
    </row>
    <row r="16" spans="3:3">
      <c r="C16" s="2" t="s">
        <v>16</v>
      </c>
    </row>
    <row r="17" spans="3:3">
      <c r="C17" s="2" t="s">
        <v>17</v>
      </c>
    </row>
    <row r="18" spans="3:3">
      <c r="C18" s="2" t="s">
        <v>795</v>
      </c>
    </row>
    <row r="19" spans="3:3">
      <c r="C19" s="2" t="s">
        <v>18</v>
      </c>
    </row>
    <row r="20" spans="3:3">
      <c r="C20" s="2" t="s">
        <v>19</v>
      </c>
    </row>
    <row r="21" spans="3:3">
      <c r="C21" s="2" t="s">
        <v>796</v>
      </c>
    </row>
    <row r="22" spans="3:3">
      <c r="C22" s="2" t="s">
        <v>20</v>
      </c>
    </row>
    <row r="23" spans="3:3">
      <c r="C23" s="2" t="s">
        <v>21</v>
      </c>
    </row>
    <row r="24" spans="3:3">
      <c r="C24" s="2" t="s">
        <v>22</v>
      </c>
    </row>
    <row r="25" spans="3:3">
      <c r="C25" s="2" t="s">
        <v>797</v>
      </c>
    </row>
    <row r="26" spans="3:3">
      <c r="C26" s="2" t="s">
        <v>798</v>
      </c>
    </row>
    <row r="27" spans="3:3">
      <c r="C27" s="2" t="s">
        <v>23</v>
      </c>
    </row>
    <row r="28" spans="3:3">
      <c r="C28" s="2" t="s">
        <v>799</v>
      </c>
    </row>
    <row r="29" spans="3:3">
      <c r="C29" s="2" t="s">
        <v>24</v>
      </c>
    </row>
    <row r="30" spans="3:3">
      <c r="C30" s="2" t="s">
        <v>25</v>
      </c>
    </row>
    <row r="31" spans="3:3">
      <c r="C31" s="2" t="s">
        <v>26</v>
      </c>
    </row>
    <row r="32" spans="3:3">
      <c r="C32" s="2" t="s">
        <v>800</v>
      </c>
    </row>
    <row r="33" spans="3:3">
      <c r="C33" s="2" t="s">
        <v>27</v>
      </c>
    </row>
    <row r="34" spans="3:3">
      <c r="C34" s="2" t="s">
        <v>28</v>
      </c>
    </row>
    <row r="35" spans="3:3">
      <c r="C35" s="2" t="s">
        <v>801</v>
      </c>
    </row>
    <row r="36" spans="3:3">
      <c r="C36" s="2" t="s">
        <v>29</v>
      </c>
    </row>
    <row r="37" spans="3:3">
      <c r="C37" s="2" t="s">
        <v>802</v>
      </c>
    </row>
    <row r="38" spans="3:3">
      <c r="C38" s="2" t="s">
        <v>803</v>
      </c>
    </row>
    <row r="39" spans="3:3">
      <c r="C39" s="2" t="s">
        <v>804</v>
      </c>
    </row>
    <row r="40" spans="3:3">
      <c r="C40" s="2" t="s">
        <v>30</v>
      </c>
    </row>
    <row r="41" spans="3:3">
      <c r="C41" s="2" t="s">
        <v>31</v>
      </c>
    </row>
    <row r="42" spans="3:3">
      <c r="C42" s="2" t="s">
        <v>805</v>
      </c>
    </row>
    <row r="43" spans="3:3">
      <c r="C43" s="2" t="s">
        <v>33</v>
      </c>
    </row>
    <row r="44" spans="3:3">
      <c r="C44" s="2" t="s">
        <v>32</v>
      </c>
    </row>
    <row r="45" spans="3:3">
      <c r="C45" s="2" t="s">
        <v>806</v>
      </c>
    </row>
    <row r="46" spans="3:3">
      <c r="C46" s="2" t="s">
        <v>34</v>
      </c>
    </row>
    <row r="47" spans="3:3">
      <c r="C47" s="2" t="s">
        <v>35</v>
      </c>
    </row>
    <row r="48" spans="3:3">
      <c r="C48" s="2" t="s">
        <v>36</v>
      </c>
    </row>
    <row r="49" spans="3:3">
      <c r="C49" s="2" t="s">
        <v>37</v>
      </c>
    </row>
    <row r="50" spans="3:3">
      <c r="C50" s="2" t="s">
        <v>38</v>
      </c>
    </row>
    <row r="51" spans="3:3">
      <c r="C51" s="2" t="s">
        <v>807</v>
      </c>
    </row>
    <row r="52" spans="3:3">
      <c r="C52" s="2" t="s">
        <v>39</v>
      </c>
    </row>
    <row r="53" spans="3:3">
      <c r="C53" s="2" t="s">
        <v>40</v>
      </c>
    </row>
    <row r="54" spans="3:3">
      <c r="C54" s="2" t="s">
        <v>41</v>
      </c>
    </row>
    <row r="55" spans="3:3">
      <c r="C55" s="2" t="s">
        <v>42</v>
      </c>
    </row>
    <row r="56" spans="3:3">
      <c r="C56" s="2" t="s">
        <v>808</v>
      </c>
    </row>
    <row r="57" spans="3:3">
      <c r="C57" s="2" t="s">
        <v>43</v>
      </c>
    </row>
    <row r="58" spans="3:3">
      <c r="C58" s="2" t="s">
        <v>44</v>
      </c>
    </row>
    <row r="59" spans="3:3">
      <c r="C59" s="2" t="s">
        <v>45</v>
      </c>
    </row>
    <row r="60" spans="3:3">
      <c r="C60" s="2" t="s">
        <v>46</v>
      </c>
    </row>
    <row r="61" spans="3:3">
      <c r="C61" s="2" t="s">
        <v>809</v>
      </c>
    </row>
    <row r="62" spans="3:3">
      <c r="C62" s="2" t="s">
        <v>47</v>
      </c>
    </row>
    <row r="63" spans="3:3">
      <c r="C63" s="2" t="s">
        <v>48</v>
      </c>
    </row>
    <row r="64" spans="3:3">
      <c r="C64" s="2" t="s">
        <v>49</v>
      </c>
    </row>
    <row r="65" spans="3:3">
      <c r="C65" s="2" t="s">
        <v>50</v>
      </c>
    </row>
    <row r="66" spans="3:3">
      <c r="C66" s="2" t="s">
        <v>51</v>
      </c>
    </row>
    <row r="67" spans="3:3">
      <c r="C67" s="2" t="s">
        <v>52</v>
      </c>
    </row>
    <row r="68" spans="3:3">
      <c r="C68" s="2" t="s">
        <v>810</v>
      </c>
    </row>
    <row r="69" spans="3:3">
      <c r="C69" s="2" t="s">
        <v>811</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812</v>
      </c>
    </row>
    <row r="79" spans="3:3">
      <c r="C79" s="2" t="s">
        <v>813</v>
      </c>
    </row>
    <row r="80" spans="3:3">
      <c r="C80" s="2" t="s">
        <v>61</v>
      </c>
    </row>
    <row r="81" spans="3:3">
      <c r="C81" s="2" t="s">
        <v>814</v>
      </c>
    </row>
    <row r="82" spans="3:3">
      <c r="C82" s="2" t="s">
        <v>815</v>
      </c>
    </row>
    <row r="83" spans="3:3">
      <c r="C83" s="2" t="s">
        <v>816</v>
      </c>
    </row>
    <row r="84" spans="3:3">
      <c r="C84" s="2" t="s">
        <v>62</v>
      </c>
    </row>
    <row r="85" spans="3:3">
      <c r="C85" s="2" t="s">
        <v>63</v>
      </c>
    </row>
    <row r="86" spans="3:3">
      <c r="C86" s="2" t="s">
        <v>64</v>
      </c>
    </row>
    <row r="87" spans="3:3">
      <c r="C87" s="2" t="s">
        <v>65</v>
      </c>
    </row>
    <row r="88" spans="3:3">
      <c r="C88" s="2" t="s">
        <v>817</v>
      </c>
    </row>
    <row r="89" spans="3:3">
      <c r="C89" s="2" t="s">
        <v>66</v>
      </c>
    </row>
    <row r="90" spans="3:3">
      <c r="C90" s="2" t="s">
        <v>67</v>
      </c>
    </row>
    <row r="91" spans="3:3">
      <c r="C91" s="2" t="s">
        <v>68</v>
      </c>
    </row>
    <row r="92" spans="3:3">
      <c r="C92" s="2" t="s">
        <v>69</v>
      </c>
    </row>
    <row r="93" spans="3:3">
      <c r="C93" s="2" t="s">
        <v>70</v>
      </c>
    </row>
    <row r="94" spans="3:3">
      <c r="C94" s="2" t="s">
        <v>71</v>
      </c>
    </row>
    <row r="95" spans="3:3">
      <c r="C95" s="2" t="s">
        <v>818</v>
      </c>
    </row>
    <row r="96" spans="3:3">
      <c r="C96" s="2" t="s">
        <v>72</v>
      </c>
    </row>
    <row r="97" spans="3:3">
      <c r="C97" s="2" t="s">
        <v>73</v>
      </c>
    </row>
    <row r="98" spans="3:3">
      <c r="C98" s="2" t="s">
        <v>819</v>
      </c>
    </row>
    <row r="99" spans="3:3">
      <c r="C99" s="2" t="s">
        <v>74</v>
      </c>
    </row>
    <row r="100" spans="3:3">
      <c r="C100" s="2" t="s">
        <v>820</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821</v>
      </c>
    </row>
    <row r="109" spans="3:3">
      <c r="C109" s="2" t="s">
        <v>82</v>
      </c>
    </row>
    <row r="110" spans="3:3">
      <c r="C110" s="2" t="s">
        <v>822</v>
      </c>
    </row>
    <row r="111" spans="3:3">
      <c r="C111" s="2" t="s">
        <v>83</v>
      </c>
    </row>
    <row r="112" spans="3:3">
      <c r="C112" s="2" t="s">
        <v>84</v>
      </c>
    </row>
    <row r="113" spans="3:3">
      <c r="C113" s="2" t="s">
        <v>85</v>
      </c>
    </row>
    <row r="114" spans="3:3">
      <c r="C114" s="2" t="s">
        <v>823</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824</v>
      </c>
    </row>
    <row r="122" spans="3:3">
      <c r="C122" s="2" t="s">
        <v>92</v>
      </c>
    </row>
    <row r="123" spans="3:3">
      <c r="C123" s="2" t="s">
        <v>93</v>
      </c>
    </row>
    <row r="124" spans="3:3">
      <c r="C124" s="2" t="s">
        <v>94</v>
      </c>
    </row>
    <row r="125" spans="3:3">
      <c r="C125" s="2" t="s">
        <v>95</v>
      </c>
    </row>
    <row r="126" spans="3:3">
      <c r="C126" s="2" t="s">
        <v>825</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826</v>
      </c>
    </row>
    <row r="137" spans="3:3">
      <c r="C137" s="2" t="s">
        <v>105</v>
      </c>
    </row>
    <row r="138" spans="3:3">
      <c r="C138" s="2" t="s">
        <v>106</v>
      </c>
    </row>
    <row r="139" spans="3:3">
      <c r="C139" s="2" t="s">
        <v>827</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828</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829</v>
      </c>
    </row>
    <row r="154" spans="3:3">
      <c r="C154" s="2" t="s">
        <v>119</v>
      </c>
    </row>
    <row r="155" spans="3:3">
      <c r="C155" s="2" t="s">
        <v>120</v>
      </c>
    </row>
    <row r="156" spans="3:3">
      <c r="C156" s="2" t="s">
        <v>830</v>
      </c>
    </row>
    <row r="157" spans="3:3">
      <c r="C157" s="2" t="s">
        <v>121</v>
      </c>
    </row>
    <row r="158" spans="3:3">
      <c r="C158" s="2" t="s">
        <v>122</v>
      </c>
    </row>
    <row r="159" spans="3:3">
      <c r="C159" s="2" t="s">
        <v>123</v>
      </c>
    </row>
    <row r="160" spans="3:3">
      <c r="C160" s="2" t="s">
        <v>831</v>
      </c>
    </row>
    <row r="161" spans="3:3">
      <c r="C161" s="2" t="s">
        <v>124</v>
      </c>
    </row>
    <row r="162" spans="3:3">
      <c r="C162" s="2" t="s">
        <v>125</v>
      </c>
    </row>
    <row r="163" spans="3:3">
      <c r="C163" s="2" t="s">
        <v>832</v>
      </c>
    </row>
    <row r="164" spans="3:3">
      <c r="C164" s="2" t="s">
        <v>833</v>
      </c>
    </row>
    <row r="165" spans="3:3">
      <c r="C165" s="2" t="s">
        <v>126</v>
      </c>
    </row>
    <row r="166" spans="3:3">
      <c r="C166" s="2" t="s">
        <v>834</v>
      </c>
    </row>
    <row r="167" spans="3:3">
      <c r="C167" s="2" t="s">
        <v>835</v>
      </c>
    </row>
    <row r="168" spans="3:3">
      <c r="C168" s="2" t="s">
        <v>127</v>
      </c>
    </row>
    <row r="169" spans="3:3">
      <c r="C169" s="2" t="s">
        <v>128</v>
      </c>
    </row>
    <row r="170" spans="3:3">
      <c r="C170" s="2" t="s">
        <v>836</v>
      </c>
    </row>
    <row r="171" spans="3:3">
      <c r="C171" s="2" t="s">
        <v>129</v>
      </c>
    </row>
    <row r="172" spans="3:3">
      <c r="C172" s="2" t="s">
        <v>837</v>
      </c>
    </row>
    <row r="173" spans="3:3">
      <c r="C173" s="2" t="s">
        <v>130</v>
      </c>
    </row>
    <row r="174" spans="3:3">
      <c r="C174" s="2" t="s">
        <v>131</v>
      </c>
    </row>
    <row r="175" spans="3:3">
      <c r="C175" s="2" t="s">
        <v>838</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839</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840</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841</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842</v>
      </c>
    </row>
    <row r="208" spans="3:3">
      <c r="C208" s="2" t="s">
        <v>160</v>
      </c>
    </row>
    <row r="209" spans="3:3">
      <c r="C209" s="2" t="s">
        <v>161</v>
      </c>
    </row>
    <row r="210" spans="3:3">
      <c r="C210" s="2" t="s">
        <v>162</v>
      </c>
    </row>
    <row r="211" spans="3:3">
      <c r="C211" s="2" t="s">
        <v>843</v>
      </c>
    </row>
    <row r="212" spans="3:3">
      <c r="C212" s="2" t="s">
        <v>163</v>
      </c>
    </row>
    <row r="213" spans="3:3">
      <c r="C213" s="2" t="s">
        <v>164</v>
      </c>
    </row>
    <row r="214" spans="3:3">
      <c r="C214" s="2" t="s">
        <v>844</v>
      </c>
    </row>
    <row r="215" spans="3:3">
      <c r="C215" s="2" t="s">
        <v>165</v>
      </c>
    </row>
    <row r="216" spans="3:3">
      <c r="C216" s="2" t="s">
        <v>166</v>
      </c>
    </row>
    <row r="217" spans="3:3">
      <c r="C217" s="2" t="s">
        <v>167</v>
      </c>
    </row>
    <row r="218" spans="3:3">
      <c r="C218" s="2" t="s">
        <v>845</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846</v>
      </c>
    </row>
    <row r="229" spans="3:3">
      <c r="C229" s="2" t="s">
        <v>177</v>
      </c>
    </row>
    <row r="230" spans="3:3">
      <c r="C230" s="2" t="s">
        <v>847</v>
      </c>
    </row>
    <row r="231" spans="3:3">
      <c r="C231" s="2" t="s">
        <v>178</v>
      </c>
    </row>
    <row r="232" spans="3:3">
      <c r="C232" s="2" t="s">
        <v>848</v>
      </c>
    </row>
    <row r="233" spans="3:3">
      <c r="C233" s="2" t="s">
        <v>179</v>
      </c>
    </row>
    <row r="234" spans="3:3">
      <c r="C234" s="2" t="s">
        <v>849</v>
      </c>
    </row>
    <row r="235" spans="3:3">
      <c r="C235" s="2" t="s">
        <v>180</v>
      </c>
    </row>
    <row r="236" spans="3:3">
      <c r="C236" s="2" t="s">
        <v>181</v>
      </c>
    </row>
    <row r="237" spans="3:3">
      <c r="C237" s="2" t="s">
        <v>182</v>
      </c>
    </row>
    <row r="238" spans="3:3">
      <c r="C238" s="2" t="s">
        <v>850</v>
      </c>
    </row>
    <row r="239" spans="3:3">
      <c r="C239" s="2" t="s">
        <v>183</v>
      </c>
    </row>
    <row r="240" spans="3:3">
      <c r="C240" s="2" t="s">
        <v>184</v>
      </c>
    </row>
    <row r="241" spans="3:3">
      <c r="C241" s="2" t="s">
        <v>185</v>
      </c>
    </row>
    <row r="242" spans="3:3">
      <c r="C242" s="2" t="s">
        <v>851</v>
      </c>
    </row>
    <row r="243" spans="3:3">
      <c r="C243" s="2" t="s">
        <v>186</v>
      </c>
    </row>
    <row r="244" spans="3:3">
      <c r="C244" s="2" t="s">
        <v>187</v>
      </c>
    </row>
    <row r="245" spans="3:3">
      <c r="C245" s="2" t="s">
        <v>188</v>
      </c>
    </row>
    <row r="246" spans="3:3">
      <c r="C246" s="2" t="s">
        <v>852</v>
      </c>
    </row>
    <row r="247" spans="3:3">
      <c r="C247" s="2" t="s">
        <v>189</v>
      </c>
    </row>
    <row r="248" spans="3:3">
      <c r="C248" s="2" t="s">
        <v>190</v>
      </c>
    </row>
    <row r="249" spans="3:3">
      <c r="C249" s="2" t="s">
        <v>853</v>
      </c>
    </row>
    <row r="250" spans="3:3">
      <c r="C250" s="2" t="s">
        <v>191</v>
      </c>
    </row>
    <row r="251" spans="3:3">
      <c r="C251" s="2" t="s">
        <v>854</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855</v>
      </c>
    </row>
    <row r="259" spans="3:3">
      <c r="C259" s="2" t="s">
        <v>198</v>
      </c>
    </row>
    <row r="260" spans="3:3">
      <c r="C260" s="2" t="s">
        <v>856</v>
      </c>
    </row>
    <row r="261" spans="3:3">
      <c r="C261" s="2" t="s">
        <v>199</v>
      </c>
    </row>
    <row r="262" spans="3:3">
      <c r="C262" s="2" t="s">
        <v>200</v>
      </c>
    </row>
    <row r="263" spans="3:3">
      <c r="C263" s="2" t="s">
        <v>201</v>
      </c>
    </row>
    <row r="264" spans="3:3">
      <c r="C264" s="2" t="s">
        <v>202</v>
      </c>
    </row>
    <row r="265" spans="3:3">
      <c r="C265" s="2" t="s">
        <v>857</v>
      </c>
    </row>
    <row r="266" spans="3:3">
      <c r="C266" s="2" t="s">
        <v>203</v>
      </c>
    </row>
    <row r="267" spans="3:3">
      <c r="C267" s="2" t="s">
        <v>204</v>
      </c>
    </row>
    <row r="268" spans="3:3">
      <c r="C268" s="2" t="s">
        <v>205</v>
      </c>
    </row>
    <row r="269" spans="3:3">
      <c r="C269" s="2" t="s">
        <v>206</v>
      </c>
    </row>
    <row r="270" spans="3:3">
      <c r="C270" s="2" t="s">
        <v>207</v>
      </c>
    </row>
    <row r="271" spans="3:3">
      <c r="C271" s="2" t="s">
        <v>858</v>
      </c>
    </row>
    <row r="272" spans="3:3">
      <c r="C272" s="2" t="s">
        <v>208</v>
      </c>
    </row>
    <row r="273" spans="3:3">
      <c r="C273" s="2" t="s">
        <v>209</v>
      </c>
    </row>
    <row r="274" spans="3:3">
      <c r="C274" s="2" t="s">
        <v>210</v>
      </c>
    </row>
    <row r="275" spans="3:3">
      <c r="C275" s="2" t="s">
        <v>211</v>
      </c>
    </row>
    <row r="276" spans="3:3">
      <c r="C276" s="2" t="s">
        <v>859</v>
      </c>
    </row>
    <row r="277" spans="3:3">
      <c r="C277" s="2" t="s">
        <v>212</v>
      </c>
    </row>
    <row r="278" spans="3:3">
      <c r="C278" s="2" t="s">
        <v>213</v>
      </c>
    </row>
    <row r="279" spans="3:3">
      <c r="C279" s="2" t="s">
        <v>860</v>
      </c>
    </row>
    <row r="280" spans="3:3">
      <c r="C280" s="2" t="s">
        <v>214</v>
      </c>
    </row>
    <row r="281" spans="3:3">
      <c r="C281" s="2" t="s">
        <v>215</v>
      </c>
    </row>
    <row r="282" spans="3:3">
      <c r="C282" s="2" t="s">
        <v>861</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862</v>
      </c>
    </row>
    <row r="290" spans="3:3">
      <c r="C290" s="2" t="s">
        <v>222</v>
      </c>
    </row>
    <row r="291" spans="3:3">
      <c r="C291" s="2" t="s">
        <v>863</v>
      </c>
    </row>
    <row r="292" spans="3:3">
      <c r="C292" s="2" t="s">
        <v>223</v>
      </c>
    </row>
    <row r="293" spans="3:3">
      <c r="C293" s="2" t="s">
        <v>864</v>
      </c>
    </row>
    <row r="294" spans="3:3">
      <c r="C294" s="2" t="s">
        <v>865</v>
      </c>
    </row>
    <row r="295" spans="3:3">
      <c r="C295" s="2" t="s">
        <v>224</v>
      </c>
    </row>
    <row r="296" spans="3:3">
      <c r="C296" s="2" t="s">
        <v>225</v>
      </c>
    </row>
    <row r="297" spans="3:3">
      <c r="C297" s="2" t="s">
        <v>866</v>
      </c>
    </row>
    <row r="298" spans="3:3">
      <c r="C298" s="2" t="s">
        <v>226</v>
      </c>
    </row>
    <row r="299" spans="3:3">
      <c r="C299" s="2" t="s">
        <v>227</v>
      </c>
    </row>
    <row r="300" spans="3:3">
      <c r="C300" s="2" t="s">
        <v>867</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868</v>
      </c>
    </row>
    <row r="308" spans="3:3">
      <c r="C308" s="2" t="s">
        <v>234</v>
      </c>
    </row>
    <row r="309" spans="3:3">
      <c r="C309" s="2" t="s">
        <v>235</v>
      </c>
    </row>
    <row r="310" spans="3:3">
      <c r="C310" s="2" t="s">
        <v>236</v>
      </c>
    </row>
    <row r="311" spans="3:3">
      <c r="C311" s="2" t="s">
        <v>237</v>
      </c>
    </row>
    <row r="312" spans="3:3">
      <c r="C312" s="2" t="s">
        <v>869</v>
      </c>
    </row>
    <row r="313" spans="3:3">
      <c r="C313" s="2" t="s">
        <v>238</v>
      </c>
    </row>
    <row r="314" spans="3:3">
      <c r="C314" s="2" t="s">
        <v>239</v>
      </c>
    </row>
    <row r="315" spans="3:3">
      <c r="C315" s="2" t="s">
        <v>240</v>
      </c>
    </row>
    <row r="316" spans="3:3">
      <c r="C316" s="2" t="s">
        <v>241</v>
      </c>
    </row>
    <row r="317" spans="3:3">
      <c r="C317" s="2" t="s">
        <v>870</v>
      </c>
    </row>
    <row r="318" spans="3:3">
      <c r="C318" s="2" t="s">
        <v>871</v>
      </c>
    </row>
    <row r="319" spans="3:3">
      <c r="C319" s="2" t="s">
        <v>872</v>
      </c>
    </row>
    <row r="320" spans="3:3">
      <c r="C320" s="2" t="s">
        <v>873</v>
      </c>
    </row>
    <row r="321" spans="3:3">
      <c r="C321" s="2" t="s">
        <v>874</v>
      </c>
    </row>
    <row r="322" spans="3:3">
      <c r="C322" s="2" t="s">
        <v>875</v>
      </c>
    </row>
    <row r="323" spans="3:3">
      <c r="C323" s="2" t="s">
        <v>876</v>
      </c>
    </row>
    <row r="324" spans="3:3">
      <c r="C324" s="2" t="s">
        <v>877</v>
      </c>
    </row>
    <row r="325" spans="3:3">
      <c r="C325" s="2" t="s">
        <v>878</v>
      </c>
    </row>
    <row r="326" spans="3:3">
      <c r="C326" s="2" t="s">
        <v>242</v>
      </c>
    </row>
    <row r="327" spans="3:3">
      <c r="C327" s="2" t="s">
        <v>243</v>
      </c>
    </row>
    <row r="328" spans="3:3">
      <c r="C328" s="2" t="s">
        <v>244</v>
      </c>
    </row>
    <row r="329" spans="3:3">
      <c r="C329" s="2" t="s">
        <v>245</v>
      </c>
    </row>
    <row r="330" spans="3:3">
      <c r="C330" s="2" t="s">
        <v>246</v>
      </c>
    </row>
    <row r="331" spans="3:3">
      <c r="C331" s="2" t="s">
        <v>879</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880</v>
      </c>
    </row>
    <row r="340" spans="3:3">
      <c r="C340" s="2" t="s">
        <v>254</v>
      </c>
    </row>
    <row r="341" spans="3:3">
      <c r="C341" s="2" t="s">
        <v>255</v>
      </c>
    </row>
    <row r="342" spans="3:3">
      <c r="C342" s="2" t="s">
        <v>881</v>
      </c>
    </row>
    <row r="343" spans="3:3">
      <c r="C343" s="2" t="s">
        <v>882</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883</v>
      </c>
    </row>
    <row r="354" spans="3:3">
      <c r="C354" s="2" t="s">
        <v>265</v>
      </c>
    </row>
    <row r="355" spans="3:3">
      <c r="C355" s="2" t="s">
        <v>266</v>
      </c>
    </row>
    <row r="356" spans="3:3">
      <c r="C356" s="2" t="s">
        <v>267</v>
      </c>
    </row>
    <row r="357" spans="3:3">
      <c r="C357" s="2" t="s">
        <v>884</v>
      </c>
    </row>
    <row r="358" spans="3:3">
      <c r="C358" s="2" t="s">
        <v>268</v>
      </c>
    </row>
    <row r="359" spans="3:3">
      <c r="C359" s="2" t="s">
        <v>269</v>
      </c>
    </row>
    <row r="360" spans="3:3">
      <c r="C360" s="2" t="s">
        <v>885</v>
      </c>
    </row>
    <row r="361" spans="3:3">
      <c r="C361" s="2" t="s">
        <v>270</v>
      </c>
    </row>
    <row r="362" spans="3:3">
      <c r="C362" s="2" t="s">
        <v>271</v>
      </c>
    </row>
    <row r="363" spans="3:3">
      <c r="C363" s="2" t="s">
        <v>886</v>
      </c>
    </row>
    <row r="364" spans="3:3">
      <c r="C364" s="2" t="s">
        <v>272</v>
      </c>
    </row>
    <row r="365" spans="3:3">
      <c r="C365" s="2" t="s">
        <v>273</v>
      </c>
    </row>
    <row r="366" spans="3:3">
      <c r="C366" s="2" t="s">
        <v>887</v>
      </c>
    </row>
    <row r="367" spans="3:3">
      <c r="C367" s="2" t="s">
        <v>274</v>
      </c>
    </row>
    <row r="368" spans="3:3">
      <c r="C368" s="2" t="s">
        <v>888</v>
      </c>
    </row>
    <row r="369" spans="3:3">
      <c r="C369" s="2" t="s">
        <v>275</v>
      </c>
    </row>
    <row r="370" spans="3:3">
      <c r="C370" s="2" t="s">
        <v>889</v>
      </c>
    </row>
    <row r="371" spans="3:3">
      <c r="C371" s="2" t="s">
        <v>890</v>
      </c>
    </row>
    <row r="372" spans="3:3">
      <c r="C372" s="2" t="s">
        <v>891</v>
      </c>
    </row>
    <row r="373" spans="3:3">
      <c r="C373" s="2" t="s">
        <v>276</v>
      </c>
    </row>
    <row r="374" spans="3:3">
      <c r="C374" s="2" t="s">
        <v>277</v>
      </c>
    </row>
    <row r="375" spans="3:3">
      <c r="C375" s="2" t="s">
        <v>892</v>
      </c>
    </row>
    <row r="376" spans="3:3">
      <c r="C376" s="2" t="s">
        <v>278</v>
      </c>
    </row>
    <row r="377" spans="3:3">
      <c r="C377" s="2" t="s">
        <v>279</v>
      </c>
    </row>
    <row r="378" spans="3:3">
      <c r="C378" s="2" t="s">
        <v>893</v>
      </c>
    </row>
    <row r="379" spans="3:3">
      <c r="C379" s="2" t="s">
        <v>280</v>
      </c>
    </row>
    <row r="380" spans="3:3">
      <c r="C380" s="2" t="s">
        <v>281</v>
      </c>
    </row>
    <row r="381" spans="3:3">
      <c r="C381" s="2" t="s">
        <v>894</v>
      </c>
    </row>
    <row r="382" spans="3:3">
      <c r="C382" s="2" t="s">
        <v>895</v>
      </c>
    </row>
    <row r="383" spans="3:3">
      <c r="C383" s="2" t="s">
        <v>282</v>
      </c>
    </row>
    <row r="384" spans="3:3">
      <c r="C384" s="2" t="s">
        <v>896</v>
      </c>
    </row>
    <row r="385" spans="3:3">
      <c r="C385" s="2" t="s">
        <v>897</v>
      </c>
    </row>
    <row r="386" spans="3:3">
      <c r="C386" s="2" t="s">
        <v>898</v>
      </c>
    </row>
    <row r="387" spans="3:3">
      <c r="C387" s="2" t="s">
        <v>283</v>
      </c>
    </row>
    <row r="388" spans="3:3">
      <c r="C388" s="2" t="s">
        <v>284</v>
      </c>
    </row>
    <row r="389" spans="3:3">
      <c r="C389" s="2" t="s">
        <v>899</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900</v>
      </c>
    </row>
    <row r="397" spans="3:3">
      <c r="C397" s="2" t="s">
        <v>291</v>
      </c>
    </row>
    <row r="398" spans="3:3">
      <c r="C398" s="2" t="s">
        <v>292</v>
      </c>
    </row>
    <row r="399" spans="3:3">
      <c r="C399" s="2" t="s">
        <v>901</v>
      </c>
    </row>
    <row r="400" spans="3:3">
      <c r="C400" s="2" t="s">
        <v>902</v>
      </c>
    </row>
    <row r="401" spans="3:3">
      <c r="C401" s="2" t="s">
        <v>903</v>
      </c>
    </row>
    <row r="402" spans="3:3">
      <c r="C402" s="2" t="s">
        <v>293</v>
      </c>
    </row>
    <row r="403" spans="3:3">
      <c r="C403" s="2" t="s">
        <v>904</v>
      </c>
    </row>
    <row r="404" spans="3:3">
      <c r="C404" s="2" t="s">
        <v>294</v>
      </c>
    </row>
    <row r="405" spans="3:3">
      <c r="C405" s="2" t="s">
        <v>295</v>
      </c>
    </row>
    <row r="406" spans="3:3">
      <c r="C406" s="2" t="s">
        <v>296</v>
      </c>
    </row>
    <row r="407" spans="3:3">
      <c r="C407" s="2" t="s">
        <v>905</v>
      </c>
    </row>
    <row r="408" spans="3:3">
      <c r="C408" s="2" t="s">
        <v>297</v>
      </c>
    </row>
    <row r="409" spans="3:3">
      <c r="C409" s="2" t="s">
        <v>906</v>
      </c>
    </row>
    <row r="410" spans="3:3">
      <c r="C410" s="2" t="s">
        <v>298</v>
      </c>
    </row>
    <row r="411" spans="3:3">
      <c r="C411" s="2" t="s">
        <v>907</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908</v>
      </c>
    </row>
    <row r="420" spans="3:3">
      <c r="C420" s="2" t="s">
        <v>909</v>
      </c>
    </row>
    <row r="421" spans="3:3">
      <c r="C421" s="2" t="s">
        <v>306</v>
      </c>
    </row>
    <row r="422" spans="3:3">
      <c r="C422" s="2" t="s">
        <v>307</v>
      </c>
    </row>
    <row r="423" spans="3:3">
      <c r="C423" s="2" t="s">
        <v>308</v>
      </c>
    </row>
    <row r="424" spans="3:3">
      <c r="C424" s="2" t="s">
        <v>910</v>
      </c>
    </row>
    <row r="425" spans="3:3">
      <c r="C425" s="2" t="s">
        <v>911</v>
      </c>
    </row>
    <row r="426" spans="3:3">
      <c r="C426" s="2" t="s">
        <v>309</v>
      </c>
    </row>
    <row r="427" spans="3:3">
      <c r="C427" s="2" t="s">
        <v>310</v>
      </c>
    </row>
    <row r="428" spans="3:3">
      <c r="C428" s="2" t="s">
        <v>311</v>
      </c>
    </row>
    <row r="429" spans="3:3">
      <c r="C429" s="2" t="s">
        <v>912</v>
      </c>
    </row>
    <row r="430" spans="3:3">
      <c r="C430" s="2" t="s">
        <v>913</v>
      </c>
    </row>
    <row r="431" spans="3:3">
      <c r="C431" s="2" t="s">
        <v>312</v>
      </c>
    </row>
    <row r="432" spans="3:3">
      <c r="C432" s="2" t="s">
        <v>313</v>
      </c>
    </row>
    <row r="433" spans="3:3">
      <c r="C433" s="2" t="s">
        <v>914</v>
      </c>
    </row>
    <row r="434" spans="3:3">
      <c r="C434" s="2" t="s">
        <v>314</v>
      </c>
    </row>
    <row r="435" spans="3:3">
      <c r="C435" s="2" t="s">
        <v>315</v>
      </c>
    </row>
    <row r="436" spans="3:3">
      <c r="C436" s="2" t="s">
        <v>915</v>
      </c>
    </row>
    <row r="437" spans="3:3">
      <c r="C437" s="2" t="s">
        <v>916</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917</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918</v>
      </c>
    </row>
    <row r="453" spans="3:3">
      <c r="C453" s="2" t="s">
        <v>329</v>
      </c>
    </row>
    <row r="454" spans="3:3">
      <c r="C454" s="2" t="s">
        <v>919</v>
      </c>
    </row>
    <row r="455" spans="3:3">
      <c r="C455" s="2" t="s">
        <v>920</v>
      </c>
    </row>
    <row r="456" spans="3:3">
      <c r="C456" s="2" t="s">
        <v>330</v>
      </c>
    </row>
    <row r="457" spans="3:3">
      <c r="C457" s="2" t="s">
        <v>921</v>
      </c>
    </row>
    <row r="458" spans="3:3">
      <c r="C458" s="2" t="s">
        <v>331</v>
      </c>
    </row>
    <row r="459" spans="3:3">
      <c r="C459" s="2" t="s">
        <v>332</v>
      </c>
    </row>
    <row r="460" spans="3:3">
      <c r="C460" s="2" t="s">
        <v>922</v>
      </c>
    </row>
    <row r="461" spans="3:3">
      <c r="C461" s="2" t="s">
        <v>333</v>
      </c>
    </row>
    <row r="462" spans="3:3">
      <c r="C462" s="2" t="s">
        <v>334</v>
      </c>
    </row>
    <row r="463" spans="3:3">
      <c r="C463" s="2" t="s">
        <v>923</v>
      </c>
    </row>
    <row r="464" spans="3:3">
      <c r="C464" s="2" t="s">
        <v>924</v>
      </c>
    </row>
    <row r="465" spans="3:8">
      <c r="C465" s="2" t="s">
        <v>335</v>
      </c>
    </row>
    <row r="466" spans="3:8">
      <c r="C466" s="2" t="s">
        <v>336</v>
      </c>
    </row>
    <row r="467" spans="3:8">
      <c r="C467" s="2" t="s">
        <v>925</v>
      </c>
    </row>
    <row r="468" spans="3:8">
      <c r="C468" s="2" t="s">
        <v>337</v>
      </c>
    </row>
    <row r="469" spans="3:8">
      <c r="C469" s="2" t="s">
        <v>338</v>
      </c>
    </row>
    <row r="470" spans="3:8">
      <c r="C470" s="2" t="s">
        <v>926</v>
      </c>
    </row>
    <row r="471" spans="3:8">
      <c r="C471" s="2" t="s">
        <v>339</v>
      </c>
    </row>
    <row r="472" spans="3:8">
      <c r="C472" s="2" t="s">
        <v>340</v>
      </c>
    </row>
    <row r="473" spans="3:8">
      <c r="C473" s="2" t="s">
        <v>341</v>
      </c>
    </row>
    <row r="474" spans="3:8">
      <c r="C474" s="2" t="s">
        <v>342</v>
      </c>
    </row>
    <row r="475" spans="3:8">
      <c r="C475" s="2" t="s">
        <v>927</v>
      </c>
    </row>
    <row r="476" spans="3:8">
      <c r="C476" s="2" t="s">
        <v>928</v>
      </c>
    </row>
    <row r="477" spans="3:8">
      <c r="C477" s="2" t="s">
        <v>343</v>
      </c>
    </row>
    <row r="478" spans="3:8">
      <c r="C478" s="2" t="s">
        <v>344</v>
      </c>
      <c r="H478" s="1"/>
    </row>
    <row r="479" spans="3:8">
      <c r="C479" s="2" t="s">
        <v>345</v>
      </c>
      <c r="H479" s="1"/>
    </row>
    <row r="480" spans="3:8">
      <c r="C480" s="2" t="s">
        <v>346</v>
      </c>
      <c r="H480" s="1"/>
    </row>
    <row r="481" spans="3:8">
      <c r="C481" s="2" t="s">
        <v>929</v>
      </c>
      <c r="H481" s="1"/>
    </row>
    <row r="482" spans="3:8">
      <c r="C482" s="2" t="s">
        <v>347</v>
      </c>
      <c r="H482" s="1"/>
    </row>
    <row r="483" spans="3:8">
      <c r="C483" s="2" t="s">
        <v>930</v>
      </c>
      <c r="H483" s="1"/>
    </row>
    <row r="484" spans="3:8">
      <c r="C484" s="2" t="s">
        <v>348</v>
      </c>
      <c r="H484" s="1"/>
    </row>
    <row r="485" spans="3:8">
      <c r="C485" s="2" t="s">
        <v>349</v>
      </c>
      <c r="H485" s="1"/>
    </row>
    <row r="486" spans="3:8">
      <c r="C486" s="2" t="s">
        <v>350</v>
      </c>
      <c r="H486" s="1"/>
    </row>
    <row r="487" spans="3:8">
      <c r="C487" s="2" t="s">
        <v>931</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932</v>
      </c>
      <c r="H494" s="1"/>
    </row>
    <row r="495" spans="3:8">
      <c r="C495" s="2" t="s">
        <v>357</v>
      </c>
      <c r="H495" s="1"/>
    </row>
    <row r="496" spans="3:8">
      <c r="C496" s="2" t="s">
        <v>358</v>
      </c>
      <c r="H496" s="1"/>
    </row>
    <row r="497" spans="3:8">
      <c r="C497" s="2" t="s">
        <v>933</v>
      </c>
      <c r="H497" s="1"/>
    </row>
    <row r="498" spans="3:8">
      <c r="C498" s="2" t="s">
        <v>359</v>
      </c>
      <c r="H498" s="1"/>
    </row>
    <row r="499" spans="3:8">
      <c r="C499" s="2" t="s">
        <v>360</v>
      </c>
      <c r="H499" s="1"/>
    </row>
    <row r="500" spans="3:8">
      <c r="C500" s="2" t="s">
        <v>934</v>
      </c>
      <c r="H500" s="1"/>
    </row>
    <row r="501" spans="3:8">
      <c r="C501" s="2" t="s">
        <v>361</v>
      </c>
      <c r="H501" s="1"/>
    </row>
    <row r="502" spans="3:8">
      <c r="C502" s="2" t="s">
        <v>362</v>
      </c>
      <c r="H502" s="1"/>
    </row>
    <row r="503" spans="3:8">
      <c r="C503" s="2" t="s">
        <v>363</v>
      </c>
      <c r="H503" s="1"/>
    </row>
    <row r="504" spans="3:8">
      <c r="C504" s="2" t="s">
        <v>935</v>
      </c>
      <c r="H504" s="1"/>
    </row>
    <row r="505" spans="3:8">
      <c r="C505" s="2" t="s">
        <v>364</v>
      </c>
      <c r="H505" s="1"/>
    </row>
    <row r="506" spans="3:8">
      <c r="C506" s="2" t="s">
        <v>936</v>
      </c>
      <c r="H506" s="1"/>
    </row>
    <row r="507" spans="3:8">
      <c r="C507" s="2" t="s">
        <v>365</v>
      </c>
      <c r="H507" s="1"/>
    </row>
    <row r="508" spans="3:8">
      <c r="C508" s="2" t="s">
        <v>366</v>
      </c>
      <c r="H508" s="1"/>
    </row>
    <row r="509" spans="3:8">
      <c r="C509" s="2" t="s">
        <v>367</v>
      </c>
      <c r="H509" s="1"/>
    </row>
    <row r="510" spans="3:8">
      <c r="C510" s="2" t="s">
        <v>368</v>
      </c>
      <c r="H510" s="1"/>
    </row>
    <row r="511" spans="3:8">
      <c r="C511" s="2" t="s">
        <v>937</v>
      </c>
      <c r="H511" s="1"/>
    </row>
    <row r="512" spans="3:8">
      <c r="C512" s="2" t="s">
        <v>369</v>
      </c>
      <c r="H512" s="1"/>
    </row>
    <row r="513" spans="3:8">
      <c r="C513" s="2" t="s">
        <v>370</v>
      </c>
      <c r="H513" s="1"/>
    </row>
    <row r="514" spans="3:8">
      <c r="C514" s="2" t="s">
        <v>938</v>
      </c>
    </row>
    <row r="515" spans="3:8">
      <c r="C515" s="2" t="s">
        <v>939</v>
      </c>
    </row>
    <row r="516" spans="3:8">
      <c r="C516" s="2" t="s">
        <v>940</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941</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942</v>
      </c>
    </row>
    <row r="538" spans="3:3">
      <c r="C538" s="2" t="s">
        <v>943</v>
      </c>
    </row>
    <row r="539" spans="3:3" ht="18.600000000000001" thickBot="1">
      <c r="C539" s="4" t="s">
        <v>390</v>
      </c>
    </row>
  </sheetData>
  <sheetProtection algorithmName="SHA-512" hashValue="1dUnUkSJt82CQjQnq9zhEl27p0hsGDEBcXxQ4KNxcdpIxFJw+TzlHzMnXJ4671qXYM29VTVQVNSkPyXNPxSkcg==" saltValue="Trhgs+tqLfEzqHeVcR3mzw=="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A8D81-5BB1-4DCE-850F-688767D8C870}">
  <sheetPr codeName="Sheet8">
    <tabColor rgb="FFFFFF00"/>
  </sheetPr>
  <dimension ref="A1:F71"/>
  <sheetViews>
    <sheetView zoomScale="80" zoomScaleNormal="80" workbookViewId="0"/>
  </sheetViews>
  <sheetFormatPr defaultRowHeight="18"/>
  <cols>
    <col min="1" max="1" width="20.796875" customWidth="1"/>
  </cols>
  <sheetData>
    <row r="1" spans="1:6">
      <c r="A1" s="313" t="s">
        <v>965</v>
      </c>
      <c r="B1" s="91"/>
      <c r="C1" s="91"/>
      <c r="D1" s="91"/>
      <c r="E1" s="91"/>
      <c r="F1" s="91"/>
    </row>
    <row r="2" spans="1:6">
      <c r="A2" s="313" t="s">
        <v>772</v>
      </c>
      <c r="B2" s="314" t="s">
        <v>773</v>
      </c>
      <c r="C2" s="314" t="s">
        <v>774</v>
      </c>
      <c r="D2" s="314" t="s">
        <v>775</v>
      </c>
      <c r="E2" s="315" t="s">
        <v>776</v>
      </c>
      <c r="F2" s="316"/>
    </row>
    <row r="3" spans="1:6">
      <c r="A3" s="317" t="s">
        <v>443</v>
      </c>
      <c r="B3" s="318"/>
      <c r="C3" s="318"/>
      <c r="D3" s="323" t="s">
        <v>591</v>
      </c>
      <c r="E3" s="319">
        <v>4.3600000000000003E-4</v>
      </c>
      <c r="F3" s="316"/>
    </row>
    <row r="4" spans="1:6">
      <c r="A4" s="320" t="s">
        <v>777</v>
      </c>
      <c r="B4" s="91" t="s">
        <v>778</v>
      </c>
      <c r="C4" s="91" t="s">
        <v>514</v>
      </c>
      <c r="D4" s="91">
        <v>28.7</v>
      </c>
      <c r="E4" s="324">
        <v>8.9099999999999999E-2</v>
      </c>
      <c r="F4" s="91"/>
    </row>
    <row r="5" spans="1:6">
      <c r="A5" s="320" t="s">
        <v>779</v>
      </c>
      <c r="B5" s="91" t="s">
        <v>778</v>
      </c>
      <c r="C5" s="91" t="s">
        <v>514</v>
      </c>
      <c r="D5" s="91">
        <v>24.2</v>
      </c>
      <c r="E5" s="324">
        <v>8.8700000000000001E-2</v>
      </c>
      <c r="F5" s="91"/>
    </row>
    <row r="6" spans="1:6">
      <c r="A6" s="320" t="s">
        <v>780</v>
      </c>
      <c r="B6" s="91" t="s">
        <v>778</v>
      </c>
      <c r="C6" s="91" t="s">
        <v>514</v>
      </c>
      <c r="D6" s="91">
        <v>26.1</v>
      </c>
      <c r="E6" s="324">
        <v>8.9099999999999999E-2</v>
      </c>
      <c r="F6" s="91"/>
    </row>
    <row r="7" spans="1:6">
      <c r="A7" s="320" t="s">
        <v>781</v>
      </c>
      <c r="B7" s="91" t="s">
        <v>778</v>
      </c>
      <c r="C7" s="91" t="s">
        <v>514</v>
      </c>
      <c r="D7" s="91">
        <v>27.8</v>
      </c>
      <c r="E7" s="324">
        <v>9.5000000000000001E-2</v>
      </c>
      <c r="F7" s="91"/>
    </row>
    <row r="8" spans="1:6">
      <c r="A8" s="320" t="s">
        <v>448</v>
      </c>
      <c r="B8" s="91" t="s">
        <v>778</v>
      </c>
      <c r="C8" s="91" t="s">
        <v>514</v>
      </c>
      <c r="D8" s="91">
        <v>29</v>
      </c>
      <c r="E8" s="324">
        <v>0.11</v>
      </c>
      <c r="F8" s="91"/>
    </row>
    <row r="9" spans="1:6">
      <c r="A9" s="320" t="s">
        <v>449</v>
      </c>
      <c r="B9" s="91" t="s">
        <v>782</v>
      </c>
      <c r="C9" s="91" t="s">
        <v>516</v>
      </c>
      <c r="D9" s="91">
        <v>38.299999999999997</v>
      </c>
      <c r="E9" s="324">
        <v>6.9699999999999998E-2</v>
      </c>
      <c r="F9" s="91"/>
    </row>
    <row r="10" spans="1:6">
      <c r="A10" s="320" t="s">
        <v>450</v>
      </c>
      <c r="B10" s="91" t="s">
        <v>782</v>
      </c>
      <c r="C10" s="91" t="s">
        <v>516</v>
      </c>
      <c r="D10" s="91">
        <v>33.4</v>
      </c>
      <c r="E10" s="324">
        <v>6.8599999999999994E-2</v>
      </c>
      <c r="F10" s="91"/>
    </row>
    <row r="11" spans="1:6">
      <c r="A11" s="320" t="s">
        <v>451</v>
      </c>
      <c r="B11" s="91" t="s">
        <v>782</v>
      </c>
      <c r="C11" s="91" t="s">
        <v>516</v>
      </c>
      <c r="D11" s="91">
        <v>33.299999999999997</v>
      </c>
      <c r="E11" s="324">
        <v>6.8199999999999997E-2</v>
      </c>
      <c r="F11" s="91"/>
    </row>
    <row r="12" spans="1:6">
      <c r="A12" s="329" t="s">
        <v>452</v>
      </c>
      <c r="B12" s="91" t="s">
        <v>782</v>
      </c>
      <c r="C12" s="91" t="s">
        <v>516</v>
      </c>
      <c r="D12" s="91">
        <v>36.299999999999997</v>
      </c>
      <c r="E12" s="324">
        <v>6.8199999999999997E-2</v>
      </c>
      <c r="F12" s="91"/>
    </row>
    <row r="13" spans="1:6">
      <c r="A13" s="320" t="s">
        <v>453</v>
      </c>
      <c r="B13" s="91" t="s">
        <v>782</v>
      </c>
      <c r="C13" s="91" t="s">
        <v>516</v>
      </c>
      <c r="D13" s="91">
        <v>36.5</v>
      </c>
      <c r="E13" s="324">
        <v>6.8599999999999994E-2</v>
      </c>
      <c r="F13" s="91"/>
    </row>
    <row r="14" spans="1:6">
      <c r="A14" s="320" t="s">
        <v>454</v>
      </c>
      <c r="B14" s="91" t="s">
        <v>782</v>
      </c>
      <c r="C14" s="91" t="s">
        <v>516</v>
      </c>
      <c r="D14" s="91">
        <v>38</v>
      </c>
      <c r="E14" s="324">
        <v>6.8900000000000003E-2</v>
      </c>
      <c r="F14" s="91"/>
    </row>
    <row r="15" spans="1:6">
      <c r="A15" s="320" t="s">
        <v>455</v>
      </c>
      <c r="B15" s="91" t="s">
        <v>782</v>
      </c>
      <c r="C15" s="91" t="s">
        <v>516</v>
      </c>
      <c r="D15" s="91">
        <v>38.9</v>
      </c>
      <c r="E15" s="324">
        <v>7.0800000000000002E-2</v>
      </c>
      <c r="F15" s="91"/>
    </row>
    <row r="16" spans="1:6">
      <c r="A16" s="320" t="s">
        <v>456</v>
      </c>
      <c r="B16" s="91" t="s">
        <v>782</v>
      </c>
      <c r="C16" s="91" t="s">
        <v>516</v>
      </c>
      <c r="D16" s="91">
        <v>40.4</v>
      </c>
      <c r="E16" s="324">
        <v>7.3300000000000004E-2</v>
      </c>
      <c r="F16" s="91"/>
    </row>
    <row r="17" spans="1:6">
      <c r="A17" s="320" t="s">
        <v>457</v>
      </c>
      <c r="B17" s="91" t="s">
        <v>782</v>
      </c>
      <c r="C17" s="91" t="s">
        <v>516</v>
      </c>
      <c r="D17" s="91">
        <v>41.8</v>
      </c>
      <c r="E17" s="324">
        <v>7.4099999999999999E-2</v>
      </c>
      <c r="F17" s="91"/>
    </row>
    <row r="18" spans="1:6">
      <c r="A18" s="320" t="s">
        <v>783</v>
      </c>
      <c r="B18" s="91" t="s">
        <v>782</v>
      </c>
      <c r="C18" s="91" t="s">
        <v>516</v>
      </c>
      <c r="D18" s="91">
        <v>40.200000000000003</v>
      </c>
      <c r="E18" s="324">
        <v>7.2999999999999995E-2</v>
      </c>
      <c r="F18" s="91"/>
    </row>
    <row r="19" spans="1:6">
      <c r="A19" s="320" t="s">
        <v>459</v>
      </c>
      <c r="B19" s="91" t="s">
        <v>778</v>
      </c>
      <c r="C19" s="91" t="s">
        <v>514</v>
      </c>
      <c r="D19" s="91">
        <v>33.299999999999997</v>
      </c>
      <c r="E19" s="324">
        <v>8.9800000000000005E-2</v>
      </c>
      <c r="F19" s="91"/>
    </row>
    <row r="20" spans="1:6">
      <c r="A20" s="320" t="s">
        <v>460</v>
      </c>
      <c r="B20" s="91" t="s">
        <v>784</v>
      </c>
      <c r="C20" s="91" t="s">
        <v>514</v>
      </c>
      <c r="D20" s="91">
        <v>50.1</v>
      </c>
      <c r="E20" s="324">
        <v>6.0100000000000001E-2</v>
      </c>
      <c r="F20" s="91"/>
    </row>
    <row r="21" spans="1:6">
      <c r="A21" s="320" t="s">
        <v>461</v>
      </c>
      <c r="B21" s="91" t="s">
        <v>784</v>
      </c>
      <c r="C21" s="91" t="s">
        <v>785</v>
      </c>
      <c r="D21" s="91">
        <v>42.4</v>
      </c>
      <c r="E21" s="324">
        <v>5.0999999999999997E-2</v>
      </c>
      <c r="F21" s="91"/>
    </row>
    <row r="22" spans="1:6">
      <c r="A22" s="320" t="s">
        <v>462</v>
      </c>
      <c r="B22" s="91" t="s">
        <v>784</v>
      </c>
      <c r="C22" s="91" t="s">
        <v>514</v>
      </c>
      <c r="D22" s="91">
        <v>54.7</v>
      </c>
      <c r="E22" s="324">
        <v>5.0999999999999997E-2</v>
      </c>
      <c r="F22" s="91"/>
    </row>
    <row r="23" spans="1:6">
      <c r="A23" s="320" t="s">
        <v>463</v>
      </c>
      <c r="B23" s="91" t="s">
        <v>784</v>
      </c>
      <c r="C23" s="91" t="s">
        <v>785</v>
      </c>
      <c r="D23" s="91" t="s">
        <v>786</v>
      </c>
      <c r="E23" s="324">
        <v>5.1299999999999998E-2</v>
      </c>
      <c r="F23" s="91"/>
    </row>
    <row r="24" spans="1:6">
      <c r="A24" s="320" t="s">
        <v>464</v>
      </c>
      <c r="B24" s="91" t="s">
        <v>778</v>
      </c>
      <c r="C24" s="91" t="s">
        <v>514</v>
      </c>
      <c r="D24" s="91">
        <v>37.299999999999997</v>
      </c>
      <c r="E24" s="324">
        <v>7.6600000000000001E-2</v>
      </c>
      <c r="F24" s="91"/>
    </row>
    <row r="25" spans="1:6">
      <c r="A25" s="320" t="s">
        <v>465</v>
      </c>
      <c r="B25" s="91" t="s">
        <v>778</v>
      </c>
      <c r="C25" s="91" t="s">
        <v>514</v>
      </c>
      <c r="D25" s="91">
        <v>40</v>
      </c>
      <c r="E25" s="324">
        <v>7.6300000000000007E-2</v>
      </c>
      <c r="F25" s="91"/>
    </row>
    <row r="26" spans="1:6">
      <c r="A26" s="320" t="s">
        <v>466</v>
      </c>
      <c r="B26" s="91" t="s">
        <v>782</v>
      </c>
      <c r="C26" s="91" t="s">
        <v>516</v>
      </c>
      <c r="D26" s="91">
        <v>34.799999999999997</v>
      </c>
      <c r="E26" s="324">
        <v>6.6699999999999995E-2</v>
      </c>
      <c r="F26" s="91"/>
    </row>
    <row r="27" spans="1:6">
      <c r="A27" s="320" t="s">
        <v>787</v>
      </c>
      <c r="B27" s="91" t="s">
        <v>784</v>
      </c>
      <c r="C27" s="91" t="s">
        <v>785</v>
      </c>
      <c r="D27" s="91">
        <v>51</v>
      </c>
      <c r="E27" s="324">
        <v>5.28E-2</v>
      </c>
      <c r="F27" s="91"/>
    </row>
    <row r="28" spans="1:6">
      <c r="A28" s="320" t="s">
        <v>468</v>
      </c>
      <c r="B28" s="91" t="s">
        <v>784</v>
      </c>
      <c r="C28" s="91" t="s">
        <v>785</v>
      </c>
      <c r="D28" s="91">
        <v>20.3</v>
      </c>
      <c r="E28" s="324">
        <v>0.04</v>
      </c>
      <c r="F28" s="91"/>
    </row>
    <row r="29" spans="1:6">
      <c r="A29" s="320" t="s">
        <v>469</v>
      </c>
      <c r="B29" s="91" t="s">
        <v>784</v>
      </c>
      <c r="C29" s="91" t="s">
        <v>785</v>
      </c>
      <c r="D29" s="91">
        <v>3.57</v>
      </c>
      <c r="E29" s="324">
        <v>9.64E-2</v>
      </c>
      <c r="F29" s="91"/>
    </row>
    <row r="30" spans="1:6">
      <c r="A30" s="320" t="s">
        <v>470</v>
      </c>
      <c r="B30" s="91" t="s">
        <v>784</v>
      </c>
      <c r="C30" s="91" t="s">
        <v>785</v>
      </c>
      <c r="D30" s="91">
        <v>8.33</v>
      </c>
      <c r="E30" s="324">
        <v>0.154</v>
      </c>
      <c r="F30" s="91"/>
    </row>
    <row r="31" spans="1:6">
      <c r="A31" s="320" t="s">
        <v>471</v>
      </c>
      <c r="B31" s="91"/>
      <c r="C31" s="91"/>
      <c r="D31" s="323" t="s">
        <v>591</v>
      </c>
      <c r="E31" s="325">
        <v>0.06</v>
      </c>
      <c r="F31" s="91"/>
    </row>
    <row r="32" spans="1:6">
      <c r="A32" s="320" t="s">
        <v>472</v>
      </c>
      <c r="B32" s="91"/>
      <c r="C32" s="91"/>
      <c r="D32" s="323" t="s">
        <v>527</v>
      </c>
      <c r="E32" s="325">
        <v>5.7000000000000002E-2</v>
      </c>
      <c r="F32" s="91"/>
    </row>
    <row r="33" spans="1:6">
      <c r="A33" s="320" t="s">
        <v>473</v>
      </c>
      <c r="B33" s="91"/>
      <c r="C33" s="91"/>
      <c r="D33" s="323" t="s">
        <v>591</v>
      </c>
      <c r="E33" s="325">
        <v>5.7000000000000002E-2</v>
      </c>
      <c r="F33" s="91"/>
    </row>
    <row r="34" spans="1:6">
      <c r="A34" s="320" t="s">
        <v>474</v>
      </c>
      <c r="B34" s="91"/>
      <c r="C34" s="91"/>
      <c r="D34" s="323" t="s">
        <v>591</v>
      </c>
      <c r="E34" s="325">
        <v>5.7000000000000002E-2</v>
      </c>
      <c r="F34" s="91"/>
    </row>
    <row r="35" spans="1:6">
      <c r="A35" s="320" t="s">
        <v>475</v>
      </c>
      <c r="B35" s="91"/>
      <c r="C35" s="91"/>
      <c r="D35" s="323" t="s">
        <v>591</v>
      </c>
      <c r="E35" s="326" t="s">
        <v>591</v>
      </c>
      <c r="F35" s="91"/>
    </row>
    <row r="36" spans="1:6">
      <c r="A36" s="320" t="s">
        <v>476</v>
      </c>
      <c r="B36" s="91"/>
      <c r="C36" s="91"/>
      <c r="D36" s="323" t="s">
        <v>591</v>
      </c>
      <c r="E36" s="326" t="s">
        <v>591</v>
      </c>
      <c r="F36" s="91"/>
    </row>
    <row r="37" spans="1:6">
      <c r="A37" s="320" t="s">
        <v>477</v>
      </c>
      <c r="B37" s="91"/>
      <c r="C37" s="91"/>
      <c r="D37" s="323" t="s">
        <v>591</v>
      </c>
      <c r="E37" s="326" t="s">
        <v>591</v>
      </c>
      <c r="F37" s="91"/>
    </row>
    <row r="38" spans="1:6">
      <c r="A38" s="320" t="s">
        <v>478</v>
      </c>
      <c r="B38" s="91"/>
      <c r="C38" s="91"/>
      <c r="D38" s="323" t="s">
        <v>591</v>
      </c>
      <c r="E38" s="326" t="s">
        <v>591</v>
      </c>
      <c r="F38" s="91"/>
    </row>
    <row r="39" spans="1:6">
      <c r="A39" s="320" t="s">
        <v>479</v>
      </c>
      <c r="B39" s="91"/>
      <c r="C39" s="91"/>
      <c r="D39" s="323" t="s">
        <v>591</v>
      </c>
      <c r="E39" s="325">
        <v>2.92</v>
      </c>
      <c r="F39" s="91"/>
    </row>
    <row r="40" spans="1:6">
      <c r="A40" s="320" t="s">
        <v>480</v>
      </c>
      <c r="B40" s="91"/>
      <c r="C40" s="91"/>
      <c r="D40" s="323" t="s">
        <v>591</v>
      </c>
      <c r="E40" s="325">
        <v>2.29</v>
      </c>
      <c r="F40" s="91"/>
    </row>
    <row r="41" spans="1:6">
      <c r="A41" s="320" t="s">
        <v>481</v>
      </c>
      <c r="B41" s="91"/>
      <c r="C41" s="91"/>
      <c r="D41" s="323" t="s">
        <v>591</v>
      </c>
      <c r="E41" s="325">
        <v>1.72</v>
      </c>
      <c r="F41" s="91"/>
    </row>
    <row r="42" spans="1:6">
      <c r="A42" s="320" t="s">
        <v>482</v>
      </c>
      <c r="B42" s="91"/>
      <c r="C42" s="91"/>
      <c r="D42" s="323" t="s">
        <v>591</v>
      </c>
      <c r="E42" s="325">
        <v>2.5499999999999998</v>
      </c>
      <c r="F42" s="91"/>
    </row>
    <row r="43" spans="1:6">
      <c r="A43" s="320" t="s">
        <v>483</v>
      </c>
      <c r="B43" s="91"/>
      <c r="C43" s="91"/>
      <c r="D43" s="323" t="s">
        <v>591</v>
      </c>
      <c r="E43" s="325">
        <v>2.77</v>
      </c>
      <c r="F43" s="91"/>
    </row>
    <row r="44" spans="1:6">
      <c r="A44" s="320" t="s">
        <v>484</v>
      </c>
      <c r="B44" s="91"/>
      <c r="C44" s="91"/>
      <c r="D44" s="323" t="s">
        <v>591</v>
      </c>
      <c r="E44" s="325">
        <v>2.63</v>
      </c>
      <c r="F44" s="91"/>
    </row>
    <row r="45" spans="1:6">
      <c r="A45" s="320" t="s">
        <v>485</v>
      </c>
      <c r="B45" s="91"/>
      <c r="C45" s="91"/>
      <c r="D45" s="323" t="s">
        <v>591</v>
      </c>
      <c r="E45" s="325">
        <v>2.62</v>
      </c>
      <c r="F45" s="91"/>
    </row>
    <row r="46" spans="1:6">
      <c r="A46" s="320" t="s">
        <v>486</v>
      </c>
      <c r="B46" s="91"/>
      <c r="C46" s="91"/>
      <c r="D46" s="323" t="s">
        <v>591</v>
      </c>
      <c r="E46" s="325">
        <v>1.57</v>
      </c>
      <c r="F46" s="91"/>
    </row>
    <row r="47" spans="1:6">
      <c r="A47" s="320" t="s">
        <v>487</v>
      </c>
      <c r="B47" s="91"/>
      <c r="C47" s="91"/>
      <c r="D47" s="323" t="s">
        <v>591</v>
      </c>
      <c r="E47" s="325">
        <v>0.77500000000000002</v>
      </c>
      <c r="F47" s="91"/>
    </row>
    <row r="48" spans="1:6">
      <c r="A48" s="320" t="s">
        <v>488</v>
      </c>
      <c r="B48" s="91"/>
      <c r="C48" s="91"/>
      <c r="D48" s="323" t="s">
        <v>591</v>
      </c>
      <c r="E48" s="325">
        <v>0.502</v>
      </c>
      <c r="F48" s="91"/>
    </row>
    <row r="49" spans="1:6">
      <c r="A49" s="320" t="s">
        <v>560</v>
      </c>
      <c r="B49" s="91"/>
      <c r="C49" s="91"/>
      <c r="D49" s="323" t="s">
        <v>591</v>
      </c>
      <c r="E49" s="325">
        <v>0.42799999999999999</v>
      </c>
      <c r="F49" s="91"/>
    </row>
    <row r="50" spans="1:6">
      <c r="A50" s="320" t="s">
        <v>561</v>
      </c>
      <c r="B50" s="91"/>
      <c r="C50" s="91"/>
      <c r="D50" s="323" t="s">
        <v>591</v>
      </c>
      <c r="E50" s="325">
        <v>0.44900000000000001</v>
      </c>
      <c r="F50" s="91"/>
    </row>
    <row r="51" spans="1:6">
      <c r="A51" s="320" t="s">
        <v>562</v>
      </c>
      <c r="B51" s="91"/>
      <c r="C51" s="91"/>
      <c r="D51" s="323" t="s">
        <v>591</v>
      </c>
      <c r="E51" s="325">
        <v>0.44</v>
      </c>
      <c r="F51" s="91"/>
    </row>
    <row r="52" spans="1:6">
      <c r="A52" s="320" t="s">
        <v>563</v>
      </c>
      <c r="B52" s="91"/>
      <c r="C52" s="91"/>
      <c r="D52" s="323" t="s">
        <v>591</v>
      </c>
      <c r="E52" s="325">
        <v>0.47099999999999997</v>
      </c>
      <c r="F52" s="91"/>
    </row>
    <row r="53" spans="1:6">
      <c r="A53" s="320" t="s">
        <v>489</v>
      </c>
      <c r="B53" s="91"/>
      <c r="C53" s="91"/>
      <c r="D53" s="323" t="s">
        <v>591</v>
      </c>
      <c r="E53" s="325">
        <v>1</v>
      </c>
      <c r="F53" s="91"/>
    </row>
    <row r="54" spans="1:6">
      <c r="A54" s="320" t="s">
        <v>490</v>
      </c>
      <c r="B54" s="91"/>
      <c r="C54" s="91"/>
      <c r="D54" s="323" t="s">
        <v>591</v>
      </c>
      <c r="E54" s="325">
        <v>0.41499999999999998</v>
      </c>
      <c r="F54" s="91"/>
    </row>
    <row r="55" spans="1:6">
      <c r="A55" s="320" t="s">
        <v>531</v>
      </c>
      <c r="B55" s="91"/>
      <c r="C55" s="91"/>
      <c r="D55" s="323" t="s">
        <v>591</v>
      </c>
      <c r="E55" s="325">
        <v>2.2999999999999998</v>
      </c>
      <c r="F55" s="91"/>
    </row>
    <row r="56" spans="1:6">
      <c r="A56" s="320" t="s">
        <v>532</v>
      </c>
      <c r="B56" s="91"/>
      <c r="C56" s="91"/>
      <c r="D56" s="323" t="s">
        <v>591</v>
      </c>
      <c r="E56" s="325">
        <v>2.2999999999999998</v>
      </c>
      <c r="F56" s="91"/>
    </row>
    <row r="57" spans="1:6">
      <c r="A57" s="320" t="s">
        <v>533</v>
      </c>
      <c r="B57" s="91"/>
      <c r="C57" s="91"/>
      <c r="D57" s="323" t="s">
        <v>591</v>
      </c>
      <c r="E57" s="325">
        <v>3</v>
      </c>
      <c r="F57" s="91"/>
    </row>
    <row r="58" spans="1:6">
      <c r="A58" s="320" t="s">
        <v>534</v>
      </c>
      <c r="B58" s="91"/>
      <c r="C58" s="91"/>
      <c r="D58" s="323" t="s">
        <v>591</v>
      </c>
      <c r="E58" s="325">
        <v>3</v>
      </c>
      <c r="F58" s="91"/>
    </row>
    <row r="59" spans="1:6">
      <c r="A59" s="320" t="s">
        <v>535</v>
      </c>
      <c r="B59" s="91"/>
      <c r="C59" s="91"/>
      <c r="D59" s="323" t="s">
        <v>591</v>
      </c>
      <c r="E59" s="325">
        <v>2.8</v>
      </c>
      <c r="F59" s="91"/>
    </row>
    <row r="60" spans="1:6">
      <c r="A60" s="320" t="s">
        <v>536</v>
      </c>
      <c r="B60" s="91"/>
      <c r="C60" s="91"/>
      <c r="D60" s="323" t="s">
        <v>591</v>
      </c>
      <c r="E60" s="325">
        <v>2.2000000000000002</v>
      </c>
      <c r="F60" s="91"/>
    </row>
    <row r="61" spans="1:6">
      <c r="A61" s="320" t="s">
        <v>537</v>
      </c>
      <c r="B61" s="91"/>
      <c r="C61" s="91"/>
      <c r="D61" s="323" t="s">
        <v>591</v>
      </c>
      <c r="E61" s="325">
        <v>0.81</v>
      </c>
      <c r="F61" s="91"/>
    </row>
    <row r="62" spans="1:6">
      <c r="A62" s="320" t="s">
        <v>538</v>
      </c>
      <c r="B62" s="91"/>
      <c r="C62" s="91"/>
      <c r="D62" s="323" t="s">
        <v>591</v>
      </c>
      <c r="E62" s="325">
        <v>2.2999999999999998</v>
      </c>
      <c r="F62" s="91"/>
    </row>
    <row r="63" spans="1:6">
      <c r="A63" s="320" t="s">
        <v>540</v>
      </c>
      <c r="B63" s="91"/>
      <c r="C63" s="91"/>
      <c r="D63" s="323" t="s">
        <v>591</v>
      </c>
      <c r="E63" s="325">
        <v>2.2999999999999998</v>
      </c>
      <c r="F63" s="91"/>
    </row>
    <row r="64" spans="1:6">
      <c r="A64" s="320" t="s">
        <v>558</v>
      </c>
      <c r="B64" s="91"/>
      <c r="C64" s="91"/>
      <c r="D64" s="323" t="s">
        <v>591</v>
      </c>
      <c r="E64" s="325">
        <v>0.76</v>
      </c>
      <c r="F64" s="91"/>
    </row>
    <row r="65" spans="1:6">
      <c r="A65" s="320" t="s">
        <v>559</v>
      </c>
      <c r="B65" s="91"/>
      <c r="C65" s="91"/>
      <c r="D65" s="323" t="s">
        <v>591</v>
      </c>
      <c r="E65" s="325">
        <v>1.1000000000000001</v>
      </c>
      <c r="F65" s="91"/>
    </row>
    <row r="66" spans="1:6">
      <c r="A66" s="320" t="s">
        <v>491</v>
      </c>
      <c r="B66" s="91"/>
      <c r="C66" s="91"/>
      <c r="D66" s="323" t="s">
        <v>591</v>
      </c>
      <c r="E66" s="325">
        <v>1.4E-2</v>
      </c>
      <c r="F66" s="91"/>
    </row>
    <row r="67" spans="1:6">
      <c r="A67" s="320" t="s">
        <v>492</v>
      </c>
      <c r="B67" s="91"/>
      <c r="C67" s="91"/>
      <c r="D67" s="323" t="s">
        <v>591</v>
      </c>
      <c r="E67" s="325">
        <v>3.4</v>
      </c>
      <c r="F67" s="91"/>
    </row>
    <row r="68" spans="1:6">
      <c r="A68" s="320" t="s">
        <v>493</v>
      </c>
      <c r="B68" s="91"/>
      <c r="C68" s="91"/>
      <c r="D68" s="323" t="s">
        <v>591</v>
      </c>
      <c r="E68" s="325">
        <v>5.0000000000000001E-3</v>
      </c>
      <c r="F68" s="91"/>
    </row>
    <row r="69" spans="1:6">
      <c r="A69" s="320" t="s">
        <v>575</v>
      </c>
      <c r="B69" s="91"/>
      <c r="C69" s="91"/>
      <c r="D69" s="323" t="s">
        <v>591</v>
      </c>
      <c r="E69" s="325">
        <v>1</v>
      </c>
      <c r="F69" s="91"/>
    </row>
    <row r="70" spans="1:6">
      <c r="A70" s="321" t="s">
        <v>494</v>
      </c>
      <c r="B70" s="322"/>
      <c r="C70" s="322"/>
      <c r="D70" s="327" t="s">
        <v>591</v>
      </c>
      <c r="E70" s="328" t="s">
        <v>591</v>
      </c>
      <c r="F70" s="91"/>
    </row>
    <row r="71" spans="1:6">
      <c r="A71" s="91"/>
      <c r="B71" s="91"/>
      <c r="C71" s="91"/>
      <c r="D71" s="91"/>
      <c r="E71" s="91"/>
      <c r="F71" s="91"/>
    </row>
  </sheetData>
  <sheetProtection algorithmName="SHA-512" hashValue="1YrwdYdwc5A74ASrGfX+k6n4kiQ1PdVtJhv79hknE6+8vkEJM4blF7YXYDLpu3LlIjSqn9vPm1hZWqe87ZXAIA==" saltValue="NZtCEA6b9gnpK4OoVUJOKw=="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89843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394">
        <v>1</v>
      </c>
      <c r="E2" s="383"/>
      <c r="F2" s="383"/>
      <c r="G2" s="383"/>
      <c r="H2" s="383"/>
      <c r="I2" s="384"/>
      <c r="J2" s="20"/>
      <c r="K2" s="20"/>
      <c r="L2" s="20"/>
      <c r="AC2" s="189" t="s">
        <v>582</v>
      </c>
      <c r="AD2" s="382">
        <v>46133</v>
      </c>
      <c r="AE2" s="383"/>
      <c r="AF2" s="383"/>
      <c r="AG2" s="383"/>
      <c r="AH2" s="383"/>
      <c r="AI2" s="383"/>
      <c r="AJ2" s="384"/>
      <c r="CB2" s="5" t="s">
        <v>581</v>
      </c>
    </row>
    <row r="3" spans="2:80" ht="12" customHeight="1" thickBot="1">
      <c r="B3" s="22"/>
      <c r="C3" s="23"/>
      <c r="D3" s="20"/>
      <c r="E3" s="20"/>
      <c r="F3" s="20"/>
      <c r="G3" s="20"/>
      <c r="H3" s="20"/>
      <c r="I3" s="20"/>
      <c r="CB3" s="218" t="b">
        <v>0</v>
      </c>
    </row>
    <row r="4" spans="2:80" ht="12" customHeight="1"/>
    <row r="5" spans="2:80" ht="12" customHeight="1"/>
    <row r="6" spans="2:80" ht="12" customHeight="1"/>
    <row r="7" spans="2:80" ht="12" customHeight="1">
      <c r="B7" s="385" t="s">
        <v>966</v>
      </c>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row>
    <row r="8" spans="2:80" ht="25.5" customHeight="1">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row>
    <row r="9" spans="2:80" ht="30.6" customHeight="1">
      <c r="B9" s="23"/>
      <c r="C9" s="23"/>
      <c r="D9" s="23"/>
      <c r="H9" s="20"/>
      <c r="I9" s="20"/>
      <c r="M9" s="157" t="s">
        <v>664</v>
      </c>
      <c r="N9" s="158"/>
      <c r="O9" s="158"/>
      <c r="P9" s="158"/>
      <c r="Q9" s="158"/>
      <c r="R9" s="158"/>
      <c r="S9" s="158"/>
      <c r="T9" s="158"/>
      <c r="U9" s="158"/>
    </row>
    <row r="10" spans="2:80" ht="12" customHeight="1">
      <c r="B10" s="23"/>
      <c r="C10" s="23"/>
      <c r="D10" s="23"/>
      <c r="E10" s="20"/>
      <c r="F10" s="20"/>
      <c r="K10" s="125"/>
      <c r="L10" s="125"/>
      <c r="M10" s="125"/>
      <c r="N10" s="125"/>
      <c r="O10" s="125"/>
      <c r="P10" s="125"/>
      <c r="Q10" s="125"/>
      <c r="R10" s="125"/>
      <c r="S10" s="125"/>
      <c r="T10" s="125"/>
      <c r="U10" s="125"/>
      <c r="V10" s="125"/>
      <c r="W10" s="125"/>
      <c r="X10" s="125"/>
      <c r="Y10" s="125"/>
      <c r="Z10" s="125"/>
      <c r="AA10" s="125"/>
    </row>
    <row r="11" spans="2:80" ht="12" customHeight="1">
      <c r="B11" s="149" t="s">
        <v>665</v>
      </c>
      <c r="C11" s="154"/>
      <c r="J11" s="125"/>
      <c r="K11" s="125"/>
      <c r="L11" s="125"/>
      <c r="M11" s="125"/>
      <c r="N11" s="125"/>
      <c r="O11" s="125"/>
      <c r="P11" s="125"/>
      <c r="Q11" s="125"/>
      <c r="R11" s="125"/>
      <c r="S11" s="125"/>
      <c r="T11" s="125"/>
      <c r="U11" s="125"/>
      <c r="V11" s="125"/>
      <c r="W11" s="125"/>
      <c r="X11" s="125"/>
      <c r="Y11" s="125"/>
      <c r="Z11" s="125"/>
      <c r="AA11" s="125"/>
    </row>
    <row r="12" spans="2:80" ht="13.95" customHeight="1">
      <c r="B12" s="149" t="s">
        <v>1</v>
      </c>
      <c r="C12" s="149"/>
    </row>
    <row r="13" spans="2:80" ht="6.6" customHeight="1" thickBot="1"/>
    <row r="14" spans="2:80" ht="23.4" customHeight="1">
      <c r="C14" s="387" t="s">
        <v>2</v>
      </c>
      <c r="D14" s="388"/>
      <c r="E14" s="388"/>
      <c r="F14" s="388"/>
      <c r="G14" s="388"/>
      <c r="H14" s="388"/>
      <c r="I14" s="388"/>
      <c r="J14" s="388"/>
      <c r="K14" s="376" t="s">
        <v>683</v>
      </c>
      <c r="L14" s="377"/>
      <c r="M14" s="377"/>
      <c r="N14" s="377"/>
      <c r="O14" s="377"/>
      <c r="P14" s="377"/>
      <c r="Q14" s="377"/>
      <c r="R14" s="377"/>
      <c r="S14" s="377"/>
      <c r="T14" s="377"/>
      <c r="U14" s="377"/>
      <c r="V14" s="377"/>
      <c r="W14" s="377"/>
      <c r="X14" s="377"/>
      <c r="Y14" s="377"/>
      <c r="Z14" s="377"/>
      <c r="AA14" s="377"/>
      <c r="AB14" s="377"/>
      <c r="AC14" s="377"/>
      <c r="AD14" s="377"/>
      <c r="AE14" s="377"/>
      <c r="AF14" s="377"/>
      <c r="AG14" s="377"/>
      <c r="AH14" s="378"/>
    </row>
    <row r="15" spans="2:80" ht="48.75" customHeight="1">
      <c r="C15" s="389" t="s">
        <v>752</v>
      </c>
      <c r="D15" s="390"/>
      <c r="E15" s="390"/>
      <c r="F15" s="390"/>
      <c r="G15" s="390"/>
      <c r="H15" s="390"/>
      <c r="I15" s="390"/>
      <c r="J15" s="391"/>
      <c r="K15" s="379" t="s">
        <v>684</v>
      </c>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1"/>
    </row>
    <row r="16" spans="2:80" ht="24" customHeight="1">
      <c r="C16" s="392" t="s">
        <v>743</v>
      </c>
      <c r="D16" s="393"/>
      <c r="E16" s="393"/>
      <c r="F16" s="393"/>
      <c r="G16" s="393"/>
      <c r="H16" s="393"/>
      <c r="I16" s="393"/>
      <c r="J16" s="393"/>
      <c r="K16" s="379" t="s">
        <v>685</v>
      </c>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1"/>
    </row>
    <row r="17" spans="2:34" ht="25.2" customHeight="1">
      <c r="B17" s="20"/>
      <c r="C17" s="404" t="s">
        <v>666</v>
      </c>
      <c r="D17" s="370" t="s">
        <v>744</v>
      </c>
      <c r="E17" s="371"/>
      <c r="F17" s="371"/>
      <c r="G17" s="371"/>
      <c r="H17" s="371"/>
      <c r="I17" s="371"/>
      <c r="J17" s="372"/>
      <c r="K17" s="373" t="s">
        <v>686</v>
      </c>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5"/>
    </row>
    <row r="18" spans="2:34" ht="39" customHeight="1">
      <c r="C18" s="405"/>
      <c r="D18" s="370" t="s">
        <v>791</v>
      </c>
      <c r="E18" s="371"/>
      <c r="F18" s="371"/>
      <c r="G18" s="371"/>
      <c r="H18" s="371"/>
      <c r="I18" s="371"/>
      <c r="J18" s="372"/>
      <c r="K18" s="415" t="s">
        <v>105</v>
      </c>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7"/>
    </row>
    <row r="19" spans="2:34" ht="25.2" customHeight="1">
      <c r="C19" s="405"/>
      <c r="D19" s="407" t="s">
        <v>679</v>
      </c>
      <c r="E19" s="370" t="s">
        <v>667</v>
      </c>
      <c r="F19" s="371"/>
      <c r="G19" s="371"/>
      <c r="H19" s="371"/>
      <c r="I19" s="371"/>
      <c r="J19" s="372"/>
      <c r="K19" s="418"/>
      <c r="L19" s="419"/>
      <c r="M19" s="419"/>
      <c r="N19" s="419"/>
      <c r="O19" s="419"/>
      <c r="P19" s="419"/>
      <c r="Q19" s="419"/>
      <c r="R19" s="419"/>
      <c r="S19" s="419"/>
      <c r="T19" s="419"/>
      <c r="U19" s="419"/>
      <c r="V19" s="419"/>
      <c r="W19" s="419"/>
      <c r="X19" s="419"/>
      <c r="Y19" s="419"/>
      <c r="Z19" s="419"/>
      <c r="AA19" s="419"/>
      <c r="AB19" s="419"/>
      <c r="AC19" s="419"/>
      <c r="AD19" s="419"/>
      <c r="AE19" s="419"/>
      <c r="AF19" s="419"/>
      <c r="AG19" s="419"/>
      <c r="AH19" s="420"/>
    </row>
    <row r="20" spans="2:34" ht="25.2" customHeight="1">
      <c r="C20" s="405"/>
      <c r="D20" s="407"/>
      <c r="E20" s="359" t="s">
        <v>678</v>
      </c>
      <c r="F20" s="360"/>
      <c r="G20" s="360"/>
      <c r="H20" s="360"/>
      <c r="I20" s="360"/>
      <c r="J20" s="360"/>
      <c r="K20" s="360"/>
      <c r="L20" s="360"/>
      <c r="M20" s="360"/>
      <c r="N20" s="360"/>
      <c r="O20" s="360"/>
      <c r="P20" s="360"/>
      <c r="Q20" s="360"/>
      <c r="R20" s="361"/>
      <c r="S20" s="356">
        <f>SUM(S21:AD25)</f>
        <v>0</v>
      </c>
      <c r="T20" s="357"/>
      <c r="U20" s="357"/>
      <c r="V20" s="357"/>
      <c r="W20" s="357"/>
      <c r="X20" s="357"/>
      <c r="Y20" s="357"/>
      <c r="Z20" s="357"/>
      <c r="AA20" s="357"/>
      <c r="AB20" s="357"/>
      <c r="AC20" s="357"/>
      <c r="AD20" s="358"/>
      <c r="AE20" s="350" t="s">
        <v>670</v>
      </c>
      <c r="AF20" s="351"/>
      <c r="AG20" s="351"/>
      <c r="AH20" s="352"/>
    </row>
    <row r="21" spans="2:34" ht="25.2" customHeight="1">
      <c r="C21" s="405"/>
      <c r="D21" s="407"/>
      <c r="E21" s="187"/>
      <c r="F21" s="185"/>
      <c r="G21" s="395" t="s">
        <v>668</v>
      </c>
      <c r="H21" s="396"/>
      <c r="I21" s="396"/>
      <c r="J21" s="397"/>
      <c r="K21" s="365" t="s">
        <v>669</v>
      </c>
      <c r="L21" s="366"/>
      <c r="M21" s="366"/>
      <c r="N21" s="366"/>
      <c r="O21" s="366"/>
      <c r="P21" s="366"/>
      <c r="Q21" s="366"/>
      <c r="R21" s="367"/>
      <c r="S21" s="362"/>
      <c r="T21" s="363"/>
      <c r="U21" s="363"/>
      <c r="V21" s="363"/>
      <c r="W21" s="363"/>
      <c r="X21" s="363"/>
      <c r="Y21" s="363"/>
      <c r="Z21" s="363"/>
      <c r="AA21" s="363"/>
      <c r="AB21" s="363"/>
      <c r="AC21" s="363"/>
      <c r="AD21" s="364"/>
      <c r="AE21" s="350" t="s">
        <v>670</v>
      </c>
      <c r="AF21" s="351"/>
      <c r="AG21" s="351"/>
      <c r="AH21" s="352"/>
    </row>
    <row r="22" spans="2:34" ht="25.2" customHeight="1">
      <c r="B22" s="26"/>
      <c r="C22" s="405"/>
      <c r="D22" s="407"/>
      <c r="E22" s="187"/>
      <c r="F22" s="185"/>
      <c r="G22" s="398"/>
      <c r="H22" s="399"/>
      <c r="I22" s="399"/>
      <c r="J22" s="400"/>
      <c r="K22" s="368" t="s">
        <v>4</v>
      </c>
      <c r="L22" s="369"/>
      <c r="M22" s="369"/>
      <c r="N22" s="369"/>
      <c r="O22" s="369"/>
      <c r="P22" s="369"/>
      <c r="Q22" s="369"/>
      <c r="R22" s="369"/>
      <c r="S22" s="362"/>
      <c r="T22" s="363"/>
      <c r="U22" s="363"/>
      <c r="V22" s="363"/>
      <c r="W22" s="363"/>
      <c r="X22" s="363"/>
      <c r="Y22" s="363"/>
      <c r="Z22" s="363"/>
      <c r="AA22" s="363"/>
      <c r="AB22" s="363"/>
      <c r="AC22" s="363"/>
      <c r="AD22" s="364"/>
      <c r="AE22" s="350" t="s">
        <v>670</v>
      </c>
      <c r="AF22" s="351"/>
      <c r="AG22" s="351"/>
      <c r="AH22" s="352"/>
    </row>
    <row r="23" spans="2:34" ht="25.2" customHeight="1">
      <c r="B23" s="26"/>
      <c r="C23" s="405"/>
      <c r="D23" s="407"/>
      <c r="E23" s="187"/>
      <c r="F23" s="185"/>
      <c r="G23" s="398"/>
      <c r="H23" s="399"/>
      <c r="I23" s="399"/>
      <c r="J23" s="400"/>
      <c r="K23" s="365" t="s">
        <v>671</v>
      </c>
      <c r="L23" s="366"/>
      <c r="M23" s="366"/>
      <c r="N23" s="366"/>
      <c r="O23" s="366"/>
      <c r="P23" s="366"/>
      <c r="Q23" s="366"/>
      <c r="R23" s="367"/>
      <c r="S23" s="362"/>
      <c r="T23" s="363"/>
      <c r="U23" s="363"/>
      <c r="V23" s="363"/>
      <c r="W23" s="363"/>
      <c r="X23" s="363"/>
      <c r="Y23" s="363"/>
      <c r="Z23" s="363"/>
      <c r="AA23" s="363"/>
      <c r="AB23" s="363"/>
      <c r="AC23" s="363"/>
      <c r="AD23" s="364"/>
      <c r="AE23" s="350" t="s">
        <v>670</v>
      </c>
      <c r="AF23" s="351"/>
      <c r="AG23" s="351"/>
      <c r="AH23" s="352"/>
    </row>
    <row r="24" spans="2:34" ht="25.2" customHeight="1">
      <c r="C24" s="405"/>
      <c r="D24" s="407"/>
      <c r="E24" s="187"/>
      <c r="F24" s="185"/>
      <c r="G24" s="398"/>
      <c r="H24" s="399"/>
      <c r="I24" s="399"/>
      <c r="J24" s="400"/>
      <c r="K24" s="365" t="s">
        <v>5</v>
      </c>
      <c r="L24" s="366"/>
      <c r="M24" s="366"/>
      <c r="N24" s="366"/>
      <c r="O24" s="366"/>
      <c r="P24" s="366"/>
      <c r="Q24" s="366"/>
      <c r="R24" s="367"/>
      <c r="S24" s="362"/>
      <c r="T24" s="363"/>
      <c r="U24" s="363"/>
      <c r="V24" s="363"/>
      <c r="W24" s="363"/>
      <c r="X24" s="363"/>
      <c r="Y24" s="363"/>
      <c r="Z24" s="363"/>
      <c r="AA24" s="363"/>
      <c r="AB24" s="363"/>
      <c r="AC24" s="363"/>
      <c r="AD24" s="364"/>
      <c r="AE24" s="350" t="s">
        <v>670</v>
      </c>
      <c r="AF24" s="351"/>
      <c r="AG24" s="351"/>
      <c r="AH24" s="352"/>
    </row>
    <row r="25" spans="2:34" ht="25.2" customHeight="1" thickBot="1">
      <c r="C25" s="406"/>
      <c r="D25" s="408"/>
      <c r="E25" s="188"/>
      <c r="F25" s="186"/>
      <c r="G25" s="401"/>
      <c r="H25" s="402"/>
      <c r="I25" s="402"/>
      <c r="J25" s="403"/>
      <c r="K25" s="409" t="s">
        <v>6</v>
      </c>
      <c r="L25" s="410"/>
      <c r="M25" s="410"/>
      <c r="N25" s="410"/>
      <c r="O25" s="410"/>
      <c r="P25" s="410"/>
      <c r="Q25" s="410"/>
      <c r="R25" s="411"/>
      <c r="S25" s="412"/>
      <c r="T25" s="413"/>
      <c r="U25" s="413"/>
      <c r="V25" s="413"/>
      <c r="W25" s="413"/>
      <c r="X25" s="413"/>
      <c r="Y25" s="413"/>
      <c r="Z25" s="413"/>
      <c r="AA25" s="413"/>
      <c r="AB25" s="413"/>
      <c r="AC25" s="413"/>
      <c r="AD25" s="414"/>
      <c r="AE25" s="353" t="s">
        <v>670</v>
      </c>
      <c r="AF25" s="354"/>
      <c r="AG25" s="354"/>
      <c r="AH25" s="355"/>
    </row>
    <row r="26" spans="2:34" ht="15.6" customHeight="1">
      <c r="C26" s="23"/>
      <c r="D26" s="23"/>
      <c r="E26" s="23"/>
      <c r="F26" s="23"/>
      <c r="G26" s="23"/>
      <c r="H26" s="23"/>
      <c r="I26" s="23"/>
    </row>
    <row r="27" spans="2:34" ht="23.4" customHeight="1" thickBot="1">
      <c r="B27" s="149"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30" t="s">
        <v>672</v>
      </c>
      <c r="D28" s="331"/>
      <c r="E28" s="331"/>
      <c r="F28" s="331"/>
      <c r="G28" s="331"/>
      <c r="H28" s="331"/>
      <c r="I28" s="331"/>
      <c r="J28" s="331"/>
      <c r="K28" s="331"/>
      <c r="L28" s="331"/>
      <c r="M28" s="332"/>
      <c r="N28" s="333" t="s">
        <v>673</v>
      </c>
      <c r="O28" s="331"/>
      <c r="P28" s="331"/>
      <c r="Q28" s="331"/>
      <c r="R28" s="331"/>
      <c r="S28" s="331"/>
      <c r="T28" s="331"/>
      <c r="U28" s="331"/>
      <c r="V28" s="331"/>
      <c r="W28" s="331"/>
      <c r="X28" s="331"/>
      <c r="Y28" s="331"/>
      <c r="Z28" s="331"/>
      <c r="AA28" s="331"/>
      <c r="AB28" s="331"/>
      <c r="AC28" s="331"/>
      <c r="AD28" s="331"/>
      <c r="AE28" s="331"/>
      <c r="AF28" s="331"/>
      <c r="AG28" s="331"/>
      <c r="AH28" s="334"/>
    </row>
    <row r="29" spans="2:34" ht="39.6" customHeight="1">
      <c r="C29" s="335" t="s">
        <v>687</v>
      </c>
      <c r="D29" s="336"/>
      <c r="E29" s="336"/>
      <c r="F29" s="336"/>
      <c r="G29" s="336"/>
      <c r="H29" s="336"/>
      <c r="I29" s="336"/>
      <c r="J29" s="336"/>
      <c r="K29" s="336"/>
      <c r="L29" s="336"/>
      <c r="M29" s="337"/>
      <c r="N29" s="338" t="s">
        <v>688</v>
      </c>
      <c r="O29" s="336"/>
      <c r="P29" s="336"/>
      <c r="Q29" s="336"/>
      <c r="R29" s="336"/>
      <c r="S29" s="336"/>
      <c r="T29" s="336"/>
      <c r="U29" s="336"/>
      <c r="V29" s="336"/>
      <c r="W29" s="336"/>
      <c r="X29" s="336"/>
      <c r="Y29" s="336"/>
      <c r="Z29" s="336"/>
      <c r="AA29" s="336"/>
      <c r="AB29" s="336"/>
      <c r="AC29" s="336"/>
      <c r="AD29" s="336"/>
      <c r="AE29" s="336"/>
      <c r="AF29" s="336"/>
      <c r="AG29" s="336"/>
      <c r="AH29" s="339"/>
    </row>
    <row r="30" spans="2:34" ht="24" customHeight="1">
      <c r="C30" s="340"/>
      <c r="D30" s="341"/>
      <c r="E30" s="341"/>
      <c r="F30" s="341"/>
      <c r="G30" s="341"/>
      <c r="H30" s="341"/>
      <c r="I30" s="341"/>
      <c r="J30" s="341"/>
      <c r="K30" s="341"/>
      <c r="L30" s="341"/>
      <c r="M30" s="342"/>
      <c r="N30" s="343"/>
      <c r="O30" s="341"/>
      <c r="P30" s="341"/>
      <c r="Q30" s="341"/>
      <c r="R30" s="341"/>
      <c r="S30" s="341"/>
      <c r="T30" s="341"/>
      <c r="U30" s="341"/>
      <c r="V30" s="341"/>
      <c r="W30" s="341"/>
      <c r="X30" s="341"/>
      <c r="Y30" s="341"/>
      <c r="Z30" s="341"/>
      <c r="AA30" s="341"/>
      <c r="AB30" s="341"/>
      <c r="AC30" s="341"/>
      <c r="AD30" s="341"/>
      <c r="AE30" s="341"/>
      <c r="AF30" s="341"/>
      <c r="AG30" s="341"/>
      <c r="AH30" s="344"/>
    </row>
    <row r="31" spans="2:34" ht="24" customHeight="1">
      <c r="C31" s="340"/>
      <c r="D31" s="341"/>
      <c r="E31" s="341"/>
      <c r="F31" s="341"/>
      <c r="G31" s="341"/>
      <c r="H31" s="341"/>
      <c r="I31" s="341"/>
      <c r="J31" s="341"/>
      <c r="K31" s="341"/>
      <c r="L31" s="341"/>
      <c r="M31" s="342"/>
      <c r="N31" s="343"/>
      <c r="O31" s="341"/>
      <c r="P31" s="341"/>
      <c r="Q31" s="341"/>
      <c r="R31" s="341"/>
      <c r="S31" s="341"/>
      <c r="T31" s="341"/>
      <c r="U31" s="341"/>
      <c r="V31" s="341"/>
      <c r="W31" s="341"/>
      <c r="X31" s="341"/>
      <c r="Y31" s="341"/>
      <c r="Z31" s="341"/>
      <c r="AA31" s="341"/>
      <c r="AB31" s="341"/>
      <c r="AC31" s="341"/>
      <c r="AD31" s="341"/>
      <c r="AE31" s="341"/>
      <c r="AF31" s="341"/>
      <c r="AG31" s="341"/>
      <c r="AH31" s="344"/>
    </row>
    <row r="32" spans="2:34" ht="24" customHeight="1">
      <c r="C32" s="340"/>
      <c r="D32" s="341"/>
      <c r="E32" s="341"/>
      <c r="F32" s="341"/>
      <c r="G32" s="341"/>
      <c r="H32" s="341"/>
      <c r="I32" s="341"/>
      <c r="J32" s="341"/>
      <c r="K32" s="341"/>
      <c r="L32" s="341"/>
      <c r="M32" s="342"/>
      <c r="N32" s="343"/>
      <c r="O32" s="341"/>
      <c r="P32" s="341"/>
      <c r="Q32" s="341"/>
      <c r="R32" s="341"/>
      <c r="S32" s="341"/>
      <c r="T32" s="341"/>
      <c r="U32" s="341"/>
      <c r="V32" s="341"/>
      <c r="W32" s="341"/>
      <c r="X32" s="341"/>
      <c r="Y32" s="341"/>
      <c r="Z32" s="341"/>
      <c r="AA32" s="341"/>
      <c r="AB32" s="341"/>
      <c r="AC32" s="341"/>
      <c r="AD32" s="341"/>
      <c r="AE32" s="341"/>
      <c r="AF32" s="341"/>
      <c r="AG32" s="341"/>
      <c r="AH32" s="344"/>
    </row>
    <row r="33" spans="2:34" ht="24" customHeight="1" thickBot="1">
      <c r="C33" s="348"/>
      <c r="D33" s="346"/>
      <c r="E33" s="346"/>
      <c r="F33" s="346"/>
      <c r="G33" s="346"/>
      <c r="H33" s="346"/>
      <c r="I33" s="346"/>
      <c r="J33" s="346"/>
      <c r="K33" s="346"/>
      <c r="L33" s="346"/>
      <c r="M33" s="349"/>
      <c r="N33" s="345"/>
      <c r="O33" s="346"/>
      <c r="P33" s="346"/>
      <c r="Q33" s="346"/>
      <c r="R33" s="346"/>
      <c r="S33" s="346"/>
      <c r="T33" s="346"/>
      <c r="U33" s="346"/>
      <c r="V33" s="346"/>
      <c r="W33" s="346"/>
      <c r="X33" s="346"/>
      <c r="Y33" s="346"/>
      <c r="Z33" s="346"/>
      <c r="AA33" s="346"/>
      <c r="AB33" s="346"/>
      <c r="AC33" s="346"/>
      <c r="AD33" s="346"/>
      <c r="AE33" s="346"/>
      <c r="AF33" s="346"/>
      <c r="AG33" s="346"/>
      <c r="AH33" s="347"/>
    </row>
    <row r="34" spans="2:34" ht="15.6" customHeight="1">
      <c r="B34" s="190"/>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row>
    <row r="35" spans="2:34" ht="24" customHeight="1" thickBot="1">
      <c r="B35" s="149" t="s">
        <v>674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30" t="s">
        <v>675</v>
      </c>
      <c r="D36" s="331"/>
      <c r="E36" s="331"/>
      <c r="F36" s="331"/>
      <c r="G36" s="331"/>
      <c r="H36" s="331"/>
      <c r="I36" s="331"/>
      <c r="J36" s="331"/>
      <c r="K36" s="331"/>
      <c r="L36" s="331"/>
      <c r="M36" s="332"/>
      <c r="N36" s="333" t="s">
        <v>676</v>
      </c>
      <c r="O36" s="331"/>
      <c r="P36" s="331"/>
      <c r="Q36" s="331"/>
      <c r="R36" s="331"/>
      <c r="S36" s="331"/>
      <c r="T36" s="331"/>
      <c r="U36" s="331"/>
      <c r="V36" s="331"/>
      <c r="W36" s="331"/>
      <c r="X36" s="331"/>
      <c r="Y36" s="331"/>
      <c r="Z36" s="331"/>
      <c r="AA36" s="331"/>
      <c r="AB36" s="331"/>
      <c r="AC36" s="331"/>
      <c r="AD36" s="331"/>
      <c r="AE36" s="331"/>
      <c r="AF36" s="331"/>
      <c r="AG36" s="331"/>
      <c r="AH36" s="334"/>
    </row>
    <row r="37" spans="2:34" ht="30" customHeight="1">
      <c r="C37" s="335" t="s">
        <v>689</v>
      </c>
      <c r="D37" s="336"/>
      <c r="E37" s="336"/>
      <c r="F37" s="336"/>
      <c r="G37" s="336"/>
      <c r="H37" s="336"/>
      <c r="I37" s="336"/>
      <c r="J37" s="336"/>
      <c r="K37" s="336"/>
      <c r="L37" s="336"/>
      <c r="M37" s="337"/>
      <c r="N37" s="338" t="s">
        <v>690</v>
      </c>
      <c r="O37" s="336"/>
      <c r="P37" s="336"/>
      <c r="Q37" s="336"/>
      <c r="R37" s="336"/>
      <c r="S37" s="336"/>
      <c r="T37" s="336"/>
      <c r="U37" s="336"/>
      <c r="V37" s="336"/>
      <c r="W37" s="336"/>
      <c r="X37" s="336"/>
      <c r="Y37" s="336"/>
      <c r="Z37" s="336"/>
      <c r="AA37" s="336"/>
      <c r="AB37" s="336"/>
      <c r="AC37" s="336"/>
      <c r="AD37" s="336"/>
      <c r="AE37" s="336"/>
      <c r="AF37" s="336"/>
      <c r="AG37" s="336"/>
      <c r="AH37" s="339"/>
    </row>
    <row r="38" spans="2:34" ht="24" customHeight="1">
      <c r="C38" s="340"/>
      <c r="D38" s="341"/>
      <c r="E38" s="341"/>
      <c r="F38" s="341"/>
      <c r="G38" s="341"/>
      <c r="H38" s="341"/>
      <c r="I38" s="341"/>
      <c r="J38" s="341"/>
      <c r="K38" s="341"/>
      <c r="L38" s="341"/>
      <c r="M38" s="342"/>
      <c r="N38" s="343"/>
      <c r="O38" s="341"/>
      <c r="P38" s="341"/>
      <c r="Q38" s="341"/>
      <c r="R38" s="341"/>
      <c r="S38" s="341"/>
      <c r="T38" s="341"/>
      <c r="U38" s="341"/>
      <c r="V38" s="341"/>
      <c r="W38" s="341"/>
      <c r="X38" s="341"/>
      <c r="Y38" s="341"/>
      <c r="Z38" s="341"/>
      <c r="AA38" s="341"/>
      <c r="AB38" s="341"/>
      <c r="AC38" s="341"/>
      <c r="AD38" s="341"/>
      <c r="AE38" s="341"/>
      <c r="AF38" s="341"/>
      <c r="AG38" s="341"/>
      <c r="AH38" s="344"/>
    </row>
    <row r="39" spans="2:34" ht="24" customHeight="1">
      <c r="C39" s="340"/>
      <c r="D39" s="341"/>
      <c r="E39" s="341"/>
      <c r="F39" s="341"/>
      <c r="G39" s="341"/>
      <c r="H39" s="341"/>
      <c r="I39" s="341"/>
      <c r="J39" s="341"/>
      <c r="K39" s="341"/>
      <c r="L39" s="341"/>
      <c r="M39" s="342"/>
      <c r="N39" s="343"/>
      <c r="O39" s="341"/>
      <c r="P39" s="341"/>
      <c r="Q39" s="341"/>
      <c r="R39" s="341"/>
      <c r="S39" s="341"/>
      <c r="T39" s="341"/>
      <c r="U39" s="341"/>
      <c r="V39" s="341"/>
      <c r="W39" s="341"/>
      <c r="X39" s="341"/>
      <c r="Y39" s="341"/>
      <c r="Z39" s="341"/>
      <c r="AA39" s="341"/>
      <c r="AB39" s="341"/>
      <c r="AC39" s="341"/>
      <c r="AD39" s="341"/>
      <c r="AE39" s="341"/>
      <c r="AF39" s="341"/>
      <c r="AG39" s="341"/>
      <c r="AH39" s="344"/>
    </row>
    <row r="40" spans="2:34" ht="24" customHeight="1">
      <c r="C40" s="340"/>
      <c r="D40" s="341"/>
      <c r="E40" s="341"/>
      <c r="F40" s="341"/>
      <c r="G40" s="341"/>
      <c r="H40" s="341"/>
      <c r="I40" s="341"/>
      <c r="J40" s="341"/>
      <c r="K40" s="341"/>
      <c r="L40" s="341"/>
      <c r="M40" s="342"/>
      <c r="N40" s="343"/>
      <c r="O40" s="341"/>
      <c r="P40" s="341"/>
      <c r="Q40" s="341"/>
      <c r="R40" s="341"/>
      <c r="S40" s="341"/>
      <c r="T40" s="341"/>
      <c r="U40" s="341"/>
      <c r="V40" s="341"/>
      <c r="W40" s="341"/>
      <c r="X40" s="341"/>
      <c r="Y40" s="341"/>
      <c r="Z40" s="341"/>
      <c r="AA40" s="341"/>
      <c r="AB40" s="341"/>
      <c r="AC40" s="341"/>
      <c r="AD40" s="341"/>
      <c r="AE40" s="341"/>
      <c r="AF40" s="341"/>
      <c r="AG40" s="341"/>
      <c r="AH40" s="344"/>
    </row>
    <row r="41" spans="2:34" ht="24" customHeight="1">
      <c r="C41" s="340"/>
      <c r="D41" s="341"/>
      <c r="E41" s="341"/>
      <c r="F41" s="341"/>
      <c r="G41" s="341"/>
      <c r="H41" s="341"/>
      <c r="I41" s="341"/>
      <c r="J41" s="341"/>
      <c r="K41" s="341"/>
      <c r="L41" s="341"/>
      <c r="M41" s="342"/>
      <c r="N41" s="343"/>
      <c r="O41" s="341"/>
      <c r="P41" s="341"/>
      <c r="Q41" s="341"/>
      <c r="R41" s="341"/>
      <c r="S41" s="341"/>
      <c r="T41" s="341"/>
      <c r="U41" s="341"/>
      <c r="V41" s="341"/>
      <c r="W41" s="341"/>
      <c r="X41" s="341"/>
      <c r="Y41" s="341"/>
      <c r="Z41" s="341"/>
      <c r="AA41" s="341"/>
      <c r="AB41" s="341"/>
      <c r="AC41" s="341"/>
      <c r="AD41" s="341"/>
      <c r="AE41" s="341"/>
      <c r="AF41" s="341"/>
      <c r="AG41" s="341"/>
      <c r="AH41" s="344"/>
    </row>
    <row r="42" spans="2:34" ht="24" customHeight="1">
      <c r="C42" s="340"/>
      <c r="D42" s="341"/>
      <c r="E42" s="341"/>
      <c r="F42" s="341"/>
      <c r="G42" s="341"/>
      <c r="H42" s="341"/>
      <c r="I42" s="341"/>
      <c r="J42" s="341"/>
      <c r="K42" s="341"/>
      <c r="L42" s="341"/>
      <c r="M42" s="342"/>
      <c r="N42" s="343"/>
      <c r="O42" s="341"/>
      <c r="P42" s="341"/>
      <c r="Q42" s="341"/>
      <c r="R42" s="341"/>
      <c r="S42" s="341"/>
      <c r="T42" s="341"/>
      <c r="U42" s="341"/>
      <c r="V42" s="341"/>
      <c r="W42" s="341"/>
      <c r="X42" s="341"/>
      <c r="Y42" s="341"/>
      <c r="Z42" s="341"/>
      <c r="AA42" s="341"/>
      <c r="AB42" s="341"/>
      <c r="AC42" s="341"/>
      <c r="AD42" s="341"/>
      <c r="AE42" s="341"/>
      <c r="AF42" s="341"/>
      <c r="AG42" s="341"/>
      <c r="AH42" s="344"/>
    </row>
    <row r="43" spans="2:34" ht="24" customHeight="1" thickBot="1">
      <c r="C43" s="348"/>
      <c r="D43" s="346"/>
      <c r="E43" s="346"/>
      <c r="F43" s="346"/>
      <c r="G43" s="346"/>
      <c r="H43" s="346"/>
      <c r="I43" s="346"/>
      <c r="J43" s="346"/>
      <c r="K43" s="346"/>
      <c r="L43" s="346"/>
      <c r="M43" s="349"/>
      <c r="N43" s="345"/>
      <c r="O43" s="346"/>
      <c r="P43" s="346"/>
      <c r="Q43" s="346"/>
      <c r="R43" s="346"/>
      <c r="S43" s="346"/>
      <c r="T43" s="346"/>
      <c r="U43" s="346"/>
      <c r="V43" s="346"/>
      <c r="W43" s="346"/>
      <c r="X43" s="346"/>
      <c r="Y43" s="346"/>
      <c r="Z43" s="346"/>
      <c r="AA43" s="346"/>
      <c r="AB43" s="346"/>
      <c r="AC43" s="346"/>
      <c r="AD43" s="346"/>
      <c r="AE43" s="346"/>
      <c r="AF43" s="346"/>
      <c r="AG43" s="346"/>
      <c r="AH43" s="347"/>
    </row>
    <row r="44" spans="2:34" ht="17.399999999999999" customHeight="1">
      <c r="C44" s="149" t="s">
        <v>677</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6/nhybz96LDssHR/b8cU4ySwzCdw8953jLVxbufzMMApX1jMLKX5d4PywT/KqNGTwphXuh1oY/wxBpZpVBku+w==" saltValue="pwSvb3GeblABM1/NTBdlTg=="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AD2 K14:AH19 S20:AD25 C29:AH33 C37:AH43">
    <cfRule type="expression" dxfId="19" priority="13">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&amp;L&amp;8sf03h7&amp;R&amp;6r51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7620</xdr:colOff>
                    <xdr:row>4</xdr:row>
                    <xdr:rowOff>7620</xdr:rowOff>
                  </from>
                  <to>
                    <xdr:col>35</xdr:col>
                    <xdr:colOff>160020</xdr:colOff>
                    <xdr:row>5</xdr:row>
                    <xdr:rowOff>83820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70" zoomScaleSheetLayoutView="80" workbookViewId="0"/>
  </sheetViews>
  <sheetFormatPr defaultColWidth="8.69921875" defaultRowHeight="12"/>
  <cols>
    <col min="1" max="4" width="2.5" style="5" customWidth="1"/>
    <col min="5" max="5" width="3.69921875" style="5" customWidth="1"/>
    <col min="6" max="18" width="2.5" style="5" customWidth="1"/>
    <col min="19" max="20" width="4.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63"/>
      <c r="C4" s="463"/>
      <c r="D4" s="463"/>
      <c r="E4" s="463"/>
      <c r="F4" s="463"/>
      <c r="G4" s="463"/>
      <c r="H4" s="425"/>
      <c r="I4" s="425"/>
      <c r="J4" s="425"/>
      <c r="K4" s="425"/>
      <c r="L4" s="425"/>
      <c r="M4" s="425"/>
      <c r="N4" s="427"/>
      <c r="O4" s="427"/>
      <c r="P4" s="427"/>
      <c r="Q4" s="427"/>
      <c r="R4" s="427"/>
      <c r="S4" s="427"/>
      <c r="T4" s="427"/>
      <c r="U4" s="427"/>
      <c r="V4" s="427"/>
      <c r="W4" s="427"/>
      <c r="X4" s="427"/>
      <c r="Y4" s="427"/>
      <c r="Z4" s="427"/>
      <c r="AA4" s="427"/>
      <c r="AB4" s="427"/>
      <c r="AC4" s="427"/>
      <c r="AD4" s="427"/>
      <c r="AE4" s="427"/>
      <c r="AF4" s="427"/>
      <c r="AG4" s="427"/>
      <c r="AH4" s="427"/>
      <c r="AI4" s="427"/>
      <c r="AJ4" s="427"/>
    </row>
    <row r="5" spans="1:53" ht="12" customHeight="1" thickBot="1">
      <c r="A5" s="30"/>
      <c r="B5" s="464"/>
      <c r="C5" s="464"/>
      <c r="D5" s="464"/>
      <c r="E5" s="464"/>
      <c r="F5" s="464"/>
      <c r="G5" s="464"/>
      <c r="H5" s="426"/>
      <c r="I5" s="426"/>
      <c r="J5" s="426"/>
      <c r="K5" s="426"/>
      <c r="L5" s="426"/>
      <c r="M5" s="426"/>
      <c r="N5" s="428"/>
      <c r="O5" s="428"/>
      <c r="P5" s="428"/>
      <c r="Q5" s="428"/>
      <c r="R5" s="428"/>
      <c r="S5" s="428"/>
      <c r="T5" s="428"/>
      <c r="U5" s="428"/>
      <c r="V5" s="428"/>
      <c r="W5" s="428"/>
      <c r="X5" s="428"/>
      <c r="Y5" s="428"/>
      <c r="Z5" s="428"/>
      <c r="AA5" s="428"/>
      <c r="AB5" s="428"/>
      <c r="AC5" s="428"/>
      <c r="AD5" s="428"/>
      <c r="AE5" s="428"/>
      <c r="AF5" s="428"/>
      <c r="AG5" s="428"/>
      <c r="AH5" s="428"/>
      <c r="AI5" s="428"/>
      <c r="AJ5" s="428"/>
      <c r="BA5" s="5" t="s">
        <v>581</v>
      </c>
    </row>
    <row r="6" spans="1:53" ht="18.600000000000001" customHeight="1" thickBot="1">
      <c r="A6" s="30"/>
      <c r="B6" s="457" t="s">
        <v>399</v>
      </c>
      <c r="C6" s="458"/>
      <c r="D6" s="458"/>
      <c r="E6" s="458"/>
      <c r="F6" s="458"/>
      <c r="G6" s="458"/>
      <c r="H6" s="459"/>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18"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60" t="s">
        <v>391</v>
      </c>
      <c r="C50" s="461"/>
      <c r="D50" s="461"/>
      <c r="E50" s="461"/>
      <c r="F50" s="461"/>
      <c r="G50" s="461"/>
      <c r="H50" s="461"/>
      <c r="I50" s="462"/>
      <c r="J50" s="421" t="s">
        <v>691</v>
      </c>
      <c r="K50" s="421"/>
      <c r="L50" s="421"/>
      <c r="M50" s="421"/>
      <c r="N50" s="421"/>
      <c r="O50" s="421"/>
      <c r="P50" s="421"/>
      <c r="Q50" s="421"/>
      <c r="R50" s="421"/>
      <c r="S50" s="421"/>
      <c r="T50" s="421"/>
      <c r="U50" s="421"/>
      <c r="V50" s="421"/>
      <c r="W50" s="421"/>
      <c r="X50" s="421"/>
      <c r="Y50" s="421"/>
      <c r="Z50" s="421"/>
      <c r="AA50" s="421"/>
      <c r="AB50" s="421"/>
      <c r="AC50" s="421"/>
      <c r="AD50" s="421"/>
      <c r="AE50" s="421"/>
      <c r="AF50" s="421"/>
      <c r="AG50" s="421"/>
      <c r="AH50" s="421"/>
      <c r="AI50" s="421"/>
      <c r="AJ50" s="422"/>
    </row>
    <row r="51" spans="1:36" ht="12" customHeight="1">
      <c r="A51" s="30"/>
      <c r="B51" s="432"/>
      <c r="C51" s="433"/>
      <c r="D51" s="433"/>
      <c r="E51" s="433"/>
      <c r="F51" s="433"/>
      <c r="G51" s="433"/>
      <c r="H51" s="433"/>
      <c r="I51" s="434"/>
      <c r="J51" s="423"/>
      <c r="K51" s="423"/>
      <c r="L51" s="423"/>
      <c r="M51" s="423"/>
      <c r="N51" s="423"/>
      <c r="O51" s="423"/>
      <c r="P51" s="423"/>
      <c r="Q51" s="423"/>
      <c r="R51" s="423"/>
      <c r="S51" s="423"/>
      <c r="T51" s="423"/>
      <c r="U51" s="423"/>
      <c r="V51" s="423"/>
      <c r="W51" s="423"/>
      <c r="X51" s="423"/>
      <c r="Y51" s="423"/>
      <c r="Z51" s="423"/>
      <c r="AA51" s="423"/>
      <c r="AB51" s="423"/>
      <c r="AC51" s="423"/>
      <c r="AD51" s="423"/>
      <c r="AE51" s="423"/>
      <c r="AF51" s="423"/>
      <c r="AG51" s="423"/>
      <c r="AH51" s="423"/>
      <c r="AI51" s="423"/>
      <c r="AJ51" s="424"/>
    </row>
    <row r="52" spans="1:36" ht="37.950000000000003" customHeight="1">
      <c r="A52" s="30"/>
      <c r="B52" s="429" t="s">
        <v>392</v>
      </c>
      <c r="C52" s="430"/>
      <c r="D52" s="430"/>
      <c r="E52" s="430"/>
      <c r="F52" s="430"/>
      <c r="G52" s="430"/>
      <c r="H52" s="430"/>
      <c r="I52" s="431"/>
      <c r="J52" s="423" t="s">
        <v>692</v>
      </c>
      <c r="K52" s="423"/>
      <c r="L52" s="423"/>
      <c r="M52" s="423"/>
      <c r="N52" s="423"/>
      <c r="O52" s="423"/>
      <c r="P52" s="423"/>
      <c r="Q52" s="423"/>
      <c r="R52" s="423"/>
      <c r="S52" s="423"/>
      <c r="T52" s="423"/>
      <c r="U52" s="423"/>
      <c r="V52" s="423"/>
      <c r="W52" s="423"/>
      <c r="X52" s="423"/>
      <c r="Y52" s="423"/>
      <c r="Z52" s="423"/>
      <c r="AA52" s="423"/>
      <c r="AB52" s="423"/>
      <c r="AC52" s="423"/>
      <c r="AD52" s="423"/>
      <c r="AE52" s="423"/>
      <c r="AF52" s="423"/>
      <c r="AG52" s="423"/>
      <c r="AH52" s="423"/>
      <c r="AI52" s="423"/>
      <c r="AJ52" s="424"/>
    </row>
    <row r="53" spans="1:36" ht="37.950000000000003" customHeight="1">
      <c r="A53" s="30"/>
      <c r="B53" s="432"/>
      <c r="C53" s="433"/>
      <c r="D53" s="433"/>
      <c r="E53" s="433"/>
      <c r="F53" s="433"/>
      <c r="G53" s="433"/>
      <c r="H53" s="433"/>
      <c r="I53" s="434"/>
      <c r="J53" s="423"/>
      <c r="K53" s="423"/>
      <c r="L53" s="423"/>
      <c r="M53" s="423"/>
      <c r="N53" s="423"/>
      <c r="O53" s="423"/>
      <c r="P53" s="423"/>
      <c r="Q53" s="423"/>
      <c r="R53" s="423"/>
      <c r="S53" s="423"/>
      <c r="T53" s="423"/>
      <c r="U53" s="423"/>
      <c r="V53" s="423"/>
      <c r="W53" s="423"/>
      <c r="X53" s="423"/>
      <c r="Y53" s="423"/>
      <c r="Z53" s="423"/>
      <c r="AA53" s="423"/>
      <c r="AB53" s="423"/>
      <c r="AC53" s="423"/>
      <c r="AD53" s="423"/>
      <c r="AE53" s="423"/>
      <c r="AF53" s="423"/>
      <c r="AG53" s="423"/>
      <c r="AH53" s="423"/>
      <c r="AI53" s="423"/>
      <c r="AJ53" s="424"/>
    </row>
    <row r="54" spans="1:36" ht="15" customHeight="1">
      <c r="A54" s="30"/>
      <c r="B54" s="443" t="s">
        <v>753</v>
      </c>
      <c r="C54" s="444"/>
      <c r="D54" s="444"/>
      <c r="E54" s="440"/>
      <c r="F54" s="439" t="s">
        <v>654</v>
      </c>
      <c r="G54" s="440"/>
      <c r="H54" s="435" t="s">
        <v>693</v>
      </c>
      <c r="I54" s="436"/>
      <c r="J54" s="450" t="s">
        <v>393</v>
      </c>
      <c r="K54" s="450"/>
      <c r="L54" s="450"/>
      <c r="M54" s="450"/>
      <c r="N54" s="468"/>
      <c r="O54" s="468"/>
      <c r="P54" s="468"/>
      <c r="Q54" s="468"/>
      <c r="R54" s="468"/>
      <c r="S54" s="468"/>
      <c r="T54" s="468"/>
      <c r="U54" s="468"/>
      <c r="V54" s="468"/>
      <c r="W54" s="468"/>
      <c r="X54" s="468"/>
      <c r="Y54" s="468"/>
      <c r="Z54" s="468"/>
      <c r="AA54" s="468"/>
      <c r="AB54" s="468"/>
      <c r="AC54" s="468"/>
      <c r="AD54" s="468"/>
      <c r="AE54" s="468"/>
      <c r="AF54" s="468"/>
      <c r="AG54" s="468"/>
      <c r="AH54" s="468"/>
      <c r="AI54" s="468"/>
      <c r="AJ54" s="469"/>
    </row>
    <row r="55" spans="1:36" ht="15" customHeight="1">
      <c r="A55" s="30"/>
      <c r="B55" s="445"/>
      <c r="C55" s="446"/>
      <c r="D55" s="446"/>
      <c r="E55" s="447"/>
      <c r="F55" s="441"/>
      <c r="G55" s="442"/>
      <c r="H55" s="437"/>
      <c r="I55" s="438"/>
      <c r="J55" s="450"/>
      <c r="K55" s="450"/>
      <c r="L55" s="450"/>
      <c r="M55" s="450"/>
      <c r="N55" s="468"/>
      <c r="O55" s="468"/>
      <c r="P55" s="468"/>
      <c r="Q55" s="468"/>
      <c r="R55" s="468"/>
      <c r="S55" s="468"/>
      <c r="T55" s="468"/>
      <c r="U55" s="468"/>
      <c r="V55" s="468"/>
      <c r="W55" s="468"/>
      <c r="X55" s="468"/>
      <c r="Y55" s="468"/>
      <c r="Z55" s="468"/>
      <c r="AA55" s="468"/>
      <c r="AB55" s="468"/>
      <c r="AC55" s="468"/>
      <c r="AD55" s="468"/>
      <c r="AE55" s="468"/>
      <c r="AF55" s="468"/>
      <c r="AG55" s="468"/>
      <c r="AH55" s="468"/>
      <c r="AI55" s="468"/>
      <c r="AJ55" s="469"/>
    </row>
    <row r="56" spans="1:36" ht="15" customHeight="1">
      <c r="A56" s="30"/>
      <c r="B56" s="445"/>
      <c r="C56" s="446"/>
      <c r="D56" s="446"/>
      <c r="E56" s="447"/>
      <c r="F56" s="439" t="s">
        <v>655</v>
      </c>
      <c r="G56" s="440"/>
      <c r="H56" s="435" t="s">
        <v>694</v>
      </c>
      <c r="I56" s="436"/>
      <c r="J56" s="450" t="s">
        <v>393</v>
      </c>
      <c r="K56" s="450"/>
      <c r="L56" s="450"/>
      <c r="M56" s="450"/>
      <c r="N56" s="423" t="s">
        <v>951</v>
      </c>
      <c r="O56" s="423"/>
      <c r="P56" s="423"/>
      <c r="Q56" s="423"/>
      <c r="R56" s="423"/>
      <c r="S56" s="423"/>
      <c r="T56" s="423"/>
      <c r="U56" s="423"/>
      <c r="V56" s="423"/>
      <c r="W56" s="423"/>
      <c r="X56" s="423"/>
      <c r="Y56" s="423"/>
      <c r="Z56" s="423"/>
      <c r="AA56" s="423"/>
      <c r="AB56" s="423"/>
      <c r="AC56" s="423"/>
      <c r="AD56" s="423"/>
      <c r="AE56" s="423"/>
      <c r="AF56" s="423"/>
      <c r="AG56" s="423"/>
      <c r="AH56" s="423"/>
      <c r="AI56" s="423"/>
      <c r="AJ56" s="424"/>
    </row>
    <row r="57" spans="1:36" ht="15" customHeight="1">
      <c r="A57" s="30"/>
      <c r="B57" s="448"/>
      <c r="C57" s="449"/>
      <c r="D57" s="449"/>
      <c r="E57" s="442"/>
      <c r="F57" s="441"/>
      <c r="G57" s="442"/>
      <c r="H57" s="437"/>
      <c r="I57" s="438"/>
      <c r="J57" s="450"/>
      <c r="K57" s="450"/>
      <c r="L57" s="450"/>
      <c r="M57" s="450"/>
      <c r="N57" s="423"/>
      <c r="O57" s="423"/>
      <c r="P57" s="423"/>
      <c r="Q57" s="423"/>
      <c r="R57" s="423"/>
      <c r="S57" s="423"/>
      <c r="T57" s="423"/>
      <c r="U57" s="423"/>
      <c r="V57" s="423"/>
      <c r="W57" s="423"/>
      <c r="X57" s="423"/>
      <c r="Y57" s="423"/>
      <c r="Z57" s="423"/>
      <c r="AA57" s="423"/>
      <c r="AB57" s="423"/>
      <c r="AC57" s="423"/>
      <c r="AD57" s="423"/>
      <c r="AE57" s="423"/>
      <c r="AF57" s="423"/>
      <c r="AG57" s="423"/>
      <c r="AH57" s="423"/>
      <c r="AI57" s="423"/>
      <c r="AJ57" s="424"/>
    </row>
    <row r="58" spans="1:36" ht="16.2" customHeight="1">
      <c r="A58" s="30"/>
      <c r="B58" s="443" t="s">
        <v>400</v>
      </c>
      <c r="C58" s="444"/>
      <c r="D58" s="444"/>
      <c r="E58" s="440"/>
      <c r="F58" s="439" t="s">
        <v>656</v>
      </c>
      <c r="G58" s="440"/>
      <c r="H58" s="435" t="s">
        <v>694</v>
      </c>
      <c r="I58" s="436"/>
      <c r="J58" s="450" t="s">
        <v>395</v>
      </c>
      <c r="K58" s="450"/>
      <c r="L58" s="450"/>
      <c r="M58" s="450"/>
      <c r="N58" s="466" t="s">
        <v>695</v>
      </c>
      <c r="O58" s="466"/>
      <c r="P58" s="450" t="s">
        <v>944</v>
      </c>
      <c r="Q58" s="450"/>
      <c r="R58" s="450"/>
      <c r="S58" s="466" t="s">
        <v>948</v>
      </c>
      <c r="T58" s="466"/>
      <c r="U58" s="450" t="s">
        <v>396</v>
      </c>
      <c r="V58" s="450"/>
      <c r="W58" s="450"/>
      <c r="X58" s="470" t="s">
        <v>945</v>
      </c>
      <c r="Y58" s="471"/>
      <c r="Z58" s="471"/>
      <c r="AA58" s="471"/>
      <c r="AB58" s="471"/>
      <c r="AC58" s="471"/>
      <c r="AD58" s="471"/>
      <c r="AE58" s="471"/>
      <c r="AF58" s="471"/>
      <c r="AG58" s="471"/>
      <c r="AH58" s="471"/>
      <c r="AI58" s="471"/>
      <c r="AJ58" s="472"/>
    </row>
    <row r="59" spans="1:36" ht="16.2" customHeight="1">
      <c r="A59" s="30"/>
      <c r="B59" s="445"/>
      <c r="C59" s="446"/>
      <c r="D59" s="446"/>
      <c r="E59" s="447"/>
      <c r="F59" s="441"/>
      <c r="G59" s="442"/>
      <c r="H59" s="437"/>
      <c r="I59" s="438"/>
      <c r="J59" s="450"/>
      <c r="K59" s="450"/>
      <c r="L59" s="450"/>
      <c r="M59" s="450"/>
      <c r="N59" s="466"/>
      <c r="O59" s="466"/>
      <c r="P59" s="450"/>
      <c r="Q59" s="450"/>
      <c r="R59" s="450"/>
      <c r="S59" s="466"/>
      <c r="T59" s="466"/>
      <c r="U59" s="450"/>
      <c r="V59" s="450"/>
      <c r="W59" s="450"/>
      <c r="X59" s="473"/>
      <c r="Y59" s="474"/>
      <c r="Z59" s="474"/>
      <c r="AA59" s="474"/>
      <c r="AB59" s="474"/>
      <c r="AC59" s="474"/>
      <c r="AD59" s="474"/>
      <c r="AE59" s="474"/>
      <c r="AF59" s="474"/>
      <c r="AG59" s="474"/>
      <c r="AH59" s="474"/>
      <c r="AI59" s="474"/>
      <c r="AJ59" s="475"/>
    </row>
    <row r="60" spans="1:36" ht="16.2" customHeight="1">
      <c r="A60" s="30"/>
      <c r="B60" s="445"/>
      <c r="C60" s="446"/>
      <c r="D60" s="446"/>
      <c r="E60" s="447"/>
      <c r="F60" s="439" t="s">
        <v>657</v>
      </c>
      <c r="G60" s="440"/>
      <c r="H60" s="435" t="s">
        <v>694</v>
      </c>
      <c r="I60" s="436"/>
      <c r="J60" s="450" t="s">
        <v>395</v>
      </c>
      <c r="K60" s="450"/>
      <c r="L60" s="450"/>
      <c r="M60" s="450"/>
      <c r="N60" s="466" t="s">
        <v>695</v>
      </c>
      <c r="O60" s="466"/>
      <c r="P60" s="450" t="s">
        <v>944</v>
      </c>
      <c r="Q60" s="450"/>
      <c r="R60" s="450"/>
      <c r="S60" s="466" t="s">
        <v>948</v>
      </c>
      <c r="T60" s="466"/>
      <c r="U60" s="450" t="s">
        <v>396</v>
      </c>
      <c r="V60" s="450"/>
      <c r="W60" s="450"/>
      <c r="X60" s="470" t="s">
        <v>946</v>
      </c>
      <c r="Y60" s="471"/>
      <c r="Z60" s="471"/>
      <c r="AA60" s="471"/>
      <c r="AB60" s="471"/>
      <c r="AC60" s="471"/>
      <c r="AD60" s="471"/>
      <c r="AE60" s="471"/>
      <c r="AF60" s="471"/>
      <c r="AG60" s="471"/>
      <c r="AH60" s="471"/>
      <c r="AI60" s="471"/>
      <c r="AJ60" s="472"/>
    </row>
    <row r="61" spans="1:36" ht="16.2" customHeight="1" thickBot="1">
      <c r="A61" s="30"/>
      <c r="B61" s="451"/>
      <c r="C61" s="452"/>
      <c r="D61" s="452"/>
      <c r="E61" s="453"/>
      <c r="F61" s="456"/>
      <c r="G61" s="453"/>
      <c r="H61" s="454"/>
      <c r="I61" s="455"/>
      <c r="J61" s="465"/>
      <c r="K61" s="465"/>
      <c r="L61" s="465"/>
      <c r="M61" s="465"/>
      <c r="N61" s="467"/>
      <c r="O61" s="467"/>
      <c r="P61" s="465"/>
      <c r="Q61" s="465"/>
      <c r="R61" s="465"/>
      <c r="S61" s="467"/>
      <c r="T61" s="467"/>
      <c r="U61" s="465"/>
      <c r="V61" s="465"/>
      <c r="W61" s="465"/>
      <c r="X61" s="476"/>
      <c r="Y61" s="477"/>
      <c r="Z61" s="477"/>
      <c r="AA61" s="477"/>
      <c r="AB61" s="477"/>
      <c r="AC61" s="477"/>
      <c r="AD61" s="477"/>
      <c r="AE61" s="477"/>
      <c r="AF61" s="477"/>
      <c r="AG61" s="477"/>
      <c r="AH61" s="477"/>
      <c r="AI61" s="477"/>
      <c r="AJ61" s="478"/>
    </row>
    <row r="62" spans="1:36" ht="12" customHeight="1">
      <c r="A62" s="30"/>
      <c r="B62" s="5" t="s">
        <v>731</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732</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733</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UFesczhILCnf8hScMrIfbphRDppiUO8h4X33wGjJwHXTsSn+tVF72bQv5sJVH+9AEEzPTnYXXEXrAroTJkoXUw==" saltValue="RJHUy1Q8JvCNTRDpPRtYtQ==" spinCount="100000" sheet="1" scenarios="1" formatRows="0" insertRows="0" deleteRows="0"/>
  <mergeCells count="35">
    <mergeCell ref="J58:M59"/>
    <mergeCell ref="J60:M61"/>
    <mergeCell ref="N58:O59"/>
    <mergeCell ref="N60:O61"/>
    <mergeCell ref="N54:AJ55"/>
    <mergeCell ref="P58:R59"/>
    <mergeCell ref="P60:R61"/>
    <mergeCell ref="N56:AJ57"/>
    <mergeCell ref="S58:T59"/>
    <mergeCell ref="U58:W59"/>
    <mergeCell ref="X58:AJ59"/>
    <mergeCell ref="S60:T61"/>
    <mergeCell ref="U60:W61"/>
    <mergeCell ref="X60:AJ61"/>
    <mergeCell ref="B58:E61"/>
    <mergeCell ref="H60:I61"/>
    <mergeCell ref="F60:G61"/>
    <mergeCell ref="B6:H6"/>
    <mergeCell ref="H4:I5"/>
    <mergeCell ref="B50:I51"/>
    <mergeCell ref="B4:G5"/>
    <mergeCell ref="H56:I57"/>
    <mergeCell ref="H58:I59"/>
    <mergeCell ref="F56:G57"/>
    <mergeCell ref="F58:G59"/>
    <mergeCell ref="J50:AJ51"/>
    <mergeCell ref="J4:M5"/>
    <mergeCell ref="N4:AJ5"/>
    <mergeCell ref="B52:I53"/>
    <mergeCell ref="H54:I55"/>
    <mergeCell ref="F54:G55"/>
    <mergeCell ref="B54:E57"/>
    <mergeCell ref="J52:AJ53"/>
    <mergeCell ref="J54:M55"/>
    <mergeCell ref="J56:M57"/>
  </mergeCells>
  <phoneticPr fontId="2"/>
  <conditionalFormatting sqref="I6:AJ6 B7:AJ49 J50:AJ53 H54 N54 H56 N56 H58 H60">
    <cfRule type="expression" dxfId="18" priority="6">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D87F7931-A4C4-465A-8F44-38373E52ECAF}">
      <formula1>"A,B"</formula1>
    </dataValidation>
    <dataValidation type="list" allowBlank="1" showInputMessage="1" showErrorMessage="1" sqref="S58:T61" xr:uid="{58424287-415A-4537-9AFD-F25E7C07490E}">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198120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2.69921875" style="5" customWidth="1"/>
    <col min="32" max="37" width="3.89843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581</v>
      </c>
    </row>
    <row r="2" spans="2:82" ht="15" thickBot="1">
      <c r="B2" s="36" t="s">
        <v>409</v>
      </c>
      <c r="C2" s="35" t="s">
        <v>408</v>
      </c>
      <c r="D2" s="34"/>
      <c r="E2" s="20"/>
      <c r="F2" s="20"/>
      <c r="G2" s="20"/>
      <c r="CD2" s="218" t="b">
        <v>0</v>
      </c>
    </row>
    <row r="3" spans="2:82" ht="12" customHeight="1">
      <c r="F3" s="20"/>
      <c r="G3" s="20"/>
    </row>
    <row r="4" spans="2:82" ht="17.399999999999999" customHeight="1" thickBot="1">
      <c r="B4" s="20" t="s">
        <v>401</v>
      </c>
      <c r="C4" s="20"/>
      <c r="D4" s="20"/>
      <c r="E4" s="20"/>
      <c r="F4" s="20"/>
      <c r="G4" s="20"/>
    </row>
    <row r="5" spans="2:82" ht="13.2" customHeight="1">
      <c r="B5" s="481" t="s">
        <v>402</v>
      </c>
      <c r="C5" s="482"/>
      <c r="D5" s="482"/>
      <c r="E5" s="482"/>
      <c r="F5" s="485" t="s">
        <v>696</v>
      </c>
      <c r="G5" s="485"/>
      <c r="H5" s="485"/>
      <c r="I5" s="485"/>
      <c r="J5" s="485"/>
      <c r="K5" s="485"/>
      <c r="L5" s="485"/>
      <c r="M5" s="485"/>
      <c r="N5" s="485"/>
      <c r="O5" s="485"/>
      <c r="P5" s="482" t="s">
        <v>403</v>
      </c>
      <c r="Q5" s="482"/>
      <c r="R5" s="482"/>
      <c r="S5" s="482"/>
      <c r="T5" s="485" t="s">
        <v>697</v>
      </c>
      <c r="U5" s="485"/>
      <c r="V5" s="485"/>
      <c r="W5" s="485"/>
      <c r="X5" s="485"/>
      <c r="Y5" s="485"/>
      <c r="Z5" s="485"/>
      <c r="AA5" s="485"/>
      <c r="AB5" s="485"/>
      <c r="AC5" s="485"/>
      <c r="AD5" s="485"/>
      <c r="AE5" s="485"/>
      <c r="AF5" s="485"/>
      <c r="AG5" s="485"/>
      <c r="AH5" s="485"/>
      <c r="AI5" s="485"/>
      <c r="AJ5" s="485"/>
      <c r="AK5" s="487"/>
    </row>
    <row r="6" spans="2:82" ht="13.2" customHeight="1" thickBot="1">
      <c r="B6" s="483"/>
      <c r="C6" s="484"/>
      <c r="D6" s="484"/>
      <c r="E6" s="484"/>
      <c r="F6" s="486"/>
      <c r="G6" s="486"/>
      <c r="H6" s="486"/>
      <c r="I6" s="486"/>
      <c r="J6" s="486"/>
      <c r="K6" s="486"/>
      <c r="L6" s="486"/>
      <c r="M6" s="486"/>
      <c r="N6" s="486"/>
      <c r="O6" s="486"/>
      <c r="P6" s="484"/>
      <c r="Q6" s="484"/>
      <c r="R6" s="484"/>
      <c r="S6" s="484"/>
      <c r="T6" s="486"/>
      <c r="U6" s="486"/>
      <c r="V6" s="486"/>
      <c r="W6" s="486"/>
      <c r="X6" s="486"/>
      <c r="Y6" s="486"/>
      <c r="Z6" s="486"/>
      <c r="AA6" s="486"/>
      <c r="AB6" s="486"/>
      <c r="AC6" s="486"/>
      <c r="AD6" s="486"/>
      <c r="AE6" s="486"/>
      <c r="AF6" s="486"/>
      <c r="AG6" s="486"/>
      <c r="AH6" s="486"/>
      <c r="AI6" s="486"/>
      <c r="AJ6" s="486"/>
      <c r="AK6" s="488"/>
    </row>
    <row r="7" spans="2:82" ht="12" customHeight="1"/>
    <row r="8" spans="2:82" ht="16.95" customHeight="1" thickBot="1">
      <c r="B8" s="20" t="s">
        <v>404</v>
      </c>
    </row>
    <row r="9" spans="2:82" ht="19.2" customHeight="1">
      <c r="B9" s="489" t="s">
        <v>405</v>
      </c>
      <c r="C9" s="490"/>
      <c r="D9" s="490"/>
      <c r="E9" s="490"/>
      <c r="F9" s="490"/>
      <c r="G9" s="490"/>
      <c r="H9" s="490"/>
      <c r="I9" s="490"/>
      <c r="J9" s="490"/>
      <c r="K9" s="490"/>
      <c r="L9" s="491" t="s">
        <v>406</v>
      </c>
      <c r="M9" s="490"/>
      <c r="N9" s="490"/>
      <c r="O9" s="490"/>
      <c r="P9" s="490"/>
      <c r="Q9" s="490"/>
      <c r="R9" s="490"/>
      <c r="S9" s="490"/>
      <c r="T9" s="490"/>
      <c r="U9" s="490"/>
      <c r="V9" s="490"/>
      <c r="W9" s="490"/>
      <c r="X9" s="490"/>
      <c r="Y9" s="490"/>
      <c r="Z9" s="490"/>
      <c r="AA9" s="490"/>
      <c r="AB9" s="490"/>
      <c r="AC9" s="490"/>
      <c r="AD9" s="490"/>
      <c r="AE9" s="490"/>
      <c r="AF9" s="490"/>
      <c r="AG9" s="490"/>
      <c r="AH9" s="490"/>
      <c r="AI9" s="490"/>
      <c r="AJ9" s="490"/>
      <c r="AK9" s="492"/>
    </row>
    <row r="10" spans="2:82" ht="28.95" customHeight="1" thickBot="1">
      <c r="B10" s="479" t="s">
        <v>698</v>
      </c>
      <c r="C10" s="480"/>
      <c r="D10" s="480"/>
      <c r="E10" s="480"/>
      <c r="F10" s="480"/>
      <c r="G10" s="480"/>
      <c r="H10" s="480"/>
      <c r="I10" s="480"/>
      <c r="J10" s="480"/>
      <c r="K10" s="480"/>
      <c r="L10" s="493" t="s">
        <v>768</v>
      </c>
      <c r="M10" s="480"/>
      <c r="N10" s="480"/>
      <c r="O10" s="480"/>
      <c r="P10" s="480"/>
      <c r="Q10" s="480"/>
      <c r="R10" s="480"/>
      <c r="S10" s="480"/>
      <c r="T10" s="480"/>
      <c r="U10" s="480"/>
      <c r="V10" s="480"/>
      <c r="W10" s="480"/>
      <c r="X10" s="480"/>
      <c r="Y10" s="480"/>
      <c r="Z10" s="480"/>
      <c r="AA10" s="480"/>
      <c r="AB10" s="480"/>
      <c r="AC10" s="480"/>
      <c r="AD10" s="480"/>
      <c r="AE10" s="480"/>
      <c r="AF10" s="480"/>
      <c r="AG10" s="480"/>
      <c r="AH10" s="480"/>
      <c r="AI10" s="480"/>
      <c r="AJ10" s="480"/>
      <c r="AK10" s="494"/>
    </row>
    <row r="11" spans="2:82" ht="12" customHeight="1">
      <c r="C11" s="28"/>
    </row>
    <row r="12" spans="2:82" ht="18" customHeight="1" thickBot="1">
      <c r="B12" s="20" t="s">
        <v>407</v>
      </c>
      <c r="C12" s="28"/>
    </row>
    <row r="13" spans="2:82" ht="12" customHeight="1">
      <c r="B13" s="114"/>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6"/>
    </row>
    <row r="14" spans="2:82" ht="12" customHeight="1">
      <c r="B14" s="117"/>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17"/>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17"/>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17"/>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1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17"/>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17"/>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17"/>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17"/>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17"/>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17"/>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17"/>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17"/>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1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17"/>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17"/>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17"/>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17"/>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17"/>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17"/>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1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17"/>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1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17"/>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17"/>
      <c r="C38" s="38"/>
      <c r="D38" s="38"/>
      <c r="E38" s="38"/>
      <c r="F38" s="38"/>
      <c r="G38" s="38"/>
      <c r="H38" s="38"/>
      <c r="I38" s="38"/>
      <c r="J38" s="38"/>
      <c r="K38" s="38"/>
      <c r="L38" s="38"/>
      <c r="M38" s="38"/>
      <c r="N38" s="118"/>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17"/>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17"/>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17"/>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17"/>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1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17"/>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17"/>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1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17"/>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1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17"/>
      <c r="C49" s="38"/>
      <c r="D49" s="38"/>
      <c r="E49" s="119"/>
      <c r="F49" s="119"/>
      <c r="G49" s="119"/>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17"/>
      <c r="C50" s="38"/>
      <c r="D50" s="38"/>
      <c r="E50" s="119"/>
      <c r="F50" s="119"/>
      <c r="G50" s="119"/>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1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17"/>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1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17"/>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17"/>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17"/>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17"/>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17"/>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1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17"/>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20"/>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22"/>
    </row>
    <row r="62" spans="2:37" ht="12" customHeight="1">
      <c r="B62" s="10" t="s">
        <v>680</v>
      </c>
      <c r="C62" s="123"/>
      <c r="D62" s="123"/>
    </row>
    <row r="63" spans="2:37" ht="12" customHeight="1">
      <c r="B63" s="10" t="s">
        <v>662</v>
      </c>
      <c r="C63" s="123"/>
      <c r="D63" s="123"/>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mr9WF/v3zqFS3F+yp23aQL2Jn7rz5myTEgtYesF70vDOwQhtWpirBGluP9X+J5jdG6KgWB5cFRXH1QfcpomwJA==" saltValue="wJAKtMAjJ6euAD697L53l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121920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8"/>
  <sheetViews>
    <sheetView showGridLines="0" view="pageBreakPreview" zoomScale="80" zoomScaleNormal="100" zoomScaleSheetLayoutView="80" workbookViewId="0"/>
  </sheetViews>
  <sheetFormatPr defaultColWidth="8.69921875" defaultRowHeight="12"/>
  <cols>
    <col min="1" max="1" width="2.19921875" style="5" customWidth="1"/>
    <col min="2" max="2" width="2.3984375" style="5" customWidth="1"/>
    <col min="3" max="3" width="15" style="5" customWidth="1"/>
    <col min="4" max="4" width="27.59765625" style="5" customWidth="1"/>
    <col min="5" max="5" width="6.8984375" style="5" customWidth="1"/>
    <col min="6" max="6" width="11.39843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7.7" customHeight="1" thickBot="1">
      <c r="B2" s="36" t="s">
        <v>438</v>
      </c>
      <c r="C2" s="64" t="s">
        <v>437</v>
      </c>
      <c r="D2" s="46"/>
      <c r="F2" s="293" t="s">
        <v>952</v>
      </c>
      <c r="AC2" s="5" t="s">
        <v>581</v>
      </c>
    </row>
    <row r="3" spans="2:29" ht="12" customHeight="1" thickBot="1">
      <c r="AC3" s="218" t="b">
        <v>0</v>
      </c>
    </row>
    <row r="4" spans="2:29" ht="15" customHeight="1">
      <c r="B4" s="501"/>
      <c r="C4" s="502" t="s">
        <v>410</v>
      </c>
      <c r="D4" s="505" t="s">
        <v>394</v>
      </c>
      <c r="E4" s="495" t="s">
        <v>419</v>
      </c>
      <c r="F4" s="511" t="s">
        <v>411</v>
      </c>
      <c r="G4" s="495" t="s">
        <v>663</v>
      </c>
      <c r="H4" s="496"/>
      <c r="I4" s="505" t="s">
        <v>412</v>
      </c>
      <c r="J4" s="508" t="s">
        <v>413</v>
      </c>
    </row>
    <row r="5" spans="2:29" ht="12" customHeight="1">
      <c r="B5" s="501"/>
      <c r="C5" s="503"/>
      <c r="D5" s="506"/>
      <c r="E5" s="497"/>
      <c r="F5" s="512"/>
      <c r="G5" s="497"/>
      <c r="H5" s="498"/>
      <c r="I5" s="506"/>
      <c r="J5" s="509"/>
    </row>
    <row r="6" spans="2:29" ht="13.2" customHeight="1" thickBot="1">
      <c r="B6" s="501"/>
      <c r="C6" s="504"/>
      <c r="D6" s="507"/>
      <c r="E6" s="499"/>
      <c r="F6" s="513"/>
      <c r="G6" s="499"/>
      <c r="H6" s="500"/>
      <c r="I6" s="507"/>
      <c r="J6" s="510"/>
    </row>
    <row r="7" spans="2:29" ht="24" customHeight="1">
      <c r="B7" s="203"/>
      <c r="C7" s="219">
        <v>1</v>
      </c>
      <c r="D7" s="220" t="s">
        <v>699</v>
      </c>
      <c r="E7" s="225" t="s">
        <v>704</v>
      </c>
      <c r="F7" s="223" t="s">
        <v>417</v>
      </c>
      <c r="G7" s="47"/>
      <c r="H7" s="179" t="str">
        <f>IFERROR(VLOOKUP(G7,$BX$99:$BY$101,2,FALSE),"←記号を選択してください")</f>
        <v>←記号を選択してください</v>
      </c>
      <c r="I7" s="48"/>
      <c r="J7" s="164"/>
    </row>
    <row r="8" spans="2:29" ht="24" customHeight="1">
      <c r="B8" s="203"/>
      <c r="C8" s="221">
        <v>2</v>
      </c>
      <c r="D8" s="222" t="s">
        <v>740</v>
      </c>
      <c r="E8" s="226" t="s">
        <v>705</v>
      </c>
      <c r="F8" s="224" t="s">
        <v>425</v>
      </c>
      <c r="G8" s="51"/>
      <c r="H8" s="181" t="str">
        <f t="shared" ref="H8:H20" si="0">IFERROR(VLOOKUP(G8,$BX$99:$BY$101,2,FALSE),"←記号を選択してください")</f>
        <v>←記号を選択してください</v>
      </c>
      <c r="I8" s="52"/>
      <c r="J8" s="65"/>
    </row>
    <row r="9" spans="2:29" ht="24" customHeight="1">
      <c r="B9" s="203"/>
      <c r="C9" s="221">
        <v>3</v>
      </c>
      <c r="D9" s="222" t="s">
        <v>728</v>
      </c>
      <c r="E9" s="226" t="s">
        <v>705</v>
      </c>
      <c r="F9" s="224" t="s">
        <v>417</v>
      </c>
      <c r="G9" s="51"/>
      <c r="H9" s="181" t="str">
        <f t="shared" ref="H9" si="1">IFERROR(VLOOKUP(G9,$BX$99:$BY$101,2,FALSE),"←記号を選択してください")</f>
        <v>←記号を選択してください</v>
      </c>
      <c r="I9" s="52"/>
      <c r="J9" s="65"/>
    </row>
    <row r="10" spans="2:29" ht="24" customHeight="1">
      <c r="B10" s="203"/>
      <c r="C10" s="221">
        <v>4</v>
      </c>
      <c r="D10" s="222" t="s">
        <v>700</v>
      </c>
      <c r="E10" s="226" t="s">
        <v>705</v>
      </c>
      <c r="F10" s="224" t="s">
        <v>417</v>
      </c>
      <c r="G10" s="51"/>
      <c r="H10" s="181" t="str">
        <f t="shared" si="0"/>
        <v>←記号を選択してください</v>
      </c>
      <c r="I10" s="229" t="s">
        <v>417</v>
      </c>
      <c r="J10" s="228" t="s">
        <v>709</v>
      </c>
    </row>
    <row r="11" spans="2:29" ht="24" customHeight="1">
      <c r="B11" s="203"/>
      <c r="C11" s="221">
        <v>5</v>
      </c>
      <c r="D11" s="222" t="s">
        <v>701</v>
      </c>
      <c r="E11" s="226" t="s">
        <v>706</v>
      </c>
      <c r="F11" s="224" t="s">
        <v>417</v>
      </c>
      <c r="G11" s="51"/>
      <c r="H11" s="181" t="str">
        <f t="shared" si="0"/>
        <v>←記号を選択してください</v>
      </c>
      <c r="I11" s="229"/>
      <c r="J11" s="228"/>
    </row>
    <row r="12" spans="2:29" ht="24" customHeight="1">
      <c r="B12" s="203"/>
      <c r="C12" s="221">
        <v>6</v>
      </c>
      <c r="D12" s="222" t="s">
        <v>702</v>
      </c>
      <c r="E12" s="226" t="s">
        <v>707</v>
      </c>
      <c r="F12" s="224" t="s">
        <v>418</v>
      </c>
      <c r="G12" s="227" t="s">
        <v>695</v>
      </c>
      <c r="H12" s="181" t="str">
        <f t="shared" si="0"/>
        <v>実施ルールで規定された算定対象活動に含まれないため　</v>
      </c>
      <c r="I12" s="52"/>
      <c r="J12" s="65"/>
    </row>
    <row r="13" spans="2:29" ht="24" customHeight="1">
      <c r="B13" s="203"/>
      <c r="C13" s="221">
        <v>7</v>
      </c>
      <c r="D13" s="222" t="s">
        <v>702</v>
      </c>
      <c r="E13" s="226" t="s">
        <v>705</v>
      </c>
      <c r="F13" s="224" t="s">
        <v>417</v>
      </c>
      <c r="G13" s="51"/>
      <c r="H13" s="181" t="str">
        <f t="shared" si="0"/>
        <v>←記号を選択してください</v>
      </c>
      <c r="I13" s="52"/>
      <c r="J13" s="228" t="s">
        <v>710</v>
      </c>
    </row>
    <row r="14" spans="2:29" ht="24" customHeight="1">
      <c r="B14" s="203"/>
      <c r="C14" s="221">
        <v>8</v>
      </c>
      <c r="D14" s="222" t="s">
        <v>703</v>
      </c>
      <c r="E14" s="226" t="s">
        <v>705</v>
      </c>
      <c r="F14" s="224" t="s">
        <v>418</v>
      </c>
      <c r="G14" s="227" t="s">
        <v>708</v>
      </c>
      <c r="H14" s="181" t="str">
        <f t="shared" si="0"/>
        <v>少量排出源に該当するため</v>
      </c>
      <c r="I14" s="52"/>
      <c r="J14" s="228"/>
    </row>
    <row r="15" spans="2:29" ht="24" customHeight="1">
      <c r="B15" s="203"/>
      <c r="C15" s="221"/>
      <c r="D15" s="222"/>
      <c r="E15" s="226"/>
      <c r="F15" s="224"/>
      <c r="G15" s="227"/>
      <c r="H15" s="181" t="str">
        <f t="shared" si="0"/>
        <v>←記号を選択してください</v>
      </c>
      <c r="I15" s="52"/>
      <c r="J15" s="65"/>
    </row>
    <row r="16" spans="2:29" ht="24" customHeight="1">
      <c r="B16" s="203"/>
      <c r="C16" s="193"/>
      <c r="D16" s="67"/>
      <c r="E16" s="49"/>
      <c r="F16" s="180"/>
      <c r="G16" s="51"/>
      <c r="H16" s="181" t="str">
        <f t="shared" si="0"/>
        <v>←記号を選択してください</v>
      </c>
      <c r="I16" s="52"/>
      <c r="J16" s="65"/>
    </row>
    <row r="17" spans="2:10" ht="24" customHeight="1">
      <c r="B17" s="203"/>
      <c r="C17" s="193"/>
      <c r="D17" s="67"/>
      <c r="E17" s="49"/>
      <c r="F17" s="180"/>
      <c r="G17" s="51"/>
      <c r="H17" s="181" t="str">
        <f t="shared" si="0"/>
        <v>←記号を選択してください</v>
      </c>
      <c r="I17" s="52"/>
      <c r="J17" s="65"/>
    </row>
    <row r="18" spans="2:10" ht="24" customHeight="1">
      <c r="B18" s="203"/>
      <c r="C18" s="193"/>
      <c r="D18" s="67"/>
      <c r="E18" s="49"/>
      <c r="F18" s="180"/>
      <c r="G18" s="51"/>
      <c r="H18" s="181" t="str">
        <f t="shared" si="0"/>
        <v>←記号を選択してください</v>
      </c>
      <c r="I18" s="52"/>
      <c r="J18" s="65"/>
    </row>
    <row r="19" spans="2:10" ht="24" customHeight="1">
      <c r="B19" s="203"/>
      <c r="C19" s="193"/>
      <c r="D19" s="67"/>
      <c r="E19" s="49"/>
      <c r="F19" s="180"/>
      <c r="G19" s="51"/>
      <c r="H19" s="181" t="str">
        <f t="shared" si="0"/>
        <v>←記号を選択してください</v>
      </c>
      <c r="I19" s="52"/>
      <c r="J19" s="65"/>
    </row>
    <row r="20" spans="2:10" ht="24" customHeight="1" thickBot="1">
      <c r="B20" s="203"/>
      <c r="C20" s="194"/>
      <c r="D20" s="68"/>
      <c r="E20" s="54"/>
      <c r="F20" s="182"/>
      <c r="G20" s="55"/>
      <c r="H20" s="183" t="str">
        <f t="shared" si="0"/>
        <v>←記号を選択してください</v>
      </c>
      <c r="I20" s="56"/>
      <c r="J20" s="66"/>
    </row>
    <row r="21" spans="2:10" ht="12" customHeight="1"/>
    <row r="22" spans="2:10" ht="12" customHeight="1">
      <c r="B22" s="9" t="s">
        <v>430</v>
      </c>
      <c r="C22" s="5" t="s">
        <v>614</v>
      </c>
    </row>
    <row r="23" spans="2:10" ht="12" customHeight="1">
      <c r="B23" s="9"/>
      <c r="C23" s="5" t="s">
        <v>431</v>
      </c>
    </row>
    <row r="24" spans="2:10" ht="12" customHeight="1">
      <c r="B24" s="9" t="s">
        <v>432</v>
      </c>
      <c r="C24" s="5" t="s">
        <v>615</v>
      </c>
    </row>
    <row r="25" spans="2:10" ht="12" customHeight="1">
      <c r="B25" s="9"/>
      <c r="C25" s="5" t="s">
        <v>508</v>
      </c>
      <c r="D25" s="155"/>
    </row>
    <row r="26" spans="2:10" ht="12" customHeight="1">
      <c r="B26" s="9"/>
      <c r="C26" s="5" t="s">
        <v>745</v>
      </c>
      <c r="D26" s="155"/>
    </row>
    <row r="27" spans="2:10" ht="12" customHeight="1">
      <c r="B27" s="9" t="s">
        <v>433</v>
      </c>
      <c r="C27" s="156" t="s">
        <v>616</v>
      </c>
    </row>
    <row r="28" spans="2:10" ht="12" customHeight="1">
      <c r="B28" s="9"/>
      <c r="C28" s="27" t="s">
        <v>612</v>
      </c>
    </row>
    <row r="29" spans="2:10" ht="12" customHeight="1">
      <c r="B29" s="9" t="s">
        <v>434</v>
      </c>
      <c r="C29" s="5" t="s">
        <v>613</v>
      </c>
    </row>
    <row r="30" spans="2:10" ht="12" customHeight="1">
      <c r="B30" s="9"/>
      <c r="C30" s="5" t="s">
        <v>509</v>
      </c>
    </row>
    <row r="31" spans="2:10" ht="12" customHeight="1">
      <c r="B31" s="9" t="s">
        <v>435</v>
      </c>
      <c r="C31" s="5" t="s">
        <v>510</v>
      </c>
    </row>
    <row r="32" spans="2:10" ht="12" customHeight="1">
      <c r="B32" s="9" t="s">
        <v>436</v>
      </c>
      <c r="C32" s="141" t="s">
        <v>769</v>
      </c>
    </row>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row r="98" spans="72:77" ht="12" customHeight="1" thickBot="1">
      <c r="BT98" s="5" t="s">
        <v>421</v>
      </c>
      <c r="BU98" s="210"/>
      <c r="BV98" s="5" t="s">
        <v>422</v>
      </c>
      <c r="BX98" s="5" t="s">
        <v>423</v>
      </c>
    </row>
    <row r="99" spans="72:77" ht="12" customHeight="1">
      <c r="BT99" s="24" t="s">
        <v>414</v>
      </c>
      <c r="BU99" s="210"/>
      <c r="BV99" s="24" t="s">
        <v>417</v>
      </c>
      <c r="BX99" s="57" t="s">
        <v>428</v>
      </c>
      <c r="BY99" s="58" t="s">
        <v>426</v>
      </c>
    </row>
    <row r="100" spans="72:77" ht="12" customHeight="1">
      <c r="BT100" s="59" t="s">
        <v>415</v>
      </c>
      <c r="BV100" s="211" t="s">
        <v>425</v>
      </c>
      <c r="BX100" s="60" t="s">
        <v>424</v>
      </c>
      <c r="BY100" s="61" t="s">
        <v>427</v>
      </c>
    </row>
    <row r="101" spans="72:77" ht="12" customHeight="1" thickBot="1">
      <c r="BT101" s="59" t="s">
        <v>420</v>
      </c>
      <c r="BV101" s="25" t="s">
        <v>418</v>
      </c>
      <c r="BX101" s="62" t="s">
        <v>429</v>
      </c>
      <c r="BY101" s="63" t="s">
        <v>653</v>
      </c>
    </row>
    <row r="102" spans="72:77" ht="12" customHeight="1" thickBot="1">
      <c r="BT102" s="25" t="s">
        <v>416</v>
      </c>
    </row>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sheetData>
  <sheetProtection algorithmName="SHA-512" hashValue="9mfux641J6iBKw6/M9NHzCpDx7Z8TCpPWN48hSXlt8yr3QEOWSVRWfPOmFYkLr/1f1Fc1hMuyjytXgoIzMiCBw==" saltValue="4tTj6KVzkz7FtOo9vIrSr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20">
    <cfRule type="expression" dxfId="13" priority="1">
      <formula>$AC$3=TRUE</formula>
    </cfRule>
  </conditionalFormatting>
  <dataValidations count="4">
    <dataValidation type="list" allowBlank="1" showInputMessage="1" showErrorMessage="1" sqref="G7:G20" xr:uid="{00000000-0002-0000-0400-000000000000}">
      <formula1>"A,B,C"</formula1>
    </dataValidation>
    <dataValidation type="list" allowBlank="1" showInputMessage="1" showErrorMessage="1" sqref="I7:I20" xr:uid="{00000000-0002-0000-0400-000001000000}">
      <formula1>"○"</formula1>
    </dataValidation>
    <dataValidation type="list" allowBlank="1" showInputMessage="1" showErrorMessage="1" sqref="E7:E20" xr:uid="{00000000-0002-0000-0400-000002000000}">
      <formula1>"①,②,③,④"</formula1>
    </dataValidation>
    <dataValidation type="list" allowBlank="1" showInputMessage="1" showErrorMessage="1" sqref="F7:F20" xr:uid="{00000000-0002-0000-0400-000003000000}">
      <formula1>$BV$99:$BV$101</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1</xdr:row>
                    <xdr:rowOff>198120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CG211"/>
  <sheetViews>
    <sheetView showGridLines="0" view="pageBreakPreview" zoomScale="80" zoomScaleNormal="7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8984375" style="5" customWidth="1"/>
    <col min="11" max="11" width="13" style="5" customWidth="1"/>
    <col min="12" max="12" width="4.59765625" style="5" customWidth="1"/>
    <col min="13" max="13" width="13.89843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8984375" style="5" customWidth="1"/>
    <col min="83" max="83" width="6.5" style="5" customWidth="1"/>
    <col min="84" max="16384" width="8.69921875" style="5"/>
  </cols>
  <sheetData>
    <row r="1" spans="2:66" ht="12" customHeight="1"/>
    <row r="2" spans="2:66" ht="15" thickBot="1">
      <c r="B2" s="36" t="s">
        <v>439</v>
      </c>
      <c r="C2" s="64" t="s">
        <v>617</v>
      </c>
      <c r="D2" s="46"/>
      <c r="E2" s="46"/>
      <c r="BB2" s="21" t="s">
        <v>581</v>
      </c>
    </row>
    <row r="3" spans="2:66" ht="12" customHeight="1" thickBot="1">
      <c r="BB3" s="218" t="b">
        <v>0</v>
      </c>
    </row>
    <row r="4" spans="2:66" ht="15.6" customHeight="1">
      <c r="B4" s="501"/>
      <c r="C4" s="502" t="s">
        <v>618</v>
      </c>
      <c r="D4" s="505" t="s">
        <v>410</v>
      </c>
      <c r="E4" s="514" t="s">
        <v>440</v>
      </c>
      <c r="F4" s="517" t="s">
        <v>441</v>
      </c>
      <c r="G4" s="518"/>
      <c r="H4" s="518"/>
      <c r="I4" s="518"/>
      <c r="J4" s="518"/>
      <c r="K4" s="517" t="s">
        <v>442</v>
      </c>
      <c r="L4" s="518"/>
      <c r="M4" s="517" t="s">
        <v>619</v>
      </c>
      <c r="N4" s="518"/>
      <c r="O4" s="521" t="s">
        <v>413</v>
      </c>
    </row>
    <row r="5" spans="2:66" ht="12.6" customHeight="1">
      <c r="B5" s="501"/>
      <c r="C5" s="503"/>
      <c r="D5" s="506"/>
      <c r="E5" s="515"/>
      <c r="F5" s="519" t="s">
        <v>620</v>
      </c>
      <c r="G5" s="524" t="s">
        <v>621</v>
      </c>
      <c r="H5" s="525"/>
      <c r="I5" s="519" t="s">
        <v>622</v>
      </c>
      <c r="J5" s="528" t="s">
        <v>623</v>
      </c>
      <c r="K5" s="526" t="s">
        <v>624</v>
      </c>
      <c r="L5" s="519" t="s">
        <v>622</v>
      </c>
      <c r="M5" s="526" t="s">
        <v>624</v>
      </c>
      <c r="N5" s="519" t="s">
        <v>622</v>
      </c>
      <c r="O5" s="522"/>
      <c r="BM5" s="69"/>
      <c r="BN5" s="70"/>
    </row>
    <row r="6" spans="2:66" ht="15" customHeight="1" thickBot="1">
      <c r="B6" s="501"/>
      <c r="C6" s="504"/>
      <c r="D6" s="507"/>
      <c r="E6" s="516"/>
      <c r="F6" s="520"/>
      <c r="G6" s="167" t="s">
        <v>625</v>
      </c>
      <c r="H6" s="167" t="s">
        <v>626</v>
      </c>
      <c r="I6" s="520"/>
      <c r="J6" s="529"/>
      <c r="K6" s="527"/>
      <c r="L6" s="520"/>
      <c r="M6" s="527"/>
      <c r="N6" s="520"/>
      <c r="O6" s="523"/>
      <c r="BM6" s="71"/>
      <c r="BN6" s="70"/>
    </row>
    <row r="7" spans="2:66" ht="24" customHeight="1">
      <c r="B7" s="192"/>
      <c r="C7" s="230">
        <v>1</v>
      </c>
      <c r="D7" s="231">
        <v>1</v>
      </c>
      <c r="E7" s="232" t="s">
        <v>711</v>
      </c>
      <c r="F7" s="238" t="s">
        <v>716</v>
      </c>
      <c r="G7" s="72"/>
      <c r="H7" s="73"/>
      <c r="I7" s="50"/>
      <c r="J7" s="238" t="s">
        <v>723</v>
      </c>
      <c r="K7" s="50"/>
      <c r="L7" s="143" t="str">
        <f>IFERROR(VLOOKUP(K7,$CF$105:$CG$107,2,FALSE),"")</f>
        <v/>
      </c>
      <c r="M7" s="238" t="s">
        <v>627</v>
      </c>
      <c r="N7" s="265" t="str">
        <f>IFERROR(VLOOKUP(M7,$CF$105:$CG$107,2,FALSE),"")</f>
        <v>Tier 1</v>
      </c>
      <c r="O7" s="53"/>
      <c r="BM7" s="71"/>
      <c r="BN7" s="70"/>
    </row>
    <row r="8" spans="2:66" ht="36">
      <c r="B8" s="192"/>
      <c r="C8" s="233">
        <v>2</v>
      </c>
      <c r="D8" s="234">
        <v>2</v>
      </c>
      <c r="E8" s="235" t="s">
        <v>463</v>
      </c>
      <c r="F8" s="239" t="s">
        <v>716</v>
      </c>
      <c r="G8" s="76"/>
      <c r="H8" s="77"/>
      <c r="I8" s="75"/>
      <c r="J8" s="239" t="s">
        <v>693</v>
      </c>
      <c r="K8" s="239" t="s">
        <v>628</v>
      </c>
      <c r="L8" s="264" t="str">
        <f>IFERROR(VLOOKUP(K8,$CF$105:$CG$107,2,FALSE),"")</f>
        <v>Tier 2</v>
      </c>
      <c r="M8" s="239" t="s">
        <v>627</v>
      </c>
      <c r="N8" s="264" t="str">
        <f>IFERROR(VLOOKUP(M8,$CF$105:$CG$107,2,FALSE),"")</f>
        <v>Tier 1</v>
      </c>
      <c r="O8" s="249" t="s">
        <v>756</v>
      </c>
      <c r="BM8" s="71"/>
      <c r="BN8" s="70"/>
    </row>
    <row r="9" spans="2:66" ht="36.6" customHeight="1">
      <c r="B9" s="192"/>
      <c r="C9" s="233">
        <v>3</v>
      </c>
      <c r="D9" s="234">
        <v>3</v>
      </c>
      <c r="E9" s="235" t="s">
        <v>455</v>
      </c>
      <c r="F9" s="239" t="s">
        <v>716</v>
      </c>
      <c r="G9" s="76"/>
      <c r="H9" s="77"/>
      <c r="I9" s="75"/>
      <c r="J9" s="239" t="s">
        <v>693</v>
      </c>
      <c r="K9" s="239" t="s">
        <v>627</v>
      </c>
      <c r="L9" s="264" t="str">
        <f t="shared" ref="L9" si="0">IFERROR(VLOOKUP(K9,$CF$105:$CG$107,2,FALSE),"")</f>
        <v>Tier 1</v>
      </c>
      <c r="M9" s="239" t="s">
        <v>627</v>
      </c>
      <c r="N9" s="264" t="str">
        <f t="shared" ref="N9" si="1">IFERROR(VLOOKUP(M9,$CF$105:$CG$107,2,FALSE),"")</f>
        <v>Tier 1</v>
      </c>
      <c r="O9" s="249" t="s">
        <v>741</v>
      </c>
      <c r="BM9" s="71"/>
      <c r="BN9" s="70"/>
    </row>
    <row r="10" spans="2:66" ht="55.95" customHeight="1">
      <c r="B10" s="192"/>
      <c r="C10" s="233">
        <v>4</v>
      </c>
      <c r="D10" s="234">
        <v>4</v>
      </c>
      <c r="E10" s="235" t="s">
        <v>455</v>
      </c>
      <c r="F10" s="239" t="s">
        <v>716</v>
      </c>
      <c r="G10" s="76"/>
      <c r="H10" s="77"/>
      <c r="I10" s="75"/>
      <c r="J10" s="239" t="s">
        <v>724</v>
      </c>
      <c r="K10" s="239" t="s">
        <v>627</v>
      </c>
      <c r="L10" s="264" t="str">
        <f>IFERROR(VLOOKUP(K10,$CF$105:$CG$107,2,FALSE),"")</f>
        <v>Tier 1</v>
      </c>
      <c r="M10" s="239" t="s">
        <v>627</v>
      </c>
      <c r="N10" s="264" t="str">
        <f>IFERROR(VLOOKUP(M10,$CF$105:$CG$107,2,FALSE),"")</f>
        <v>Tier 1</v>
      </c>
      <c r="O10" s="240" t="s">
        <v>727</v>
      </c>
      <c r="BM10" s="71"/>
      <c r="BN10" s="70"/>
    </row>
    <row r="11" spans="2:66" ht="30" customHeight="1">
      <c r="B11" s="192"/>
      <c r="C11" s="233">
        <v>5</v>
      </c>
      <c r="D11" s="234">
        <v>4</v>
      </c>
      <c r="E11" s="235" t="s">
        <v>712</v>
      </c>
      <c r="F11" s="239" t="s">
        <v>695</v>
      </c>
      <c r="G11" s="236" t="s">
        <v>718</v>
      </c>
      <c r="H11" s="237" t="s">
        <v>719</v>
      </c>
      <c r="I11" s="239" t="s">
        <v>498</v>
      </c>
      <c r="J11" s="239" t="s">
        <v>693</v>
      </c>
      <c r="K11" s="239"/>
      <c r="L11" s="144" t="str">
        <f t="shared" ref="L11" si="2">IFERROR(VLOOKUP(K11,$CF$105:$CG$107,2,FALSE),"")</f>
        <v/>
      </c>
      <c r="M11" s="239"/>
      <c r="N11" s="144" t="str">
        <f t="shared" ref="N11" si="3">IFERROR(VLOOKUP(M11,$CF$105:$CG$107,2,FALSE),"")</f>
        <v/>
      </c>
      <c r="O11" s="240" t="s">
        <v>725</v>
      </c>
      <c r="BM11" s="71"/>
      <c r="BN11" s="70"/>
    </row>
    <row r="12" spans="2:66" ht="24" customHeight="1">
      <c r="B12" s="192"/>
      <c r="C12" s="233">
        <v>6</v>
      </c>
      <c r="D12" s="234">
        <v>4</v>
      </c>
      <c r="E12" s="235" t="s">
        <v>713</v>
      </c>
      <c r="F12" s="239" t="s">
        <v>695</v>
      </c>
      <c r="G12" s="236" t="s">
        <v>718</v>
      </c>
      <c r="H12" s="237" t="s">
        <v>719</v>
      </c>
      <c r="I12" s="239" t="s">
        <v>498</v>
      </c>
      <c r="J12" s="239" t="s">
        <v>723</v>
      </c>
      <c r="K12" s="75"/>
      <c r="L12" s="144" t="str">
        <f t="shared" ref="L12:L19" si="4">IFERROR(VLOOKUP(K12,$CF$105:$CG$107,2,FALSE),"")</f>
        <v/>
      </c>
      <c r="M12" s="239"/>
      <c r="N12" s="144" t="str">
        <f t="shared" ref="N12:N19" si="5">IFERROR(VLOOKUP(M12,$CF$105:$CG$107,2,FALSE),"")</f>
        <v/>
      </c>
      <c r="O12" s="240" t="s">
        <v>725</v>
      </c>
      <c r="BM12" s="71"/>
      <c r="BN12" s="70"/>
    </row>
    <row r="13" spans="2:66" ht="24" customHeight="1">
      <c r="B13" s="192"/>
      <c r="C13" s="233">
        <v>7</v>
      </c>
      <c r="D13" s="234">
        <v>4</v>
      </c>
      <c r="E13" s="235" t="s">
        <v>714</v>
      </c>
      <c r="F13" s="239" t="s">
        <v>695</v>
      </c>
      <c r="G13" s="236" t="s">
        <v>720</v>
      </c>
      <c r="H13" s="237" t="s">
        <v>719</v>
      </c>
      <c r="I13" s="239" t="s">
        <v>498</v>
      </c>
      <c r="J13" s="239" t="s">
        <v>723</v>
      </c>
      <c r="K13" s="75"/>
      <c r="L13" s="144" t="str">
        <f t="shared" si="4"/>
        <v/>
      </c>
      <c r="M13" s="239"/>
      <c r="N13" s="144" t="str">
        <f t="shared" si="5"/>
        <v/>
      </c>
      <c r="O13" s="240" t="s">
        <v>725</v>
      </c>
      <c r="BM13" s="71"/>
      <c r="BN13" s="70"/>
    </row>
    <row r="14" spans="2:66" ht="24" customHeight="1">
      <c r="B14" s="192"/>
      <c r="C14" s="233">
        <v>8</v>
      </c>
      <c r="D14" s="234">
        <v>4</v>
      </c>
      <c r="E14" s="235" t="s">
        <v>715</v>
      </c>
      <c r="F14" s="239" t="s">
        <v>695</v>
      </c>
      <c r="G14" s="236" t="s">
        <v>720</v>
      </c>
      <c r="H14" s="237" t="s">
        <v>719</v>
      </c>
      <c r="I14" s="239" t="s">
        <v>498</v>
      </c>
      <c r="J14" s="239" t="s">
        <v>723</v>
      </c>
      <c r="K14" s="75"/>
      <c r="L14" s="144" t="str">
        <f t="shared" si="4"/>
        <v/>
      </c>
      <c r="M14" s="239"/>
      <c r="N14" s="144" t="str">
        <f t="shared" si="5"/>
        <v/>
      </c>
      <c r="O14" s="240" t="s">
        <v>725</v>
      </c>
      <c r="BM14" s="71"/>
      <c r="BN14" s="70"/>
    </row>
    <row r="15" spans="2:66" ht="24" customHeight="1">
      <c r="B15" s="192"/>
      <c r="C15" s="233">
        <v>9</v>
      </c>
      <c r="D15" s="234">
        <v>5</v>
      </c>
      <c r="E15" s="235" t="s">
        <v>560</v>
      </c>
      <c r="F15" s="239" t="s">
        <v>630</v>
      </c>
      <c r="G15" s="236" t="s">
        <v>721</v>
      </c>
      <c r="H15" s="237" t="s">
        <v>722</v>
      </c>
      <c r="I15" s="239"/>
      <c r="J15" s="239" t="s">
        <v>723</v>
      </c>
      <c r="K15" s="75"/>
      <c r="L15" s="144" t="str">
        <f t="shared" si="4"/>
        <v/>
      </c>
      <c r="M15" s="239" t="s">
        <v>627</v>
      </c>
      <c r="N15" s="264" t="str">
        <f t="shared" si="5"/>
        <v>Tier 1</v>
      </c>
      <c r="O15" s="240"/>
      <c r="BM15" s="71"/>
      <c r="BN15" s="70"/>
    </row>
    <row r="16" spans="2:66" ht="24" customHeight="1">
      <c r="B16" s="192"/>
      <c r="C16" s="233">
        <v>10</v>
      </c>
      <c r="D16" s="234">
        <v>7</v>
      </c>
      <c r="E16" s="235" t="s">
        <v>455</v>
      </c>
      <c r="F16" s="239" t="s">
        <v>717</v>
      </c>
      <c r="G16" s="236"/>
      <c r="H16" s="237"/>
      <c r="I16" s="75"/>
      <c r="J16" s="239" t="s">
        <v>723</v>
      </c>
      <c r="K16" s="239" t="s">
        <v>627</v>
      </c>
      <c r="L16" s="264" t="str">
        <f t="shared" si="4"/>
        <v>Tier 1</v>
      </c>
      <c r="M16" s="239" t="s">
        <v>627</v>
      </c>
      <c r="N16" s="264" t="str">
        <f t="shared" si="5"/>
        <v>Tier 1</v>
      </c>
      <c r="O16" s="248" t="s">
        <v>730</v>
      </c>
      <c r="BM16" s="71"/>
      <c r="BN16" s="70"/>
    </row>
    <row r="17" spans="2:66" ht="24" customHeight="1">
      <c r="B17" s="192"/>
      <c r="C17" s="233">
        <v>11</v>
      </c>
      <c r="D17" s="234">
        <v>7</v>
      </c>
      <c r="E17" s="235" t="s">
        <v>455</v>
      </c>
      <c r="F17" s="239" t="s">
        <v>717</v>
      </c>
      <c r="G17" s="76"/>
      <c r="H17" s="77"/>
      <c r="I17" s="75"/>
      <c r="J17" s="239" t="s">
        <v>723</v>
      </c>
      <c r="K17" s="239" t="s">
        <v>627</v>
      </c>
      <c r="L17" s="264" t="str">
        <f t="shared" si="4"/>
        <v>Tier 1</v>
      </c>
      <c r="M17" s="239" t="s">
        <v>627</v>
      </c>
      <c r="N17" s="264" t="str">
        <f t="shared" si="5"/>
        <v>Tier 1</v>
      </c>
      <c r="O17" s="248" t="s">
        <v>729</v>
      </c>
      <c r="BM17" s="71"/>
      <c r="BN17" s="70"/>
    </row>
    <row r="18" spans="2:66" ht="24" customHeight="1">
      <c r="B18" s="192"/>
      <c r="C18" s="233"/>
      <c r="D18" s="234"/>
      <c r="E18" s="235"/>
      <c r="F18" s="239"/>
      <c r="G18" s="76"/>
      <c r="H18" s="77"/>
      <c r="I18" s="75"/>
      <c r="J18" s="239"/>
      <c r="K18" s="239"/>
      <c r="L18" s="144" t="str">
        <f t="shared" si="4"/>
        <v/>
      </c>
      <c r="M18" s="239"/>
      <c r="N18" s="144" t="str">
        <f t="shared" si="5"/>
        <v/>
      </c>
      <c r="O18" s="78"/>
      <c r="BM18" s="71"/>
      <c r="BN18" s="70"/>
    </row>
    <row r="19" spans="2:66" ht="24" customHeight="1">
      <c r="B19" s="192"/>
      <c r="C19" s="165"/>
      <c r="D19" s="184"/>
      <c r="E19" s="74"/>
      <c r="F19" s="75"/>
      <c r="G19" s="76"/>
      <c r="H19" s="77"/>
      <c r="I19" s="75"/>
      <c r="J19" s="75"/>
      <c r="K19" s="75"/>
      <c r="L19" s="144" t="str">
        <f t="shared" si="4"/>
        <v/>
      </c>
      <c r="M19" s="75"/>
      <c r="N19" s="144" t="str">
        <f t="shared" si="5"/>
        <v/>
      </c>
      <c r="O19" s="78"/>
      <c r="BM19" s="71"/>
      <c r="BN19" s="70"/>
    </row>
    <row r="20" spans="2:66" ht="24" customHeight="1">
      <c r="B20" s="192"/>
      <c r="C20" s="165"/>
      <c r="D20" s="184"/>
      <c r="E20" s="74"/>
      <c r="F20" s="75"/>
      <c r="G20" s="76"/>
      <c r="H20" s="77"/>
      <c r="I20" s="75"/>
      <c r="J20" s="75"/>
      <c r="K20" s="75"/>
      <c r="L20" s="144" t="str">
        <f t="shared" ref="L20:L23" si="6">IFERROR(VLOOKUP(K20,$CF$105:$CG$107,2,FALSE),"")</f>
        <v/>
      </c>
      <c r="M20" s="75"/>
      <c r="N20" s="144" t="str">
        <f t="shared" ref="N20:N23" si="7">IFERROR(VLOOKUP(M20,$CF$105:$CG$107,2,FALSE),"")</f>
        <v/>
      </c>
      <c r="O20" s="78"/>
      <c r="BM20" s="71"/>
      <c r="BN20" s="70"/>
    </row>
    <row r="21" spans="2:66" ht="24" customHeight="1">
      <c r="B21" s="192"/>
      <c r="C21" s="165"/>
      <c r="D21" s="184"/>
      <c r="E21" s="74"/>
      <c r="F21" s="75"/>
      <c r="G21" s="76"/>
      <c r="H21" s="77"/>
      <c r="I21" s="75"/>
      <c r="J21" s="75"/>
      <c r="K21" s="75"/>
      <c r="L21" s="144" t="str">
        <f t="shared" si="6"/>
        <v/>
      </c>
      <c r="M21" s="75"/>
      <c r="N21" s="144" t="str">
        <f t="shared" si="7"/>
        <v/>
      </c>
      <c r="O21" s="78"/>
      <c r="BM21" s="71"/>
      <c r="BN21" s="70"/>
    </row>
    <row r="22" spans="2:66" ht="24" customHeight="1">
      <c r="B22" s="192"/>
      <c r="C22" s="165"/>
      <c r="D22" s="184"/>
      <c r="E22" s="74"/>
      <c r="F22" s="75"/>
      <c r="G22" s="76"/>
      <c r="H22" s="77"/>
      <c r="I22" s="75"/>
      <c r="J22" s="75"/>
      <c r="K22" s="75"/>
      <c r="L22" s="144" t="str">
        <f t="shared" si="6"/>
        <v/>
      </c>
      <c r="M22" s="75"/>
      <c r="N22" s="144" t="str">
        <f t="shared" si="7"/>
        <v/>
      </c>
      <c r="O22" s="78"/>
      <c r="BM22" s="71"/>
      <c r="BN22" s="70"/>
    </row>
    <row r="23" spans="2:66" ht="24" customHeight="1">
      <c r="B23" s="192"/>
      <c r="C23" s="165"/>
      <c r="D23" s="184"/>
      <c r="E23" s="74"/>
      <c r="F23" s="75"/>
      <c r="G23" s="76"/>
      <c r="H23" s="77"/>
      <c r="I23" s="75"/>
      <c r="J23" s="75"/>
      <c r="K23" s="75"/>
      <c r="L23" s="144" t="str">
        <f t="shared" si="6"/>
        <v/>
      </c>
      <c r="M23" s="75"/>
      <c r="N23" s="144" t="str">
        <f t="shared" si="7"/>
        <v/>
      </c>
      <c r="O23" s="78"/>
      <c r="BM23" s="71"/>
      <c r="BN23" s="70"/>
    </row>
    <row r="24" spans="2:66" ht="24" customHeight="1">
      <c r="B24" s="192"/>
      <c r="C24" s="165"/>
      <c r="D24" s="184"/>
      <c r="E24" s="74"/>
      <c r="F24" s="75"/>
      <c r="G24" s="76"/>
      <c r="H24" s="77"/>
      <c r="I24" s="75"/>
      <c r="J24" s="75"/>
      <c r="K24" s="75"/>
      <c r="L24" s="144" t="str">
        <f>IFERROR(VLOOKUP(K24,$CF$105:$CG$107,2,FALSE),"")</f>
        <v/>
      </c>
      <c r="M24" s="75"/>
      <c r="N24" s="144" t="str">
        <f>IFERROR(VLOOKUP(M24,$CF$105:$CG$107,2,FALSE),"")</f>
        <v/>
      </c>
      <c r="O24" s="78"/>
      <c r="BM24" s="71"/>
      <c r="BN24" s="70"/>
    </row>
    <row r="25" spans="2:66" ht="24" customHeight="1">
      <c r="B25" s="192"/>
      <c r="C25" s="165"/>
      <c r="D25" s="184"/>
      <c r="E25" s="74"/>
      <c r="F25" s="75"/>
      <c r="G25" s="76"/>
      <c r="H25" s="77"/>
      <c r="I25" s="75"/>
      <c r="J25" s="75"/>
      <c r="K25" s="75"/>
      <c r="L25" s="144" t="str">
        <f>IFERROR(VLOOKUP(K25,$CF$105:$CG$107,2,FALSE),"")</f>
        <v/>
      </c>
      <c r="M25" s="75"/>
      <c r="N25" s="144" t="str">
        <f>IFERROR(VLOOKUP(M25,$CF$105:$CG$107,2,FALSE),"")</f>
        <v/>
      </c>
      <c r="O25" s="78"/>
      <c r="BM25" s="71"/>
      <c r="BN25" s="70"/>
    </row>
    <row r="26" spans="2:66" ht="24" customHeight="1">
      <c r="B26" s="192"/>
      <c r="C26" s="165"/>
      <c r="D26" s="184"/>
      <c r="E26" s="74"/>
      <c r="F26" s="75"/>
      <c r="G26" s="76"/>
      <c r="H26" s="77"/>
      <c r="I26" s="75"/>
      <c r="J26" s="75"/>
      <c r="K26" s="75"/>
      <c r="L26" s="144" t="str">
        <f>IFERROR(VLOOKUP(K26,$CF$105:$CG$107,2,FALSE),"")</f>
        <v/>
      </c>
      <c r="M26" s="75"/>
      <c r="N26" s="144" t="str">
        <f>IFERROR(VLOOKUP(M26,$CF$105:$CG$107,2,FALSE),"")</f>
        <v/>
      </c>
      <c r="O26" s="78"/>
      <c r="BM26" s="71"/>
      <c r="BN26" s="70"/>
    </row>
    <row r="27" spans="2:66" ht="24" customHeight="1">
      <c r="B27" s="192"/>
      <c r="C27" s="165"/>
      <c r="D27" s="184"/>
      <c r="E27" s="74"/>
      <c r="F27" s="75"/>
      <c r="G27" s="76"/>
      <c r="H27" s="77"/>
      <c r="I27" s="75"/>
      <c r="J27" s="75"/>
      <c r="K27" s="75"/>
      <c r="L27" s="144" t="str">
        <f>IFERROR(VLOOKUP(K27,$CF$105:$CG$107,2,FALSE),"")</f>
        <v/>
      </c>
      <c r="M27" s="75"/>
      <c r="N27" s="144" t="str">
        <f>IFERROR(VLOOKUP(M27,$CF$105:$CG$107,2,FALSE),"")</f>
        <v/>
      </c>
      <c r="O27" s="78"/>
      <c r="BM27" s="71"/>
      <c r="BN27" s="70"/>
    </row>
    <row r="28" spans="2:66" ht="24" customHeight="1" thickBot="1">
      <c r="B28" s="192"/>
      <c r="C28" s="166"/>
      <c r="D28" s="195"/>
      <c r="E28" s="79"/>
      <c r="F28" s="80"/>
      <c r="G28" s="81"/>
      <c r="H28" s="82"/>
      <c r="I28" s="80"/>
      <c r="J28" s="80"/>
      <c r="K28" s="80"/>
      <c r="L28" s="145" t="str">
        <f>IFERROR(VLOOKUP(K28,$CF$105:$CG$107,2,FALSE),"")</f>
        <v/>
      </c>
      <c r="M28" s="80"/>
      <c r="N28" s="145" t="str">
        <f>IFERROR(VLOOKUP(M28,$CF$105:$CG$107,2,FALSE),"")</f>
        <v/>
      </c>
      <c r="O28" s="83"/>
      <c r="BM28" s="71"/>
      <c r="BN28" s="70"/>
    </row>
    <row r="29" spans="2:66" ht="12" customHeight="1">
      <c r="I29" s="84"/>
      <c r="J29" s="84"/>
      <c r="K29" s="84"/>
      <c r="L29" s="84"/>
      <c r="M29" s="84"/>
      <c r="BM29" s="71"/>
      <c r="BN29" s="70"/>
    </row>
    <row r="30" spans="2:66" ht="12" customHeight="1">
      <c r="B30" s="9" t="s">
        <v>507</v>
      </c>
      <c r="C30" s="5" t="s">
        <v>495</v>
      </c>
      <c r="I30" s="84"/>
      <c r="J30" s="84"/>
      <c r="K30" s="84"/>
      <c r="L30" s="84"/>
      <c r="M30" s="84"/>
      <c r="BM30" s="71"/>
      <c r="BN30" s="70"/>
    </row>
    <row r="31" spans="2:66" ht="12" customHeight="1">
      <c r="B31" s="9"/>
      <c r="C31" s="5" t="s">
        <v>631</v>
      </c>
      <c r="I31" s="84"/>
      <c r="J31" s="84"/>
      <c r="K31" s="84"/>
      <c r="L31" s="84"/>
      <c r="M31" s="84"/>
      <c r="BM31" s="71"/>
      <c r="BN31" s="70"/>
    </row>
    <row r="32" spans="2:66" ht="12" customHeight="1">
      <c r="B32" s="9" t="s">
        <v>506</v>
      </c>
      <c r="C32" s="5" t="s">
        <v>632</v>
      </c>
      <c r="I32" s="84"/>
      <c r="J32" s="84"/>
      <c r="K32" s="84"/>
      <c r="L32" s="84"/>
      <c r="M32" s="84"/>
      <c r="BM32" s="71"/>
      <c r="BN32" s="70"/>
    </row>
    <row r="33" spans="2:66" ht="12" customHeight="1">
      <c r="B33" s="9"/>
      <c r="C33" s="5" t="s">
        <v>661</v>
      </c>
      <c r="I33" s="84"/>
      <c r="J33" s="84"/>
      <c r="K33" s="84"/>
      <c r="L33" s="84"/>
      <c r="M33" s="84"/>
      <c r="BM33" s="71"/>
      <c r="BN33" s="70"/>
    </row>
    <row r="34" spans="2:66" ht="12" customHeight="1">
      <c r="B34" s="9" t="s">
        <v>505</v>
      </c>
      <c r="C34" s="5" t="s">
        <v>633</v>
      </c>
      <c r="I34" s="84"/>
      <c r="J34" s="84"/>
      <c r="K34" s="84"/>
      <c r="L34" s="84"/>
      <c r="M34" s="84"/>
      <c r="BM34" s="71"/>
      <c r="BN34" s="70"/>
    </row>
    <row r="35" spans="2:66" ht="12" customHeight="1">
      <c r="B35" s="9"/>
      <c r="C35" s="5" t="s">
        <v>634</v>
      </c>
      <c r="I35" s="84"/>
      <c r="J35" s="84"/>
      <c r="K35" s="84"/>
      <c r="L35" s="84"/>
      <c r="M35" s="84"/>
      <c r="BM35" s="71"/>
      <c r="BN35" s="70"/>
    </row>
    <row r="36" spans="2:66" ht="12" customHeight="1">
      <c r="B36" s="9"/>
      <c r="C36" s="5" t="s">
        <v>635</v>
      </c>
      <c r="I36" s="84"/>
      <c r="J36" s="84"/>
      <c r="K36" s="84"/>
      <c r="L36" s="84"/>
      <c r="M36" s="84"/>
      <c r="BM36" s="71"/>
      <c r="BN36" s="70"/>
    </row>
    <row r="37" spans="2:66" ht="12" customHeight="1">
      <c r="B37" s="9" t="s">
        <v>504</v>
      </c>
      <c r="C37" s="5" t="s">
        <v>636</v>
      </c>
      <c r="I37" s="84"/>
      <c r="J37" s="84"/>
      <c r="K37" s="84"/>
      <c r="L37" s="84"/>
      <c r="M37" s="84"/>
      <c r="BM37" s="71"/>
      <c r="BN37" s="70"/>
    </row>
    <row r="38" spans="2:66" ht="12" customHeight="1">
      <c r="B38" s="9"/>
      <c r="C38" s="5" t="s">
        <v>637</v>
      </c>
      <c r="BM38" s="85"/>
      <c r="BN38" s="70"/>
    </row>
    <row r="39" spans="2:66" ht="12" customHeight="1">
      <c r="B39" s="9" t="s">
        <v>503</v>
      </c>
      <c r="C39" s="5" t="s">
        <v>638</v>
      </c>
      <c r="BM39" s="86"/>
      <c r="BN39" s="70"/>
    </row>
    <row r="40" spans="2:66" ht="12" customHeight="1">
      <c r="B40" s="9"/>
      <c r="C40" s="5" t="s">
        <v>639</v>
      </c>
      <c r="BM40" s="86"/>
      <c r="BN40" s="70"/>
    </row>
    <row r="41" spans="2:66" ht="12" customHeight="1">
      <c r="B41" s="9"/>
      <c r="C41" s="5" t="s">
        <v>640</v>
      </c>
      <c r="BM41" s="86"/>
      <c r="BN41" s="70"/>
    </row>
    <row r="42" spans="2:66" ht="12" customHeight="1">
      <c r="B42" s="9" t="s">
        <v>436</v>
      </c>
      <c r="C42" s="158" t="s">
        <v>583</v>
      </c>
      <c r="BM42" s="86"/>
      <c r="BN42" s="70"/>
    </row>
    <row r="43" spans="2:66" ht="12" customHeight="1">
      <c r="B43" s="9"/>
      <c r="C43" s="158" t="s">
        <v>947</v>
      </c>
      <c r="BM43" s="86"/>
      <c r="BN43" s="70"/>
    </row>
    <row r="44" spans="2:66" ht="12" customHeight="1">
      <c r="BM44" s="86"/>
      <c r="BN44" s="70"/>
    </row>
    <row r="45" spans="2:66" ht="12" customHeight="1">
      <c r="BM45" s="86"/>
      <c r="BN45" s="70"/>
    </row>
    <row r="46" spans="2:66" ht="12" customHeight="1">
      <c r="BM46" s="86"/>
      <c r="BN46" s="70"/>
    </row>
    <row r="47" spans="2:66" ht="12" customHeight="1">
      <c r="BM47" s="86"/>
      <c r="BN47" s="70"/>
    </row>
    <row r="48" spans="2:66" ht="12" customHeight="1">
      <c r="BM48" s="86"/>
      <c r="BN48" s="70"/>
    </row>
    <row r="49" spans="2:66" ht="12" customHeight="1">
      <c r="B49" s="10"/>
      <c r="BM49" s="86"/>
      <c r="BN49" s="70"/>
    </row>
    <row r="50" spans="2:66" ht="12" customHeight="1">
      <c r="B50" s="10"/>
      <c r="BM50" s="86"/>
      <c r="BN50" s="70"/>
    </row>
    <row r="51" spans="2:66" ht="12" customHeight="1">
      <c r="BM51" s="86"/>
      <c r="BN51" s="70"/>
    </row>
    <row r="52" spans="2:66" ht="12" customHeight="1">
      <c r="BM52" s="86"/>
      <c r="BN52" s="70"/>
    </row>
    <row r="53" spans="2:66" ht="12" customHeight="1">
      <c r="BM53" s="86"/>
      <c r="BN53" s="70"/>
    </row>
    <row r="54" spans="2:66" ht="12" customHeight="1">
      <c r="BM54" s="86"/>
      <c r="BN54" s="70"/>
    </row>
    <row r="55" spans="2:66" ht="12" customHeight="1">
      <c r="BM55" s="86"/>
      <c r="BN55" s="70"/>
    </row>
    <row r="56" spans="2:66" ht="12" customHeight="1">
      <c r="BM56" s="86"/>
      <c r="BN56" s="70"/>
    </row>
    <row r="57" spans="2:66" ht="12" customHeight="1">
      <c r="BM57" s="86"/>
      <c r="BN57" s="70"/>
    </row>
    <row r="58" spans="2:66" ht="12" customHeight="1">
      <c r="BM58" s="86"/>
      <c r="BN58" s="70"/>
    </row>
    <row r="59" spans="2:66" ht="12" customHeight="1">
      <c r="BM59" s="86"/>
      <c r="BN59" s="70"/>
    </row>
    <row r="60" spans="2:66" ht="12" customHeight="1">
      <c r="BM60" s="86"/>
      <c r="BN60" s="70"/>
    </row>
    <row r="61" spans="2:66" ht="12" customHeight="1">
      <c r="BM61" s="86"/>
      <c r="BN61" s="70"/>
    </row>
    <row r="62" spans="2:66" ht="12" customHeight="1">
      <c r="BM62" s="86"/>
      <c r="BN62" s="70"/>
    </row>
    <row r="63" spans="2:66" ht="12" customHeight="1">
      <c r="BM63" s="86"/>
      <c r="BN63" s="70"/>
    </row>
    <row r="64" spans="2:66" ht="12" customHeight="1">
      <c r="BM64" s="86"/>
      <c r="BN64" s="70"/>
    </row>
    <row r="65" spans="65:66" ht="12" customHeight="1">
      <c r="BM65" s="86"/>
      <c r="BN65" s="70"/>
    </row>
    <row r="66" spans="65:66" ht="12" customHeight="1">
      <c r="BM66" s="86"/>
      <c r="BN66" s="70"/>
    </row>
    <row r="67" spans="65:66" ht="12" customHeight="1">
      <c r="BM67" s="86"/>
      <c r="BN67" s="70"/>
    </row>
    <row r="68" spans="65:66" ht="12" customHeight="1">
      <c r="BM68" s="86"/>
      <c r="BN68" s="70"/>
    </row>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row r="103" spans="77:85" ht="12" customHeight="1"/>
    <row r="104" spans="77:85" ht="12" customHeight="1" thickBot="1">
      <c r="BY104" s="5" t="s">
        <v>495</v>
      </c>
      <c r="BZ104" s="5" t="s">
        <v>641</v>
      </c>
    </row>
    <row r="105" spans="77:85" ht="12" customHeight="1">
      <c r="BY105" s="24" t="s">
        <v>443</v>
      </c>
      <c r="BZ105" s="24">
        <v>1</v>
      </c>
      <c r="CB105" s="24" t="s">
        <v>500</v>
      </c>
      <c r="CD105" s="24" t="s">
        <v>496</v>
      </c>
      <c r="CF105" s="57" t="s">
        <v>627</v>
      </c>
      <c r="CG105" s="58" t="s">
        <v>496</v>
      </c>
    </row>
    <row r="106" spans="77:85" ht="12" customHeight="1">
      <c r="BY106" s="59" t="s">
        <v>444</v>
      </c>
      <c r="BZ106" s="59">
        <v>0</v>
      </c>
      <c r="CB106" s="59" t="s">
        <v>501</v>
      </c>
      <c r="CD106" s="59" t="s">
        <v>497</v>
      </c>
      <c r="CF106" s="60" t="s">
        <v>628</v>
      </c>
      <c r="CG106" s="61" t="s">
        <v>497</v>
      </c>
    </row>
    <row r="107" spans="77:85" ht="12" customHeight="1" thickBot="1">
      <c r="BY107" s="59" t="s">
        <v>445</v>
      </c>
      <c r="BZ107" s="59">
        <v>0</v>
      </c>
      <c r="CB107" s="59" t="s">
        <v>502</v>
      </c>
      <c r="CD107" s="59" t="s">
        <v>498</v>
      </c>
      <c r="CF107" s="62" t="s">
        <v>629</v>
      </c>
      <c r="CG107" s="63" t="s">
        <v>498</v>
      </c>
    </row>
    <row r="108" spans="77:85" ht="12" customHeight="1" thickBot="1">
      <c r="BY108" s="59" t="s">
        <v>446</v>
      </c>
      <c r="BZ108" s="59">
        <v>0</v>
      </c>
      <c r="CB108" s="25" t="s">
        <v>630</v>
      </c>
      <c r="CD108" s="25" t="s">
        <v>499</v>
      </c>
    </row>
    <row r="109" spans="77:85" ht="12" customHeight="1">
      <c r="BY109" s="59" t="s">
        <v>447</v>
      </c>
      <c r="BZ109" s="59">
        <v>0</v>
      </c>
    </row>
    <row r="110" spans="77:85" ht="12" customHeight="1" thickBot="1">
      <c r="BY110" s="59" t="s">
        <v>448</v>
      </c>
      <c r="BZ110" s="59">
        <v>0</v>
      </c>
    </row>
    <row r="111" spans="77:85" ht="12" customHeight="1">
      <c r="BY111" s="59" t="s">
        <v>449</v>
      </c>
      <c r="BZ111" s="59">
        <v>0</v>
      </c>
      <c r="CB111" s="24" t="s">
        <v>642</v>
      </c>
    </row>
    <row r="112" spans="77:85" ht="12" customHeight="1">
      <c r="BY112" s="59" t="s">
        <v>450</v>
      </c>
      <c r="BZ112" s="59">
        <v>0</v>
      </c>
      <c r="CB112" s="59" t="s">
        <v>643</v>
      </c>
    </row>
    <row r="113" spans="77:80" ht="12" customHeight="1">
      <c r="BY113" s="59" t="s">
        <v>451</v>
      </c>
      <c r="BZ113" s="59">
        <v>0</v>
      </c>
      <c r="CB113" s="59" t="s">
        <v>644</v>
      </c>
    </row>
    <row r="114" spans="77:80" ht="12" customHeight="1" thickBot="1">
      <c r="BY114" s="59" t="s">
        <v>452</v>
      </c>
      <c r="BZ114" s="59">
        <v>0</v>
      </c>
      <c r="CB114" s="25" t="s">
        <v>630</v>
      </c>
    </row>
    <row r="115" spans="77:80" ht="12" customHeight="1">
      <c r="BY115" s="59" t="s">
        <v>453</v>
      </c>
      <c r="BZ115" s="59">
        <v>0</v>
      </c>
    </row>
    <row r="116" spans="77:80" ht="12" customHeight="1">
      <c r="BY116" s="59" t="s">
        <v>454</v>
      </c>
      <c r="BZ116" s="59">
        <v>0</v>
      </c>
    </row>
    <row r="117" spans="77:80" ht="12" customHeight="1">
      <c r="BY117" s="59" t="s">
        <v>455</v>
      </c>
      <c r="BZ117" s="59">
        <v>0</v>
      </c>
    </row>
    <row r="118" spans="77:80" ht="12" customHeight="1">
      <c r="BY118" s="59" t="s">
        <v>456</v>
      </c>
      <c r="BZ118" s="59">
        <v>0</v>
      </c>
    </row>
    <row r="119" spans="77:80" ht="12" customHeight="1">
      <c r="BY119" s="59" t="s">
        <v>457</v>
      </c>
      <c r="BZ119" s="59">
        <v>0</v>
      </c>
    </row>
    <row r="120" spans="77:80" ht="12" customHeight="1">
      <c r="BY120" s="59" t="s">
        <v>458</v>
      </c>
      <c r="BZ120" s="59">
        <v>0</v>
      </c>
    </row>
    <row r="121" spans="77:80" ht="12" customHeight="1">
      <c r="BY121" s="59" t="s">
        <v>459</v>
      </c>
      <c r="BZ121" s="59">
        <v>0</v>
      </c>
    </row>
    <row r="122" spans="77:80" ht="12" customHeight="1">
      <c r="BY122" s="59" t="s">
        <v>460</v>
      </c>
      <c r="BZ122" s="59">
        <v>0</v>
      </c>
    </row>
    <row r="123" spans="77:80" ht="12" customHeight="1">
      <c r="BY123" s="59" t="s">
        <v>461</v>
      </c>
      <c r="BZ123" s="59">
        <v>0</v>
      </c>
    </row>
    <row r="124" spans="77:80" ht="12" customHeight="1">
      <c r="BY124" s="59" t="s">
        <v>462</v>
      </c>
      <c r="BZ124" s="59">
        <v>0</v>
      </c>
    </row>
    <row r="125" spans="77:80" ht="12" customHeight="1">
      <c r="BY125" s="59" t="s">
        <v>463</v>
      </c>
      <c r="BZ125" s="59">
        <v>0</v>
      </c>
    </row>
    <row r="126" spans="77:80" ht="12" customHeight="1">
      <c r="BY126" s="59" t="s">
        <v>464</v>
      </c>
      <c r="BZ126" s="59">
        <v>0</v>
      </c>
    </row>
    <row r="127" spans="77:80" ht="12" customHeight="1">
      <c r="BY127" s="59" t="s">
        <v>465</v>
      </c>
      <c r="BZ127" s="59">
        <v>0</v>
      </c>
    </row>
    <row r="128" spans="77:80" ht="12" customHeight="1">
      <c r="BY128" s="59" t="s">
        <v>466</v>
      </c>
      <c r="BZ128" s="59">
        <v>0</v>
      </c>
    </row>
    <row r="129" spans="77:78" ht="12" customHeight="1">
      <c r="BY129" s="59" t="s">
        <v>467</v>
      </c>
      <c r="BZ129" s="59">
        <v>0</v>
      </c>
    </row>
    <row r="130" spans="77:78" ht="12" customHeight="1">
      <c r="BY130" s="59" t="s">
        <v>468</v>
      </c>
      <c r="BZ130" s="59">
        <v>0</v>
      </c>
    </row>
    <row r="131" spans="77:78" ht="12" customHeight="1">
      <c r="BY131" s="59" t="s">
        <v>469</v>
      </c>
      <c r="BZ131" s="59">
        <v>0</v>
      </c>
    </row>
    <row r="132" spans="77:78" ht="12" customHeight="1">
      <c r="BY132" s="59" t="s">
        <v>470</v>
      </c>
      <c r="BZ132" s="59">
        <v>0</v>
      </c>
    </row>
    <row r="133" spans="77:78" ht="12" customHeight="1">
      <c r="BY133" s="59" t="s">
        <v>471</v>
      </c>
      <c r="BZ133" s="59">
        <v>1</v>
      </c>
    </row>
    <row r="134" spans="77:78" ht="12" customHeight="1">
      <c r="BY134" s="59" t="s">
        <v>472</v>
      </c>
      <c r="BZ134" s="59">
        <v>1</v>
      </c>
    </row>
    <row r="135" spans="77:78" ht="12" customHeight="1">
      <c r="BY135" s="59" t="s">
        <v>473</v>
      </c>
      <c r="BZ135" s="59">
        <v>1</v>
      </c>
    </row>
    <row r="136" spans="77:78" ht="12" customHeight="1">
      <c r="BY136" s="59" t="s">
        <v>474</v>
      </c>
      <c r="BZ136" s="59">
        <v>1</v>
      </c>
    </row>
    <row r="137" spans="77:78" ht="12" customHeight="1">
      <c r="BY137" s="59" t="s">
        <v>475</v>
      </c>
      <c r="BZ137" s="59">
        <v>1</v>
      </c>
    </row>
    <row r="138" spans="77:78" ht="12" customHeight="1">
      <c r="BY138" s="59" t="s">
        <v>476</v>
      </c>
      <c r="BZ138" s="59">
        <v>1</v>
      </c>
    </row>
    <row r="139" spans="77:78" ht="12" customHeight="1">
      <c r="BY139" s="59" t="s">
        <v>477</v>
      </c>
      <c r="BZ139" s="59">
        <v>1</v>
      </c>
    </row>
    <row r="140" spans="77:78" ht="12" customHeight="1">
      <c r="BY140" s="59" t="s">
        <v>478</v>
      </c>
      <c r="BZ140" s="59">
        <v>1</v>
      </c>
    </row>
    <row r="141" spans="77:78" ht="12" customHeight="1">
      <c r="BY141" s="59" t="s">
        <v>479</v>
      </c>
      <c r="BZ141" s="59">
        <v>1</v>
      </c>
    </row>
    <row r="142" spans="77:78" ht="12" customHeight="1">
      <c r="BY142" s="59" t="s">
        <v>480</v>
      </c>
      <c r="BZ142" s="59">
        <v>1</v>
      </c>
    </row>
    <row r="143" spans="77:78" ht="12" customHeight="1">
      <c r="BY143" s="59" t="s">
        <v>481</v>
      </c>
      <c r="BZ143" s="59">
        <v>1</v>
      </c>
    </row>
    <row r="144" spans="77:78" ht="12" customHeight="1">
      <c r="BY144" s="59" t="s">
        <v>482</v>
      </c>
      <c r="BZ144" s="59">
        <v>1</v>
      </c>
    </row>
    <row r="145" spans="77:78" ht="12" customHeight="1">
      <c r="BY145" s="59" t="s">
        <v>483</v>
      </c>
      <c r="BZ145" s="59">
        <v>1</v>
      </c>
    </row>
    <row r="146" spans="77:78" ht="12" customHeight="1">
      <c r="BY146" s="59" t="s">
        <v>484</v>
      </c>
      <c r="BZ146" s="59">
        <v>1</v>
      </c>
    </row>
    <row r="147" spans="77:78" ht="12" customHeight="1">
      <c r="BY147" s="59" t="s">
        <v>485</v>
      </c>
      <c r="BZ147" s="59">
        <v>1</v>
      </c>
    </row>
    <row r="148" spans="77:78" ht="12" customHeight="1">
      <c r="BY148" s="59" t="s">
        <v>486</v>
      </c>
      <c r="BZ148" s="59">
        <v>1</v>
      </c>
    </row>
    <row r="149" spans="77:78" ht="12" customHeight="1">
      <c r="BY149" s="59" t="s">
        <v>487</v>
      </c>
      <c r="BZ149" s="59">
        <v>1</v>
      </c>
    </row>
    <row r="150" spans="77:78" ht="12" customHeight="1">
      <c r="BY150" s="59" t="s">
        <v>488</v>
      </c>
      <c r="BZ150" s="59">
        <v>1</v>
      </c>
    </row>
    <row r="151" spans="77:78" ht="12" customHeight="1">
      <c r="BY151" s="59" t="s">
        <v>560</v>
      </c>
      <c r="BZ151" s="59">
        <v>1</v>
      </c>
    </row>
    <row r="152" spans="77:78" ht="12" customHeight="1">
      <c r="BY152" s="59" t="s">
        <v>561</v>
      </c>
      <c r="BZ152" s="59">
        <v>1</v>
      </c>
    </row>
    <row r="153" spans="77:78" ht="12" customHeight="1">
      <c r="BY153" s="59" t="s">
        <v>562</v>
      </c>
      <c r="BZ153" s="59">
        <v>1</v>
      </c>
    </row>
    <row r="154" spans="77:78" ht="12" customHeight="1">
      <c r="BY154" s="59" t="s">
        <v>563</v>
      </c>
      <c r="BZ154" s="59">
        <v>1</v>
      </c>
    </row>
    <row r="155" spans="77:78" ht="12" customHeight="1">
      <c r="BY155" s="59" t="s">
        <v>489</v>
      </c>
      <c r="BZ155" s="59">
        <v>1</v>
      </c>
    </row>
    <row r="156" spans="77:78" ht="12" customHeight="1">
      <c r="BY156" s="59" t="s">
        <v>490</v>
      </c>
      <c r="BZ156" s="59">
        <v>1</v>
      </c>
    </row>
    <row r="157" spans="77:78" ht="12" customHeight="1">
      <c r="BY157" s="59" t="s">
        <v>531</v>
      </c>
      <c r="BZ157" s="59">
        <v>1</v>
      </c>
    </row>
    <row r="158" spans="77:78" ht="12" customHeight="1">
      <c r="BY158" s="59" t="s">
        <v>532</v>
      </c>
      <c r="BZ158" s="59">
        <v>1</v>
      </c>
    </row>
    <row r="159" spans="77:78" ht="12" customHeight="1">
      <c r="BY159" s="59" t="s">
        <v>533</v>
      </c>
      <c r="BZ159" s="59">
        <v>1</v>
      </c>
    </row>
    <row r="160" spans="77:78" ht="12" customHeight="1">
      <c r="BY160" s="59" t="s">
        <v>534</v>
      </c>
      <c r="BZ160" s="59">
        <v>1</v>
      </c>
    </row>
    <row r="161" spans="77:78" ht="12" customHeight="1">
      <c r="BY161" s="59" t="s">
        <v>535</v>
      </c>
      <c r="BZ161" s="59">
        <v>1</v>
      </c>
    </row>
    <row r="162" spans="77:78" ht="12" customHeight="1">
      <c r="BY162" s="59" t="s">
        <v>536</v>
      </c>
      <c r="BZ162" s="59">
        <v>1</v>
      </c>
    </row>
    <row r="163" spans="77:78" ht="12" customHeight="1">
      <c r="BY163" s="59" t="s">
        <v>537</v>
      </c>
      <c r="BZ163" s="59">
        <v>1</v>
      </c>
    </row>
    <row r="164" spans="77:78" ht="12" customHeight="1">
      <c r="BY164" s="59" t="s">
        <v>538</v>
      </c>
      <c r="BZ164" s="59">
        <v>1</v>
      </c>
    </row>
    <row r="165" spans="77:78" ht="12" customHeight="1">
      <c r="BY165" s="59" t="s">
        <v>645</v>
      </c>
      <c r="BZ165" s="59">
        <v>1</v>
      </c>
    </row>
    <row r="166" spans="77:78" ht="12" customHeight="1">
      <c r="BY166" s="59" t="s">
        <v>754</v>
      </c>
      <c r="BZ166" s="59">
        <v>1</v>
      </c>
    </row>
    <row r="167" spans="77:78" ht="12" customHeight="1">
      <c r="BY167" s="59" t="s">
        <v>755</v>
      </c>
      <c r="BZ167" s="59">
        <v>1</v>
      </c>
    </row>
    <row r="168" spans="77:78" ht="12" customHeight="1">
      <c r="BY168" s="59" t="s">
        <v>491</v>
      </c>
      <c r="BZ168" s="59">
        <v>1</v>
      </c>
    </row>
    <row r="169" spans="77:78" ht="12" customHeight="1">
      <c r="BY169" s="59" t="s">
        <v>492</v>
      </c>
      <c r="BZ169" s="59">
        <v>1</v>
      </c>
    </row>
    <row r="170" spans="77:78" ht="12" customHeight="1">
      <c r="BY170" s="59" t="s">
        <v>493</v>
      </c>
      <c r="BZ170" s="61">
        <v>1</v>
      </c>
    </row>
    <row r="171" spans="77:78" ht="12" customHeight="1" thickBot="1">
      <c r="BY171" s="25" t="s">
        <v>575</v>
      </c>
      <c r="BZ171" s="63">
        <v>1</v>
      </c>
    </row>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C7:O28">
    <cfRule type="expression" dxfId="12" priority="1">
      <formula>$BB$3=TRUE</formula>
    </cfRule>
  </conditionalFormatting>
  <conditionalFormatting sqref="G7:H28">
    <cfRule type="expression" dxfId="11" priority="11">
      <formula>COUNTIF($F7,"*A*")</formula>
    </cfRule>
  </conditionalFormatting>
  <conditionalFormatting sqref="I7:I28">
    <cfRule type="expression" dxfId="10" priority="9">
      <formula>OR(COUNTIF($F7,"*A*"),COUNTIF($F7,"*他*"))</formula>
    </cfRule>
  </conditionalFormatting>
  <conditionalFormatting sqref="K7:K28">
    <cfRule type="expression" dxfId="9" priority="8">
      <formula>VLOOKUP(E7,$BY$105:$BZ$171,2,0)=1</formula>
    </cfRule>
  </conditionalFormatting>
  <conditionalFormatting sqref="L7:L28">
    <cfRule type="expression" dxfId="8" priority="2">
      <formula>VLOOKUP(E7,$BY$105:$BZ$171,2,0)=1</formula>
    </cfRule>
  </conditionalFormatting>
  <dataValidations count="5">
    <dataValidation type="list" allowBlank="1" showInputMessage="1" showErrorMessage="1" sqref="J7:J28" xr:uid="{00000000-0002-0000-0500-000000000000}">
      <formula1>"有,無"</formula1>
    </dataValidation>
    <dataValidation type="list" allowBlank="1" showInputMessage="1" showErrorMessage="1" sqref="I7:I28" xr:uid="{00000000-0002-0000-0500-000001000000}">
      <formula1>$CD$105:$CD$108</formula1>
    </dataValidation>
    <dataValidation type="list" allowBlank="1" showInputMessage="1" showErrorMessage="1" sqref="F7:F28" xr:uid="{00000000-0002-0000-0500-000002000000}">
      <formula1>$CB$105:$CB$108</formula1>
    </dataValidation>
    <dataValidation type="list" allowBlank="1" showInputMessage="1" showErrorMessage="1" sqref="K7:K28 M7:M28" xr:uid="{00000000-0002-0000-0500-000003000000}">
      <formula1>$CF$105:$CF$107</formula1>
    </dataValidation>
    <dataValidation type="list" allowBlank="1" showInputMessage="1" showErrorMessage="1" sqref="E7:E28"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0" orientation="landscape" r:id="rId1"/>
  <rowBreaks count="1" manualBreakCount="1">
    <brk id="44"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1341120</xdr:colOff>
                    <xdr:row>2</xdr:row>
                    <xdr:rowOff>30480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CS219"/>
  <sheetViews>
    <sheetView showGridLines="0" view="pageBreakPreview" zoomScale="80" zoomScaleNormal="85" zoomScaleSheetLayoutView="80" workbookViewId="0"/>
  </sheetViews>
  <sheetFormatPr defaultColWidth="8.69921875" defaultRowHeight="12"/>
  <cols>
    <col min="1" max="1" width="1.69921875" style="126" customWidth="1"/>
    <col min="2" max="2" width="4.19921875" style="5" customWidth="1"/>
    <col min="3" max="3" width="10.19921875" style="5" customWidth="1"/>
    <col min="4" max="4" width="27.69921875" style="5" customWidth="1"/>
    <col min="5" max="5" width="15.8984375" style="5" customWidth="1"/>
    <col min="6" max="6" width="14.19921875" style="5" customWidth="1"/>
    <col min="7" max="7" width="10.19921875" style="5" customWidth="1"/>
    <col min="8" max="8" width="14.19921875" style="5" customWidth="1"/>
    <col min="9" max="9" width="9.69921875" style="5" customWidth="1"/>
    <col min="10" max="10" width="14.19921875" style="5" customWidth="1"/>
    <col min="11" max="11" width="9.69921875" style="5" customWidth="1"/>
    <col min="12" max="12" width="13.69921875" style="5" customWidth="1"/>
    <col min="13" max="13" width="67.3984375" style="5" customWidth="1"/>
    <col min="14" max="14" width="3.69921875" style="5" customWidth="1"/>
    <col min="15" max="15" width="2.19921875" style="5" customWidth="1"/>
    <col min="16" max="16" width="4.09765625" style="5" customWidth="1"/>
    <col min="17" max="48" width="2.19921875" style="5" customWidth="1"/>
    <col min="49" max="49" width="9.19921875" style="5" hidden="1" customWidth="1"/>
    <col min="50" max="74" width="2.19921875" style="5" customWidth="1"/>
    <col min="75" max="77" width="8.69921875" style="5"/>
    <col min="78" max="78" width="6.09765625" style="5" customWidth="1"/>
    <col min="79" max="79" width="8.69921875" style="5"/>
    <col min="80" max="80" width="8.19921875" style="5" customWidth="1"/>
    <col min="81" max="81" width="9.8984375" style="5" customWidth="1"/>
    <col min="82" max="82" width="6.5" style="5" customWidth="1"/>
    <col min="83" max="90" width="8.69921875" style="5"/>
    <col min="91" max="91" width="26.19921875" style="5" customWidth="1"/>
    <col min="92" max="16384" width="8.69921875" style="5"/>
  </cols>
  <sheetData>
    <row r="1" spans="1:65" ht="12" customHeight="1" thickBot="1"/>
    <row r="2" spans="1:65" ht="19.95" customHeight="1" thickBot="1">
      <c r="B2" s="285" t="s">
        <v>761</v>
      </c>
      <c r="C2" s="34" t="s">
        <v>737</v>
      </c>
      <c r="F2" s="294" t="str">
        <f>'4. 排出源リスト'!F2</f>
        <v>令和7年度</v>
      </c>
      <c r="AW2" s="5" t="s">
        <v>581</v>
      </c>
    </row>
    <row r="3" spans="1:65" ht="12" customHeight="1" thickBot="1">
      <c r="AW3" s="218" t="b">
        <v>0</v>
      </c>
    </row>
    <row r="4" spans="1:65" ht="18" customHeight="1">
      <c r="B4" s="501"/>
      <c r="C4" s="502" t="s">
        <v>577</v>
      </c>
      <c r="D4" s="514" t="s">
        <v>440</v>
      </c>
      <c r="E4" s="542" t="s">
        <v>789</v>
      </c>
      <c r="F4" s="538" t="s">
        <v>790</v>
      </c>
      <c r="G4" s="530"/>
      <c r="H4" s="538" t="s">
        <v>442</v>
      </c>
      <c r="I4" s="540"/>
      <c r="J4" s="530" t="s">
        <v>513</v>
      </c>
      <c r="K4" s="530"/>
      <c r="L4" s="532" t="s">
        <v>646</v>
      </c>
      <c r="M4" s="535" t="s">
        <v>546</v>
      </c>
    </row>
    <row r="5" spans="1:65" ht="13.95" customHeight="1">
      <c r="B5" s="501"/>
      <c r="C5" s="503"/>
      <c r="D5" s="515"/>
      <c r="E5" s="543"/>
      <c r="F5" s="539"/>
      <c r="G5" s="531"/>
      <c r="H5" s="539"/>
      <c r="I5" s="541"/>
      <c r="J5" s="531"/>
      <c r="K5" s="531"/>
      <c r="L5" s="533"/>
      <c r="M5" s="536"/>
      <c r="BL5" s="69"/>
      <c r="BM5" s="127"/>
    </row>
    <row r="6" spans="1:65" ht="19.2" customHeight="1" thickBot="1">
      <c r="B6" s="501"/>
      <c r="C6" s="504"/>
      <c r="D6" s="516"/>
      <c r="E6" s="544"/>
      <c r="F6" s="133" t="s">
        <v>511</v>
      </c>
      <c r="G6" s="134" t="s">
        <v>512</v>
      </c>
      <c r="H6" s="135" t="s">
        <v>545</v>
      </c>
      <c r="I6" s="136" t="s">
        <v>518</v>
      </c>
      <c r="J6" s="137" t="s">
        <v>545</v>
      </c>
      <c r="K6" s="138" t="s">
        <v>518</v>
      </c>
      <c r="L6" s="534"/>
      <c r="M6" s="537"/>
      <c r="BL6" s="128"/>
      <c r="BM6" s="127"/>
    </row>
    <row r="7" spans="1:65" ht="25.2" customHeight="1">
      <c r="A7" s="126">
        <f>VLOOKUP(D7,非表示_活動量と単位!$D$8:$E$75,2,FALSE)</f>
        <v>1</v>
      </c>
      <c r="B7" s="203"/>
      <c r="C7" s="241">
        <v>1</v>
      </c>
      <c r="D7" s="242" t="s">
        <v>711</v>
      </c>
      <c r="E7" s="269">
        <v>480000.14</v>
      </c>
      <c r="F7" s="295">
        <f>IF(E7="","",INT(E7))</f>
        <v>480000</v>
      </c>
      <c r="G7" s="272" t="str">
        <f t="shared" ref="G7:G21" si="0">IF($D7="","",VLOOKUP($D7,活動の種別と単位,4,FALSE))</f>
        <v>kWh</v>
      </c>
      <c r="H7" s="169"/>
      <c r="I7" s="272" t="str">
        <f t="shared" ref="I7:I21" si="1">IF($D7="","",VLOOKUP($D7,活動の種別と単位,5,FALSE))</f>
        <v>---</v>
      </c>
      <c r="J7" s="247">
        <f>IF($D7="","",IFERROR(IF(VLOOKUP($C7,モニタリングポイント,11,FALSE)="デフォルト値",VLOOKUP($D7,デフォルト値,5,FALSE),""),""))</f>
        <v>4.3600000000000003E-4</v>
      </c>
      <c r="K7" s="272" t="str">
        <f t="shared" ref="K7:K21" si="2">IF($D7="","",VLOOKUP($D7,活動の種別と単位,6,FALSE))</f>
        <v>t-CO2/kWh</v>
      </c>
      <c r="L7" s="304">
        <f t="shared" ref="L7:L21" si="3">IF($D7="","",IF($A7=0,F7*H7*J7,F7*J7))</f>
        <v>209.28</v>
      </c>
      <c r="M7" s="252"/>
      <c r="BL7" s="128"/>
      <c r="BM7" s="127"/>
    </row>
    <row r="8" spans="1:65" ht="25.2" customHeight="1">
      <c r="A8" s="126">
        <f>VLOOKUP(D8,非表示_活動量と単位!$D$8:$E$75,2,FALSE)</f>
        <v>0</v>
      </c>
      <c r="B8" s="203"/>
      <c r="C8" s="243">
        <v>2</v>
      </c>
      <c r="D8" s="244" t="s">
        <v>463</v>
      </c>
      <c r="E8" s="268">
        <v>120.16</v>
      </c>
      <c r="F8" s="296">
        <f>IF(E8="","",INT(E8))</f>
        <v>120</v>
      </c>
      <c r="G8" s="273" t="str">
        <f t="shared" si="0"/>
        <v>千Nm3</v>
      </c>
      <c r="H8" s="246">
        <v>45</v>
      </c>
      <c r="I8" s="273" t="str">
        <f t="shared" si="1"/>
        <v>GJ/千Nm3</v>
      </c>
      <c r="J8" s="250">
        <f>IF($D8="","",IFERROR(IF(VLOOKUP($C8,モニタリングポイント,11,FALSE)="デフォルト値",VLOOKUP($D8,デフォルト値,5,FALSE),""),""))</f>
        <v>5.1299999999999998E-2</v>
      </c>
      <c r="K8" s="273" t="str">
        <f t="shared" si="2"/>
        <v>t-CO2/GJ</v>
      </c>
      <c r="L8" s="305">
        <f t="shared" si="3"/>
        <v>277.02</v>
      </c>
      <c r="M8" s="253"/>
      <c r="BL8" s="128"/>
      <c r="BM8" s="127"/>
    </row>
    <row r="9" spans="1:65" ht="31.2" customHeight="1">
      <c r="A9" s="126">
        <f>VLOOKUP(D9,非表示_活動量と単位!$D$8:$E$75,2,FALSE)</f>
        <v>0</v>
      </c>
      <c r="B9" s="203"/>
      <c r="C9" s="243">
        <v>3</v>
      </c>
      <c r="D9" s="244" t="s">
        <v>455</v>
      </c>
      <c r="E9" s="268">
        <v>900.75</v>
      </c>
      <c r="F9" s="296">
        <f t="shared" ref="F9:F31" si="4">IF(E9="","",INT(E9))</f>
        <v>900</v>
      </c>
      <c r="G9" s="273" t="str">
        <f t="shared" si="0"/>
        <v>kl</v>
      </c>
      <c r="H9" s="246">
        <v>38.9</v>
      </c>
      <c r="I9" s="273" t="str">
        <f t="shared" si="1"/>
        <v>GJ/kl</v>
      </c>
      <c r="J9" s="245">
        <f>IF($D9="","",IFERROR(IF(VLOOKUP($C9,モニタリングポイント,11,FALSE)="デフォルト値",VLOOKUP($D9,デフォルト値,5,FALSE),""),""))</f>
        <v>7.0800000000000002E-2</v>
      </c>
      <c r="K9" s="273" t="str">
        <f t="shared" si="2"/>
        <v>t-CO2/GJ</v>
      </c>
      <c r="L9" s="305">
        <f t="shared" si="3"/>
        <v>2478.7080000000001</v>
      </c>
      <c r="M9" s="254"/>
      <c r="BL9" s="128"/>
      <c r="BM9" s="127"/>
    </row>
    <row r="10" spans="1:65" ht="25.2" customHeight="1">
      <c r="A10" s="126">
        <f>VLOOKUP(D10,非表示_活動量と単位!$D$8:$E$75,2,FALSE)</f>
        <v>0</v>
      </c>
      <c r="B10" s="203"/>
      <c r="C10" s="243" t="s">
        <v>742</v>
      </c>
      <c r="D10" s="244" t="s">
        <v>455</v>
      </c>
      <c r="E10" s="268">
        <v>190.024</v>
      </c>
      <c r="F10" s="296">
        <f t="shared" si="4"/>
        <v>190</v>
      </c>
      <c r="G10" s="273" t="str">
        <f t="shared" si="0"/>
        <v>kl</v>
      </c>
      <c r="H10" s="246">
        <v>38.9</v>
      </c>
      <c r="I10" s="273" t="str">
        <f t="shared" si="1"/>
        <v>GJ/kl</v>
      </c>
      <c r="J10" s="245">
        <v>7.0800000000000002E-2</v>
      </c>
      <c r="K10" s="273" t="str">
        <f t="shared" si="2"/>
        <v>t-CO2/GJ</v>
      </c>
      <c r="L10" s="305">
        <f t="shared" si="3"/>
        <v>523.28280000000007</v>
      </c>
      <c r="M10" s="254" t="s">
        <v>788</v>
      </c>
      <c r="BL10" s="128"/>
      <c r="BM10" s="127"/>
    </row>
    <row r="11" spans="1:65" ht="25.2" customHeight="1">
      <c r="A11" s="126">
        <f>VLOOKUP(D11,非表示_活動量と単位!$D$8:$E$75,2,FALSE)</f>
        <v>1</v>
      </c>
      <c r="B11" s="203"/>
      <c r="C11" s="243">
        <v>9</v>
      </c>
      <c r="D11" s="244" t="s">
        <v>560</v>
      </c>
      <c r="E11" s="270">
        <v>2100.4699999999998</v>
      </c>
      <c r="F11" s="296">
        <f t="shared" si="4"/>
        <v>2100</v>
      </c>
      <c r="G11" s="273" t="str">
        <f t="shared" si="0"/>
        <v>t</v>
      </c>
      <c r="H11" s="246"/>
      <c r="I11" s="273" t="str">
        <f t="shared" si="1"/>
        <v>---</v>
      </c>
      <c r="J11" s="245">
        <f>IF($D11="","",IFERROR(IF(VLOOKUP($C11,モニタリングポイント,11,FALSE)="デフォルト値",VLOOKUP($D11,デフォルト値,5,FALSE),""),""))</f>
        <v>0.42799999999999999</v>
      </c>
      <c r="K11" s="273" t="str">
        <f t="shared" si="2"/>
        <v>t-CO2/t</v>
      </c>
      <c r="L11" s="305">
        <f t="shared" si="3"/>
        <v>898.8</v>
      </c>
      <c r="M11" s="253"/>
      <c r="BL11" s="128"/>
      <c r="BM11" s="127"/>
    </row>
    <row r="12" spans="1:65" ht="25.2" customHeight="1">
      <c r="A12" s="126">
        <f>VLOOKUP(D12,非表示_活動量と単位!$D$8:$E$75,2,FALSE)</f>
        <v>0</v>
      </c>
      <c r="B12" s="203"/>
      <c r="C12" s="243">
        <v>10</v>
      </c>
      <c r="D12" s="244" t="s">
        <v>726</v>
      </c>
      <c r="E12" s="268">
        <v>220.12</v>
      </c>
      <c r="F12" s="296">
        <f t="shared" si="4"/>
        <v>220</v>
      </c>
      <c r="G12" s="273" t="str">
        <f t="shared" si="0"/>
        <v>kl</v>
      </c>
      <c r="H12" s="246">
        <v>38.9</v>
      </c>
      <c r="I12" s="273" t="str">
        <f t="shared" si="1"/>
        <v>GJ/kl</v>
      </c>
      <c r="J12" s="245">
        <f>IF($D12="","",IFERROR(IF(VLOOKUP($C12,モニタリングポイント,11,FALSE)="デフォルト値",VLOOKUP($D12,デフォルト値,5,FALSE),""),""))</f>
        <v>7.0800000000000002E-2</v>
      </c>
      <c r="K12" s="273" t="str">
        <f t="shared" si="2"/>
        <v>t-CO2/GJ</v>
      </c>
      <c r="L12" s="305">
        <f t="shared" si="3"/>
        <v>605.90639999999996</v>
      </c>
      <c r="M12" s="253"/>
      <c r="BL12" s="128"/>
      <c r="BM12" s="127"/>
    </row>
    <row r="13" spans="1:65" ht="25.2" customHeight="1">
      <c r="A13" s="126">
        <f>VLOOKUP(D13,非表示_活動量と単位!$D$8:$E$75,2,FALSE)</f>
        <v>0</v>
      </c>
      <c r="B13" s="203"/>
      <c r="C13" s="243">
        <v>11</v>
      </c>
      <c r="D13" s="244" t="s">
        <v>726</v>
      </c>
      <c r="E13" s="268">
        <v>30.89</v>
      </c>
      <c r="F13" s="296">
        <f t="shared" si="4"/>
        <v>30</v>
      </c>
      <c r="G13" s="273" t="str">
        <f t="shared" si="0"/>
        <v>kl</v>
      </c>
      <c r="H13" s="246">
        <v>38.9</v>
      </c>
      <c r="I13" s="273" t="str">
        <f t="shared" si="1"/>
        <v>GJ/kl</v>
      </c>
      <c r="J13" s="245">
        <f>IF($D13="","",IFERROR(IF(VLOOKUP($C13,モニタリングポイント,11,FALSE)="デフォルト値",VLOOKUP($D13,デフォルト値,5,FALSE),""),""))</f>
        <v>7.0800000000000002E-2</v>
      </c>
      <c r="K13" s="273" t="str">
        <f t="shared" si="2"/>
        <v>t-CO2/GJ</v>
      </c>
      <c r="L13" s="305">
        <f t="shared" si="3"/>
        <v>82.623599999999996</v>
      </c>
      <c r="M13" s="253"/>
      <c r="BL13" s="128"/>
      <c r="BM13" s="127"/>
    </row>
    <row r="14" spans="1:65" ht="25.2" customHeight="1">
      <c r="A14" s="126" t="e">
        <f>VLOOKUP(D14,非表示_活動量と単位!$D$8:$E$75,2,FALSE)</f>
        <v>#N/A</v>
      </c>
      <c r="B14" s="203"/>
      <c r="C14" s="197"/>
      <c r="D14" s="168"/>
      <c r="E14" s="266"/>
      <c r="F14" s="297" t="str">
        <f t="shared" si="4"/>
        <v/>
      </c>
      <c r="G14" s="161" t="str">
        <f t="shared" si="0"/>
        <v/>
      </c>
      <c r="H14" s="170"/>
      <c r="I14" s="161" t="str">
        <f t="shared" si="1"/>
        <v/>
      </c>
      <c r="J14" s="213" t="str">
        <f>IF($D14="","",IFERROR(IF(VLOOKUP($C14,モニタリングポイント,11,FALSE)="デフォルト値",VLOOKUP($D14,デフォルト値,5,FALSE),""),""))</f>
        <v/>
      </c>
      <c r="K14" s="161" t="str">
        <f t="shared" si="2"/>
        <v/>
      </c>
      <c r="L14" s="306" t="str">
        <f t="shared" si="3"/>
        <v/>
      </c>
      <c r="M14" s="253"/>
      <c r="BL14" s="128"/>
      <c r="BM14" s="127"/>
    </row>
    <row r="15" spans="1:65" ht="25.2" customHeight="1">
      <c r="A15" s="126" t="e">
        <f>VLOOKUP(D15,非表示_活動量と単位!$D$8:$E$75,2,FALSE)</f>
        <v>#N/A</v>
      </c>
      <c r="B15" s="203"/>
      <c r="C15" s="197"/>
      <c r="D15" s="168"/>
      <c r="E15" s="266"/>
      <c r="F15" s="297" t="str">
        <f t="shared" si="4"/>
        <v/>
      </c>
      <c r="G15" s="161" t="str">
        <f t="shared" si="0"/>
        <v/>
      </c>
      <c r="H15" s="170"/>
      <c r="I15" s="161" t="str">
        <f t="shared" si="1"/>
        <v/>
      </c>
      <c r="J15" s="213" t="str">
        <f>IF($D15="","",IFERROR(IF(VLOOKUP($C15,モニタリングポイント,11,FALSE)="デフォルト値",VLOOKUP($D15,デフォルト値,5,FALSE),""),""))</f>
        <v/>
      </c>
      <c r="K15" s="161" t="str">
        <f t="shared" si="2"/>
        <v/>
      </c>
      <c r="L15" s="306" t="str">
        <f t="shared" si="3"/>
        <v/>
      </c>
      <c r="M15" s="253"/>
      <c r="BL15" s="128"/>
      <c r="BM15" s="127"/>
    </row>
    <row r="16" spans="1:65" ht="25.2" customHeight="1">
      <c r="A16" s="126" t="e">
        <f>VLOOKUP(D16,非表示_活動量と単位!$D$8:$E$75,2,FALSE)</f>
        <v>#N/A</v>
      </c>
      <c r="B16" s="203"/>
      <c r="C16" s="197"/>
      <c r="D16" s="168"/>
      <c r="E16" s="266"/>
      <c r="F16" s="297" t="str">
        <f t="shared" si="4"/>
        <v/>
      </c>
      <c r="G16" s="161" t="str">
        <f t="shared" si="0"/>
        <v/>
      </c>
      <c r="H16" s="170"/>
      <c r="I16" s="161" t="str">
        <f t="shared" si="1"/>
        <v/>
      </c>
      <c r="J16" s="213" t="str">
        <f>IF($D16="","",IFERROR(IF(VLOOKUP($C16,モニタリングポイント,11,FALSE)="デフォルト値",VLOOKUP($D16,デフォルト値,5,FALSE),""),""))</f>
        <v/>
      </c>
      <c r="K16" s="161" t="str">
        <f t="shared" si="2"/>
        <v/>
      </c>
      <c r="L16" s="306" t="str">
        <f t="shared" si="3"/>
        <v/>
      </c>
      <c r="M16" s="253"/>
      <c r="BL16" s="128"/>
      <c r="BM16" s="127"/>
    </row>
    <row r="17" spans="1:65" ht="25.2" customHeight="1">
      <c r="A17" s="126" t="e">
        <f>VLOOKUP(D17,非表示_活動量と単位!$D$8:$E$75,2,FALSE)</f>
        <v>#N/A</v>
      </c>
      <c r="B17" s="203"/>
      <c r="C17" s="197"/>
      <c r="D17" s="168"/>
      <c r="E17" s="266"/>
      <c r="F17" s="297" t="str">
        <f t="shared" si="4"/>
        <v/>
      </c>
      <c r="G17" s="161" t="str">
        <f t="shared" si="0"/>
        <v/>
      </c>
      <c r="H17" s="170"/>
      <c r="I17" s="161" t="str">
        <f t="shared" si="1"/>
        <v/>
      </c>
      <c r="J17" s="213" t="str">
        <f>IF($D17="","",IFERROR(IF(VLOOKUP($C17,モニタリングポイント,11,FALSE)="デフォルト値",VLOOKUP($D17,デフォルト値,5,FALSE),""),""))</f>
        <v/>
      </c>
      <c r="K17" s="161" t="str">
        <f t="shared" si="2"/>
        <v/>
      </c>
      <c r="L17" s="306" t="str">
        <f t="shared" si="3"/>
        <v/>
      </c>
      <c r="M17" s="253"/>
      <c r="BL17" s="128"/>
      <c r="BM17" s="127"/>
    </row>
    <row r="18" spans="1:65" ht="25.2" customHeight="1">
      <c r="A18" s="126" t="e">
        <f>VLOOKUP(D18,非表示_活動量と単位!$D$8:$E$75,2,FALSE)</f>
        <v>#N/A</v>
      </c>
      <c r="B18" s="203"/>
      <c r="C18" s="197"/>
      <c r="D18" s="168"/>
      <c r="E18" s="266"/>
      <c r="F18" s="297" t="str">
        <f t="shared" si="4"/>
        <v/>
      </c>
      <c r="G18" s="161" t="str">
        <f t="shared" si="0"/>
        <v/>
      </c>
      <c r="H18" s="170"/>
      <c r="I18" s="161" t="str">
        <f t="shared" si="1"/>
        <v/>
      </c>
      <c r="J18" s="213" t="str">
        <f>IF($D18="","",IFERROR(IF(VLOOKUP($C18,モニタリングポイント,11,FALSE)="デフォルト値",VLOOKUP($D18,デフォルト値,5,FALSE),""),""))</f>
        <v/>
      </c>
      <c r="K18" s="161" t="str">
        <f t="shared" si="2"/>
        <v/>
      </c>
      <c r="L18" s="306" t="str">
        <f t="shared" si="3"/>
        <v/>
      </c>
      <c r="M18" s="253"/>
      <c r="BL18" s="128"/>
      <c r="BM18" s="127"/>
    </row>
    <row r="19" spans="1:65" ht="25.2" customHeight="1">
      <c r="A19" s="126" t="e">
        <f>VLOOKUP(D19,非表示_活動量と単位!$D$8:$E$75,2,FALSE)</f>
        <v>#N/A</v>
      </c>
      <c r="B19" s="203"/>
      <c r="C19" s="197"/>
      <c r="D19" s="168"/>
      <c r="E19" s="266"/>
      <c r="F19" s="297" t="str">
        <f t="shared" si="4"/>
        <v/>
      </c>
      <c r="G19" s="161" t="str">
        <f t="shared" si="0"/>
        <v/>
      </c>
      <c r="H19" s="170"/>
      <c r="I19" s="161" t="str">
        <f t="shared" si="1"/>
        <v/>
      </c>
      <c r="J19" s="213" t="str">
        <f>IF($D19="","",IFERROR(IF(VLOOKUP($C19,モニタリングポイント,11,FALSE)="デフォルト値",VLOOKUP($D19,デフォルト値,5,FALSE),""),""))</f>
        <v/>
      </c>
      <c r="K19" s="161" t="str">
        <f t="shared" si="2"/>
        <v/>
      </c>
      <c r="L19" s="306" t="str">
        <f t="shared" si="3"/>
        <v/>
      </c>
      <c r="M19" s="253"/>
      <c r="BL19" s="128"/>
      <c r="BM19" s="127"/>
    </row>
    <row r="20" spans="1:65" ht="25.2" customHeight="1">
      <c r="A20" s="126" t="e">
        <f>VLOOKUP(D20,非表示_活動量と単位!$D$8:$E$75,2,FALSE)</f>
        <v>#N/A</v>
      </c>
      <c r="B20" s="203"/>
      <c r="C20" s="197"/>
      <c r="D20" s="168"/>
      <c r="E20" s="266"/>
      <c r="F20" s="297" t="str">
        <f t="shared" si="4"/>
        <v/>
      </c>
      <c r="G20" s="161" t="str">
        <f t="shared" si="0"/>
        <v/>
      </c>
      <c r="H20" s="170"/>
      <c r="I20" s="161" t="str">
        <f t="shared" si="1"/>
        <v/>
      </c>
      <c r="J20" s="213" t="str">
        <f>IF($D20="","",IFERROR(IF(VLOOKUP($C20,モニタリングポイント,11,FALSE)="デフォルト値",VLOOKUP($D20,デフォルト値,5,FALSE),""),""))</f>
        <v/>
      </c>
      <c r="K20" s="161" t="str">
        <f t="shared" si="2"/>
        <v/>
      </c>
      <c r="L20" s="306" t="str">
        <f>IF($D20="","",IF($A20=0,F20*H20*J20,F20*J20))</f>
        <v/>
      </c>
      <c r="M20" s="253"/>
      <c r="BL20" s="128"/>
      <c r="BM20" s="127"/>
    </row>
    <row r="21" spans="1:65" ht="25.2" customHeight="1" thickBot="1">
      <c r="A21" s="126" t="e">
        <f>VLOOKUP(D21,非表示_活動量と単位!$D$8:$E$75,2,FALSE)</f>
        <v>#N/A</v>
      </c>
      <c r="B21" s="203"/>
      <c r="C21" s="197"/>
      <c r="D21" s="168"/>
      <c r="E21" s="267"/>
      <c r="F21" s="298" t="str">
        <f t="shared" si="4"/>
        <v/>
      </c>
      <c r="G21" s="161" t="str">
        <f t="shared" si="0"/>
        <v/>
      </c>
      <c r="H21" s="170"/>
      <c r="I21" s="161" t="str">
        <f t="shared" si="1"/>
        <v/>
      </c>
      <c r="J21" s="213" t="str">
        <f>IF($D21="","",IFERROR(IF(VLOOKUP($C21,モニタリングポイント,11,FALSE)="デフォルト値",VLOOKUP($D21,デフォルト値,5,FALSE),""),""))</f>
        <v/>
      </c>
      <c r="K21" s="161" t="str">
        <f t="shared" si="2"/>
        <v/>
      </c>
      <c r="L21" s="306" t="str">
        <f t="shared" si="3"/>
        <v/>
      </c>
      <c r="M21" s="253"/>
      <c r="BL21" s="128"/>
      <c r="BM21" s="127"/>
    </row>
    <row r="22" spans="1:65" ht="25.95" customHeight="1">
      <c r="A22" s="126">
        <f t="shared" ref="A22:A30" si="5">IF($H22="",1,0)</f>
        <v>1</v>
      </c>
      <c r="B22" s="203"/>
      <c r="C22" s="196"/>
      <c r="D22" s="159" t="s">
        <v>494</v>
      </c>
      <c r="E22" s="301"/>
      <c r="F22" s="299" t="str">
        <f t="shared" si="4"/>
        <v/>
      </c>
      <c r="G22" s="172"/>
      <c r="H22" s="169"/>
      <c r="I22" s="172"/>
      <c r="J22" s="212"/>
      <c r="K22" s="172"/>
      <c r="L22" s="307" t="str">
        <f>IF($C22="","",IF($A22=0,F22*H22*J22,F22*J22))</f>
        <v/>
      </c>
      <c r="M22" s="252"/>
      <c r="BL22" s="128"/>
      <c r="BM22" s="127"/>
    </row>
    <row r="23" spans="1:65" ht="25.95" customHeight="1">
      <c r="A23" s="126">
        <f t="shared" si="5"/>
        <v>1</v>
      </c>
      <c r="B23" s="203"/>
      <c r="C23" s="197"/>
      <c r="D23" s="160" t="s">
        <v>494</v>
      </c>
      <c r="E23" s="302"/>
      <c r="F23" s="297" t="str">
        <f t="shared" si="4"/>
        <v/>
      </c>
      <c r="G23" s="173"/>
      <c r="H23" s="170"/>
      <c r="I23" s="173"/>
      <c r="J23" s="213"/>
      <c r="K23" s="173"/>
      <c r="L23" s="306" t="str">
        <f t="shared" ref="L23:L31" si="6">IF($C23="","",IF($A23=0,F23*H23*J23,F23*J23))</f>
        <v/>
      </c>
      <c r="M23" s="253"/>
      <c r="BL23" s="128"/>
      <c r="BM23" s="127"/>
    </row>
    <row r="24" spans="1:65" ht="25.95" customHeight="1">
      <c r="A24" s="126">
        <f t="shared" si="5"/>
        <v>1</v>
      </c>
      <c r="B24" s="203"/>
      <c r="C24" s="197"/>
      <c r="D24" s="160" t="s">
        <v>494</v>
      </c>
      <c r="E24" s="302"/>
      <c r="F24" s="297" t="str">
        <f t="shared" si="4"/>
        <v/>
      </c>
      <c r="G24" s="173"/>
      <c r="H24" s="170"/>
      <c r="I24" s="173"/>
      <c r="J24" s="213"/>
      <c r="K24" s="173"/>
      <c r="L24" s="306" t="str">
        <f t="shared" si="6"/>
        <v/>
      </c>
      <c r="M24" s="253"/>
      <c r="BL24" s="128"/>
      <c r="BM24" s="127"/>
    </row>
    <row r="25" spans="1:65" ht="25.95" customHeight="1">
      <c r="A25" s="126">
        <f t="shared" si="5"/>
        <v>1</v>
      </c>
      <c r="B25" s="203"/>
      <c r="C25" s="197"/>
      <c r="D25" s="160" t="s">
        <v>494</v>
      </c>
      <c r="E25" s="302"/>
      <c r="F25" s="297" t="str">
        <f t="shared" si="4"/>
        <v/>
      </c>
      <c r="G25" s="173"/>
      <c r="H25" s="170"/>
      <c r="I25" s="173"/>
      <c r="J25" s="213"/>
      <c r="K25" s="173"/>
      <c r="L25" s="306" t="str">
        <f t="shared" si="6"/>
        <v/>
      </c>
      <c r="M25" s="253"/>
      <c r="BL25" s="128"/>
      <c r="BM25" s="127"/>
    </row>
    <row r="26" spans="1:65" ht="25.95" customHeight="1">
      <c r="A26" s="126">
        <f t="shared" si="5"/>
        <v>1</v>
      </c>
      <c r="B26" s="203"/>
      <c r="C26" s="197"/>
      <c r="D26" s="160" t="s">
        <v>494</v>
      </c>
      <c r="E26" s="302"/>
      <c r="F26" s="297" t="str">
        <f t="shared" si="4"/>
        <v/>
      </c>
      <c r="G26" s="173"/>
      <c r="H26" s="170"/>
      <c r="I26" s="173"/>
      <c r="J26" s="213"/>
      <c r="K26" s="173"/>
      <c r="L26" s="306" t="str">
        <f t="shared" si="6"/>
        <v/>
      </c>
      <c r="M26" s="253"/>
      <c r="BL26" s="128"/>
      <c r="BM26" s="127"/>
    </row>
    <row r="27" spans="1:65" ht="25.95" customHeight="1">
      <c r="A27" s="126">
        <f t="shared" si="5"/>
        <v>1</v>
      </c>
      <c r="B27" s="203"/>
      <c r="C27" s="197"/>
      <c r="D27" s="160" t="s">
        <v>494</v>
      </c>
      <c r="E27" s="302"/>
      <c r="F27" s="297" t="str">
        <f t="shared" si="4"/>
        <v/>
      </c>
      <c r="G27" s="173"/>
      <c r="H27" s="170"/>
      <c r="I27" s="173"/>
      <c r="J27" s="213"/>
      <c r="K27" s="173"/>
      <c r="L27" s="306" t="str">
        <f t="shared" si="6"/>
        <v/>
      </c>
      <c r="M27" s="253"/>
      <c r="BL27" s="128"/>
      <c r="BM27" s="127"/>
    </row>
    <row r="28" spans="1:65" ht="25.95" customHeight="1">
      <c r="A28" s="126">
        <f t="shared" si="5"/>
        <v>1</v>
      </c>
      <c r="B28" s="203"/>
      <c r="C28" s="197"/>
      <c r="D28" s="160" t="s">
        <v>494</v>
      </c>
      <c r="E28" s="302"/>
      <c r="F28" s="297" t="str">
        <f t="shared" si="4"/>
        <v/>
      </c>
      <c r="G28" s="173"/>
      <c r="H28" s="170"/>
      <c r="I28" s="173"/>
      <c r="J28" s="213"/>
      <c r="K28" s="173"/>
      <c r="L28" s="306" t="str">
        <f t="shared" si="6"/>
        <v/>
      </c>
      <c r="M28" s="253"/>
      <c r="BL28" s="128"/>
      <c r="BM28" s="127"/>
    </row>
    <row r="29" spans="1:65" ht="25.95" customHeight="1">
      <c r="A29" s="126">
        <f t="shared" si="5"/>
        <v>1</v>
      </c>
      <c r="B29" s="203"/>
      <c r="C29" s="197"/>
      <c r="D29" s="160" t="s">
        <v>494</v>
      </c>
      <c r="E29" s="302"/>
      <c r="F29" s="297" t="str">
        <f t="shared" si="4"/>
        <v/>
      </c>
      <c r="G29" s="173"/>
      <c r="H29" s="170"/>
      <c r="I29" s="173"/>
      <c r="J29" s="213"/>
      <c r="K29" s="173"/>
      <c r="L29" s="306" t="str">
        <f t="shared" si="6"/>
        <v/>
      </c>
      <c r="M29" s="253"/>
      <c r="BL29" s="128"/>
      <c r="BM29" s="127"/>
    </row>
    <row r="30" spans="1:65" ht="25.95" customHeight="1">
      <c r="A30" s="126">
        <f t="shared" si="5"/>
        <v>1</v>
      </c>
      <c r="B30" s="203"/>
      <c r="C30" s="197"/>
      <c r="D30" s="160" t="s">
        <v>494</v>
      </c>
      <c r="E30" s="302"/>
      <c r="F30" s="297" t="str">
        <f t="shared" si="4"/>
        <v/>
      </c>
      <c r="G30" s="173"/>
      <c r="H30" s="170"/>
      <c r="I30" s="173"/>
      <c r="J30" s="213"/>
      <c r="K30" s="173"/>
      <c r="L30" s="306" t="str">
        <f t="shared" si="6"/>
        <v/>
      </c>
      <c r="M30" s="253"/>
      <c r="BL30" s="128"/>
      <c r="BM30" s="127"/>
    </row>
    <row r="31" spans="1:65" ht="25.95" customHeight="1" thickBot="1">
      <c r="A31" s="126">
        <f t="shared" ref="A31" si="7">IF($H31="",1,0)</f>
        <v>1</v>
      </c>
      <c r="B31" s="203"/>
      <c r="C31" s="198"/>
      <c r="D31" s="162" t="s">
        <v>494</v>
      </c>
      <c r="E31" s="303"/>
      <c r="F31" s="298" t="str">
        <f t="shared" si="4"/>
        <v/>
      </c>
      <c r="G31" s="174"/>
      <c r="H31" s="171"/>
      <c r="I31" s="174"/>
      <c r="J31" s="214"/>
      <c r="K31" s="174"/>
      <c r="L31" s="308" t="str">
        <f t="shared" si="6"/>
        <v/>
      </c>
      <c r="M31" s="255"/>
      <c r="BL31" s="128"/>
      <c r="BM31" s="127"/>
    </row>
    <row r="32" spans="1:65" ht="27.6" customHeight="1" thickBot="1">
      <c r="A32" s="163"/>
      <c r="B32" s="7"/>
      <c r="C32" s="7"/>
      <c r="D32" s="7"/>
      <c r="E32" s="7"/>
      <c r="J32" s="547" t="s">
        <v>578</v>
      </c>
      <c r="K32" s="548"/>
      <c r="L32" s="251">
        <f>INT(SUM($L$7:$L$31)+SUM($L$49:$L$103))</f>
        <v>5075</v>
      </c>
      <c r="M32" s="178"/>
      <c r="BL32" s="128"/>
      <c r="BM32" s="127"/>
    </row>
    <row r="33" spans="1:65" ht="27.6" hidden="1" customHeight="1" thickBot="1">
      <c r="A33" s="163"/>
      <c r="B33" s="7"/>
      <c r="C33" s="7"/>
      <c r="D33" s="7"/>
      <c r="E33" s="7"/>
      <c r="J33" s="545" t="s">
        <v>593</v>
      </c>
      <c r="K33" s="546"/>
      <c r="L33" s="251" t="e">
        <f>SUMIFS(L7:L31,#REF!,"対象")+SUMIFS(L49:L103,#REF!,"対象")</f>
        <v>#REF!</v>
      </c>
      <c r="M33" s="178"/>
      <c r="BL33" s="128"/>
      <c r="BM33" s="127"/>
    </row>
    <row r="34" spans="1:65" ht="10.95" customHeight="1">
      <c r="A34" s="163"/>
      <c r="B34" s="142"/>
      <c r="C34" s="10"/>
      <c r="D34" s="6"/>
      <c r="E34" s="6"/>
      <c r="K34" s="84"/>
      <c r="L34" s="84"/>
      <c r="M34" s="84"/>
      <c r="BL34" s="128"/>
      <c r="BM34" s="127"/>
    </row>
    <row r="35" spans="1:65" ht="16.2" customHeight="1">
      <c r="A35" s="163"/>
      <c r="B35" s="204" t="s">
        <v>659</v>
      </c>
      <c r="C35" s="274" t="s">
        <v>765</v>
      </c>
      <c r="D35" s="87"/>
      <c r="E35" s="87"/>
      <c r="K35" s="84"/>
      <c r="L35" s="84"/>
      <c r="M35" s="84"/>
      <c r="BL35" s="128"/>
      <c r="BM35" s="127"/>
    </row>
    <row r="36" spans="1:65" ht="16.2" customHeight="1">
      <c r="A36" s="163"/>
      <c r="B36" s="204"/>
      <c r="C36" s="274" t="s">
        <v>766</v>
      </c>
      <c r="D36" s="87"/>
      <c r="E36" s="87"/>
      <c r="K36" s="84"/>
      <c r="L36" s="84"/>
      <c r="M36" s="84"/>
      <c r="BL36" s="128"/>
      <c r="BM36" s="127"/>
    </row>
    <row r="37" spans="1:65" ht="14.4" customHeight="1">
      <c r="A37" s="163"/>
      <c r="B37" s="204" t="s">
        <v>432</v>
      </c>
      <c r="C37" s="28" t="s">
        <v>734</v>
      </c>
      <c r="D37" s="87"/>
      <c r="E37" s="87"/>
      <c r="K37" s="84"/>
      <c r="L37" s="84"/>
      <c r="M37" s="84"/>
      <c r="BL37" s="128"/>
      <c r="BM37" s="127"/>
    </row>
    <row r="38" spans="1:65" ht="14.4" customHeight="1">
      <c r="B38" s="205"/>
      <c r="C38" s="139" t="s">
        <v>735</v>
      </c>
      <c r="D38" s="87"/>
      <c r="E38" s="87"/>
      <c r="K38" s="84"/>
      <c r="L38" s="84"/>
      <c r="M38" s="84"/>
      <c r="BL38" s="128"/>
      <c r="BM38" s="127"/>
    </row>
    <row r="39" spans="1:65" ht="14.4" customHeight="1">
      <c r="B39" s="205"/>
      <c r="C39" s="28" t="s">
        <v>748</v>
      </c>
      <c r="D39" s="28"/>
      <c r="E39" s="28"/>
      <c r="BL39" s="129"/>
      <c r="BM39" s="127"/>
    </row>
    <row r="40" spans="1:65" ht="14.4" customHeight="1">
      <c r="B40" s="204"/>
      <c r="C40" s="139" t="s">
        <v>736</v>
      </c>
      <c r="D40" s="140"/>
      <c r="E40" s="140"/>
      <c r="BL40" s="46"/>
      <c r="BM40" s="127"/>
    </row>
    <row r="41" spans="1:65" ht="14.4" customHeight="1">
      <c r="B41" s="204"/>
      <c r="C41" s="28" t="s">
        <v>739</v>
      </c>
      <c r="D41" s="28"/>
      <c r="E41" s="28"/>
      <c r="BL41" s="46"/>
      <c r="BM41" s="127"/>
    </row>
    <row r="42" spans="1:65" ht="14.4" customHeight="1">
      <c r="B42" s="204" t="s">
        <v>433</v>
      </c>
      <c r="C42" s="28" t="s">
        <v>579</v>
      </c>
      <c r="D42" s="28"/>
      <c r="E42" s="28"/>
      <c r="BL42" s="46"/>
      <c r="BM42" s="127"/>
    </row>
    <row r="43" spans="1:65" ht="14.4" customHeight="1">
      <c r="B43" s="204" t="s">
        <v>434</v>
      </c>
      <c r="C43" s="274" t="s">
        <v>658</v>
      </c>
      <c r="D43" s="28"/>
      <c r="E43" s="28"/>
      <c r="BL43" s="46"/>
      <c r="BM43" s="127"/>
    </row>
    <row r="44" spans="1:65" ht="12" customHeight="1">
      <c r="B44" s="10"/>
      <c r="BL44" s="46"/>
      <c r="BM44" s="127"/>
    </row>
    <row r="45" spans="1:65" ht="12" customHeight="1" thickBot="1">
      <c r="B45" s="10"/>
      <c r="BL45" s="46"/>
      <c r="BM45" s="127"/>
    </row>
    <row r="46" spans="1:65" ht="18" customHeight="1">
      <c r="B46" s="501"/>
      <c r="C46" s="502" t="s">
        <v>577</v>
      </c>
      <c r="D46" s="514" t="s">
        <v>440</v>
      </c>
      <c r="E46" s="542" t="s">
        <v>764</v>
      </c>
      <c r="F46" s="538" t="s">
        <v>441</v>
      </c>
      <c r="G46" s="530"/>
      <c r="H46" s="538" t="s">
        <v>442</v>
      </c>
      <c r="I46" s="540"/>
      <c r="J46" s="530" t="s">
        <v>513</v>
      </c>
      <c r="K46" s="530"/>
      <c r="L46" s="532" t="s">
        <v>646</v>
      </c>
      <c r="M46" s="535" t="s">
        <v>546</v>
      </c>
      <c r="BL46" s="46"/>
      <c r="BM46" s="127"/>
    </row>
    <row r="47" spans="1:65" ht="18" customHeight="1">
      <c r="B47" s="501"/>
      <c r="C47" s="503"/>
      <c r="D47" s="515"/>
      <c r="E47" s="543"/>
      <c r="F47" s="539"/>
      <c r="G47" s="531"/>
      <c r="H47" s="539"/>
      <c r="I47" s="541"/>
      <c r="J47" s="531"/>
      <c r="K47" s="531"/>
      <c r="L47" s="533"/>
      <c r="M47" s="536"/>
      <c r="BL47" s="46"/>
      <c r="BM47" s="127"/>
    </row>
    <row r="48" spans="1:65" ht="18" customHeight="1" thickBot="1">
      <c r="B48" s="501"/>
      <c r="C48" s="504"/>
      <c r="D48" s="516"/>
      <c r="E48" s="544"/>
      <c r="F48" s="133" t="s">
        <v>511</v>
      </c>
      <c r="G48" s="134" t="s">
        <v>512</v>
      </c>
      <c r="H48" s="135" t="s">
        <v>545</v>
      </c>
      <c r="I48" s="136" t="s">
        <v>518</v>
      </c>
      <c r="J48" s="137" t="s">
        <v>545</v>
      </c>
      <c r="K48" s="138" t="s">
        <v>518</v>
      </c>
      <c r="L48" s="534"/>
      <c r="M48" s="537"/>
      <c r="BL48" s="46"/>
      <c r="BM48" s="127"/>
    </row>
    <row r="49" spans="1:65" ht="25.95" customHeight="1">
      <c r="A49" s="126" t="e">
        <f>VLOOKUP(D49,非表示_活動量と単位!$D$8:$E$75,2,FALSE)</f>
        <v>#N/A</v>
      </c>
      <c r="B49" s="206"/>
      <c r="C49" s="199"/>
      <c r="D49" s="146"/>
      <c r="E49" s="271"/>
      <c r="F49" s="300" t="str">
        <f t="shared" ref="F49:F103" si="8">IF(E49="","",INT(E49))</f>
        <v/>
      </c>
      <c r="G49" s="130" t="str">
        <f t="shared" ref="G49:G103" si="9">IF($D49="","",VLOOKUP($D49,活動の種別と単位,4,FALSE))</f>
        <v/>
      </c>
      <c r="H49" s="175"/>
      <c r="I49" s="130" t="str">
        <f t="shared" ref="I49:I103" si="10">IF($D49="","",VLOOKUP($D49,活動の種別と単位,5,FALSE))</f>
        <v/>
      </c>
      <c r="J49" s="215" t="str">
        <f>IF($D49="","",IFERROR(IF(VLOOKUP($C49,モニタリングポイント,11,FALSE)="デフォルト値",VLOOKUP($D49,デフォルト値,5,FALSE),""),""))</f>
        <v/>
      </c>
      <c r="K49" s="130" t="str">
        <f t="shared" ref="K49:K103" si="11">IF($D49="","",VLOOKUP($D49,活動の種別と単位,6,FALSE))</f>
        <v/>
      </c>
      <c r="L49" s="309" t="str">
        <f>IF($D49="","",IF($A49=0,F49*H49*J49,F49*J49))</f>
        <v/>
      </c>
      <c r="M49" s="252"/>
      <c r="BL49" s="46"/>
      <c r="BM49" s="127"/>
    </row>
    <row r="50" spans="1:65" ht="25.95" customHeight="1">
      <c r="A50" s="126" t="e">
        <f>VLOOKUP(D50,非表示_活動量と単位!$D$8:$E$75,2,FALSE)</f>
        <v>#N/A</v>
      </c>
      <c r="B50" s="206"/>
      <c r="C50" s="200"/>
      <c r="D50" s="147"/>
      <c r="E50" s="266"/>
      <c r="F50" s="297" t="str">
        <f t="shared" si="8"/>
        <v/>
      </c>
      <c r="G50" s="131" t="str">
        <f t="shared" si="9"/>
        <v/>
      </c>
      <c r="H50" s="176"/>
      <c r="I50" s="131" t="str">
        <f t="shared" si="10"/>
        <v/>
      </c>
      <c r="J50" s="216" t="str">
        <f>IF($D50="","",IFERROR(IF(VLOOKUP($C50,モニタリングポイント,11,FALSE)="デフォルト値",VLOOKUP($D50,デフォルト値,5,FALSE),""),""))</f>
        <v/>
      </c>
      <c r="K50" s="131" t="str">
        <f t="shared" si="11"/>
        <v/>
      </c>
      <c r="L50" s="310" t="str">
        <f t="shared" ref="L50:L80" si="12">IF($D50="","",IF($A50=0,F50*H50*J50,F50*J50))</f>
        <v/>
      </c>
      <c r="M50" s="253"/>
      <c r="BL50" s="46"/>
      <c r="BM50" s="127"/>
    </row>
    <row r="51" spans="1:65" ht="25.95" customHeight="1">
      <c r="A51" s="126" t="e">
        <f>VLOOKUP(D51,非表示_活動量と単位!$D$8:$E$75,2,FALSE)</f>
        <v>#N/A</v>
      </c>
      <c r="B51" s="206"/>
      <c r="C51" s="200"/>
      <c r="D51" s="147"/>
      <c r="E51" s="266"/>
      <c r="F51" s="297" t="str">
        <f t="shared" si="8"/>
        <v/>
      </c>
      <c r="G51" s="131" t="str">
        <f t="shared" si="9"/>
        <v/>
      </c>
      <c r="H51" s="176"/>
      <c r="I51" s="131" t="str">
        <f t="shared" si="10"/>
        <v/>
      </c>
      <c r="J51" s="216" t="str">
        <f>IF($D51="","",IFERROR(IF(VLOOKUP($C51,モニタリングポイント,11,FALSE)="デフォルト値",VLOOKUP($D51,デフォルト値,5,FALSE),""),""))</f>
        <v/>
      </c>
      <c r="K51" s="131" t="str">
        <f t="shared" si="11"/>
        <v/>
      </c>
      <c r="L51" s="310" t="str">
        <f t="shared" si="12"/>
        <v/>
      </c>
      <c r="M51" s="253"/>
      <c r="BL51" s="46"/>
      <c r="BM51" s="127"/>
    </row>
    <row r="52" spans="1:65" ht="25.95" customHeight="1">
      <c r="A52" s="126" t="e">
        <f>VLOOKUP(D52,非表示_活動量と単位!$D$8:$E$75,2,FALSE)</f>
        <v>#N/A</v>
      </c>
      <c r="B52" s="206"/>
      <c r="C52" s="200"/>
      <c r="D52" s="147"/>
      <c r="E52" s="266"/>
      <c r="F52" s="297" t="str">
        <f t="shared" si="8"/>
        <v/>
      </c>
      <c r="G52" s="131" t="str">
        <f t="shared" si="9"/>
        <v/>
      </c>
      <c r="H52" s="176"/>
      <c r="I52" s="131" t="str">
        <f t="shared" si="10"/>
        <v/>
      </c>
      <c r="J52" s="216" t="str">
        <f>IF($D52="","",IFERROR(IF(VLOOKUP($C52,モニタリングポイント,11,FALSE)="デフォルト値",VLOOKUP($D52,デフォルト値,5,FALSE),""),""))</f>
        <v/>
      </c>
      <c r="K52" s="131" t="str">
        <f t="shared" si="11"/>
        <v/>
      </c>
      <c r="L52" s="310" t="str">
        <f t="shared" si="12"/>
        <v/>
      </c>
      <c r="M52" s="253"/>
      <c r="BL52" s="46"/>
      <c r="BM52" s="127"/>
    </row>
    <row r="53" spans="1:65" ht="25.95" customHeight="1">
      <c r="A53" s="126" t="e">
        <f>VLOOKUP(D53,非表示_活動量と単位!$D$8:$E$75,2,FALSE)</f>
        <v>#N/A</v>
      </c>
      <c r="B53" s="206"/>
      <c r="C53" s="200"/>
      <c r="D53" s="147"/>
      <c r="E53" s="266"/>
      <c r="F53" s="297" t="str">
        <f t="shared" si="8"/>
        <v/>
      </c>
      <c r="G53" s="131" t="str">
        <f t="shared" si="9"/>
        <v/>
      </c>
      <c r="H53" s="176"/>
      <c r="I53" s="131" t="str">
        <f t="shared" si="10"/>
        <v/>
      </c>
      <c r="J53" s="216" t="str">
        <f>IF($D53="","",IFERROR(IF(VLOOKUP($C53,モニタリングポイント,11,FALSE)="デフォルト値",VLOOKUP($D53,デフォルト値,5,FALSE),""),""))</f>
        <v/>
      </c>
      <c r="K53" s="131" t="str">
        <f t="shared" si="11"/>
        <v/>
      </c>
      <c r="L53" s="310" t="str">
        <f t="shared" si="12"/>
        <v/>
      </c>
      <c r="M53" s="253"/>
      <c r="BL53" s="46"/>
      <c r="BM53" s="127"/>
    </row>
    <row r="54" spans="1:65" ht="25.95" customHeight="1">
      <c r="A54" s="126" t="e">
        <f>VLOOKUP(D54,非表示_活動量と単位!$D$8:$E$75,2,FALSE)</f>
        <v>#N/A</v>
      </c>
      <c r="B54" s="206"/>
      <c r="C54" s="200"/>
      <c r="D54" s="147"/>
      <c r="E54" s="266"/>
      <c r="F54" s="297" t="str">
        <f t="shared" si="8"/>
        <v/>
      </c>
      <c r="G54" s="131" t="str">
        <f t="shared" si="9"/>
        <v/>
      </c>
      <c r="H54" s="176"/>
      <c r="I54" s="131" t="str">
        <f t="shared" si="10"/>
        <v/>
      </c>
      <c r="J54" s="216" t="str">
        <f>IF($D54="","",IFERROR(IF(VLOOKUP($C54,モニタリングポイント,11,FALSE)="デフォルト値",VLOOKUP($D54,デフォルト値,5,FALSE),""),""))</f>
        <v/>
      </c>
      <c r="K54" s="131" t="str">
        <f t="shared" si="11"/>
        <v/>
      </c>
      <c r="L54" s="310" t="str">
        <f t="shared" si="12"/>
        <v/>
      </c>
      <c r="M54" s="253"/>
      <c r="BL54" s="46"/>
      <c r="BM54" s="127"/>
    </row>
    <row r="55" spans="1:65" ht="25.95" customHeight="1">
      <c r="A55" s="126" t="e">
        <f>VLOOKUP(D55,非表示_活動量と単位!$D$8:$E$75,2,FALSE)</f>
        <v>#N/A</v>
      </c>
      <c r="B55" s="206"/>
      <c r="C55" s="200"/>
      <c r="D55" s="147"/>
      <c r="E55" s="266"/>
      <c r="F55" s="297" t="str">
        <f t="shared" si="8"/>
        <v/>
      </c>
      <c r="G55" s="131" t="str">
        <f t="shared" si="9"/>
        <v/>
      </c>
      <c r="H55" s="176"/>
      <c r="I55" s="131" t="str">
        <f t="shared" si="10"/>
        <v/>
      </c>
      <c r="J55" s="216" t="str">
        <f>IF($D55="","",IFERROR(IF(VLOOKUP($C55,モニタリングポイント,11,FALSE)="デフォルト値",VLOOKUP($D55,デフォルト値,5,FALSE),""),""))</f>
        <v/>
      </c>
      <c r="K55" s="131" t="str">
        <f t="shared" si="11"/>
        <v/>
      </c>
      <c r="L55" s="310" t="str">
        <f t="shared" si="12"/>
        <v/>
      </c>
      <c r="M55" s="253"/>
      <c r="BL55" s="46"/>
      <c r="BM55" s="127"/>
    </row>
    <row r="56" spans="1:65" ht="25.95" customHeight="1">
      <c r="A56" s="126" t="e">
        <f>VLOOKUP(D56,非表示_活動量と単位!$D$8:$E$75,2,FALSE)</f>
        <v>#N/A</v>
      </c>
      <c r="B56" s="206"/>
      <c r="C56" s="200"/>
      <c r="D56" s="147"/>
      <c r="E56" s="266"/>
      <c r="F56" s="297" t="str">
        <f t="shared" si="8"/>
        <v/>
      </c>
      <c r="G56" s="131" t="str">
        <f t="shared" si="9"/>
        <v/>
      </c>
      <c r="H56" s="176"/>
      <c r="I56" s="131" t="str">
        <f t="shared" si="10"/>
        <v/>
      </c>
      <c r="J56" s="216" t="str">
        <f>IF($D56="","",IFERROR(IF(VLOOKUP($C56,モニタリングポイント,11,FALSE)="デフォルト値",VLOOKUP($D56,デフォルト値,5,FALSE),""),""))</f>
        <v/>
      </c>
      <c r="K56" s="131" t="str">
        <f t="shared" si="11"/>
        <v/>
      </c>
      <c r="L56" s="310" t="str">
        <f t="shared" si="12"/>
        <v/>
      </c>
      <c r="M56" s="253"/>
      <c r="BL56" s="46"/>
      <c r="BM56" s="127"/>
    </row>
    <row r="57" spans="1:65" ht="25.95" customHeight="1">
      <c r="A57" s="126" t="e">
        <f>VLOOKUP(D57,非表示_活動量と単位!$D$8:$E$75,2,FALSE)</f>
        <v>#N/A</v>
      </c>
      <c r="B57" s="206"/>
      <c r="C57" s="200"/>
      <c r="D57" s="147"/>
      <c r="E57" s="266"/>
      <c r="F57" s="297" t="str">
        <f t="shared" si="8"/>
        <v/>
      </c>
      <c r="G57" s="131" t="str">
        <f t="shared" si="9"/>
        <v/>
      </c>
      <c r="H57" s="176"/>
      <c r="I57" s="131" t="str">
        <f t="shared" si="10"/>
        <v/>
      </c>
      <c r="J57" s="216" t="str">
        <f>IF($D57="","",IFERROR(IF(VLOOKUP($C57,モニタリングポイント,11,FALSE)="デフォルト値",VLOOKUP($D57,デフォルト値,5,FALSE),""),""))</f>
        <v/>
      </c>
      <c r="K57" s="131" t="str">
        <f t="shared" si="11"/>
        <v/>
      </c>
      <c r="L57" s="310" t="str">
        <f t="shared" si="12"/>
        <v/>
      </c>
      <c r="M57" s="253"/>
    </row>
    <row r="58" spans="1:65" ht="25.95" customHeight="1">
      <c r="A58" s="126" t="e">
        <f>VLOOKUP(D58,非表示_活動量と単位!$D$8:$E$75,2,FALSE)</f>
        <v>#N/A</v>
      </c>
      <c r="B58" s="206"/>
      <c r="C58" s="200"/>
      <c r="D58" s="147"/>
      <c r="E58" s="266"/>
      <c r="F58" s="297" t="str">
        <f t="shared" si="8"/>
        <v/>
      </c>
      <c r="G58" s="131" t="str">
        <f t="shared" si="9"/>
        <v/>
      </c>
      <c r="H58" s="176"/>
      <c r="I58" s="131" t="str">
        <f t="shared" si="10"/>
        <v/>
      </c>
      <c r="J58" s="216" t="str">
        <f>IF($D58="","",IFERROR(IF(VLOOKUP($C58,モニタリングポイント,11,FALSE)="デフォルト値",VLOOKUP($D58,デフォルト値,5,FALSE),""),""))</f>
        <v/>
      </c>
      <c r="K58" s="131" t="str">
        <f t="shared" si="11"/>
        <v/>
      </c>
      <c r="L58" s="310" t="str">
        <f t="shared" si="12"/>
        <v/>
      </c>
      <c r="M58" s="253"/>
      <c r="BL58" s="46"/>
      <c r="BM58" s="127"/>
    </row>
    <row r="59" spans="1:65" ht="25.95" customHeight="1">
      <c r="A59" s="126" t="e">
        <f>VLOOKUP(D59,非表示_活動量と単位!$D$8:$E$75,2,FALSE)</f>
        <v>#N/A</v>
      </c>
      <c r="B59" s="206"/>
      <c r="C59" s="200"/>
      <c r="D59" s="147"/>
      <c r="E59" s="266"/>
      <c r="F59" s="297" t="str">
        <f t="shared" si="8"/>
        <v/>
      </c>
      <c r="G59" s="131" t="str">
        <f t="shared" si="9"/>
        <v/>
      </c>
      <c r="H59" s="176"/>
      <c r="I59" s="131" t="str">
        <f t="shared" si="10"/>
        <v/>
      </c>
      <c r="J59" s="216" t="str">
        <f>IF($D59="","",IFERROR(IF(VLOOKUP($C59,モニタリングポイント,11,FALSE)="デフォルト値",VLOOKUP($D59,デフォルト値,5,FALSE),""),""))</f>
        <v/>
      </c>
      <c r="K59" s="131" t="str">
        <f t="shared" si="11"/>
        <v/>
      </c>
      <c r="L59" s="310" t="str">
        <f t="shared" si="12"/>
        <v/>
      </c>
      <c r="M59" s="253"/>
      <c r="BL59" s="46"/>
      <c r="BM59" s="127"/>
    </row>
    <row r="60" spans="1:65" ht="25.95" customHeight="1">
      <c r="A60" s="126" t="e">
        <f>VLOOKUP(D60,非表示_活動量と単位!$D$8:$E$75,2,FALSE)</f>
        <v>#N/A</v>
      </c>
      <c r="B60" s="206"/>
      <c r="C60" s="200"/>
      <c r="D60" s="147"/>
      <c r="E60" s="266"/>
      <c r="F60" s="297" t="str">
        <f t="shared" si="8"/>
        <v/>
      </c>
      <c r="G60" s="131" t="str">
        <f t="shared" si="9"/>
        <v/>
      </c>
      <c r="H60" s="176"/>
      <c r="I60" s="131" t="str">
        <f t="shared" si="10"/>
        <v/>
      </c>
      <c r="J60" s="216" t="str">
        <f>IF($D60="","",IFERROR(IF(VLOOKUP($C60,モニタリングポイント,11,FALSE)="デフォルト値",VLOOKUP($D60,デフォルト値,5,FALSE),""),""))</f>
        <v/>
      </c>
      <c r="K60" s="131" t="str">
        <f t="shared" si="11"/>
        <v/>
      </c>
      <c r="L60" s="310" t="str">
        <f t="shared" si="12"/>
        <v/>
      </c>
      <c r="M60" s="253"/>
      <c r="BL60" s="46"/>
      <c r="BM60" s="127"/>
    </row>
    <row r="61" spans="1:65" ht="25.95" customHeight="1">
      <c r="A61" s="126" t="e">
        <f>VLOOKUP(D61,非表示_活動量と単位!$D$8:$E$75,2,FALSE)</f>
        <v>#N/A</v>
      </c>
      <c r="B61" s="206"/>
      <c r="C61" s="200"/>
      <c r="D61" s="147"/>
      <c r="E61" s="266"/>
      <c r="F61" s="297" t="str">
        <f t="shared" si="8"/>
        <v/>
      </c>
      <c r="G61" s="131" t="str">
        <f t="shared" si="9"/>
        <v/>
      </c>
      <c r="H61" s="176"/>
      <c r="I61" s="131" t="str">
        <f t="shared" si="10"/>
        <v/>
      </c>
      <c r="J61" s="216" t="str">
        <f>IF($D61="","",IFERROR(IF(VLOOKUP($C61,モニタリングポイント,11,FALSE)="デフォルト値",VLOOKUP($D61,デフォルト値,5,FALSE),""),""))</f>
        <v/>
      </c>
      <c r="K61" s="131" t="str">
        <f t="shared" si="11"/>
        <v/>
      </c>
      <c r="L61" s="310" t="str">
        <f t="shared" si="12"/>
        <v/>
      </c>
      <c r="M61" s="253"/>
      <c r="BL61" s="46"/>
      <c r="BM61" s="127"/>
    </row>
    <row r="62" spans="1:65" ht="25.95" customHeight="1">
      <c r="A62" s="126" t="e">
        <f>VLOOKUP(D62,非表示_活動量と単位!$D$8:$E$75,2,FALSE)</f>
        <v>#N/A</v>
      </c>
      <c r="B62" s="206"/>
      <c r="C62" s="200"/>
      <c r="D62" s="147"/>
      <c r="E62" s="266"/>
      <c r="F62" s="297" t="str">
        <f t="shared" si="8"/>
        <v/>
      </c>
      <c r="G62" s="131" t="str">
        <f t="shared" si="9"/>
        <v/>
      </c>
      <c r="H62" s="176"/>
      <c r="I62" s="131" t="str">
        <f t="shared" si="10"/>
        <v/>
      </c>
      <c r="J62" s="216" t="str">
        <f>IF($D62="","",IFERROR(IF(VLOOKUP($C62,モニタリングポイント,11,FALSE)="デフォルト値",VLOOKUP($D62,デフォルト値,5,FALSE),""),""))</f>
        <v/>
      </c>
      <c r="K62" s="131" t="str">
        <f t="shared" si="11"/>
        <v/>
      </c>
      <c r="L62" s="310" t="str">
        <f t="shared" si="12"/>
        <v/>
      </c>
      <c r="M62" s="253"/>
      <c r="BL62" s="46"/>
      <c r="BM62" s="127"/>
    </row>
    <row r="63" spans="1:65" ht="25.95" customHeight="1">
      <c r="A63" s="126" t="e">
        <f>VLOOKUP(D63,非表示_活動量と単位!$D$8:$E$75,2,FALSE)</f>
        <v>#N/A</v>
      </c>
      <c r="B63" s="206"/>
      <c r="C63" s="200"/>
      <c r="D63" s="147"/>
      <c r="E63" s="266"/>
      <c r="F63" s="297" t="str">
        <f t="shared" si="8"/>
        <v/>
      </c>
      <c r="G63" s="131" t="str">
        <f t="shared" si="9"/>
        <v/>
      </c>
      <c r="H63" s="176"/>
      <c r="I63" s="131" t="str">
        <f t="shared" si="10"/>
        <v/>
      </c>
      <c r="J63" s="216" t="str">
        <f>IF($D63="","",IFERROR(IF(VLOOKUP($C63,モニタリングポイント,11,FALSE)="デフォルト値",VLOOKUP($D63,デフォルト値,5,FALSE),""),""))</f>
        <v/>
      </c>
      <c r="K63" s="131" t="str">
        <f t="shared" si="11"/>
        <v/>
      </c>
      <c r="L63" s="310" t="str">
        <f t="shared" si="12"/>
        <v/>
      </c>
      <c r="M63" s="253"/>
      <c r="BL63" s="46"/>
      <c r="BM63" s="127"/>
    </row>
    <row r="64" spans="1:65" ht="25.95" customHeight="1">
      <c r="A64" s="126" t="e">
        <f>VLOOKUP(D64,非表示_活動量と単位!$D$8:$E$75,2,FALSE)</f>
        <v>#N/A</v>
      </c>
      <c r="B64" s="206"/>
      <c r="C64" s="200"/>
      <c r="D64" s="147"/>
      <c r="E64" s="301"/>
      <c r="F64" s="297" t="str">
        <f t="shared" si="8"/>
        <v/>
      </c>
      <c r="G64" s="131" t="str">
        <f t="shared" si="9"/>
        <v/>
      </c>
      <c r="H64" s="176"/>
      <c r="I64" s="131" t="str">
        <f t="shared" si="10"/>
        <v/>
      </c>
      <c r="J64" s="216" t="str">
        <f>IF($D64="","",IFERROR(IF(VLOOKUP($C64,モニタリングポイント,11,FALSE)="デフォルト値",VLOOKUP($D64,デフォルト値,5,FALSE),""),""))</f>
        <v/>
      </c>
      <c r="K64" s="131" t="str">
        <f t="shared" si="11"/>
        <v/>
      </c>
      <c r="L64" s="310" t="str">
        <f t="shared" si="12"/>
        <v/>
      </c>
      <c r="M64" s="253"/>
      <c r="BL64" s="46"/>
      <c r="BM64" s="127"/>
    </row>
    <row r="65" spans="1:65" ht="25.95" customHeight="1">
      <c r="A65" s="126" t="e">
        <f>VLOOKUP(D65,非表示_活動量と単位!$D$8:$E$75,2,FALSE)</f>
        <v>#N/A</v>
      </c>
      <c r="B65" s="206"/>
      <c r="C65" s="200"/>
      <c r="D65" s="147"/>
      <c r="E65" s="302"/>
      <c r="F65" s="297" t="str">
        <f t="shared" si="8"/>
        <v/>
      </c>
      <c r="G65" s="131" t="str">
        <f t="shared" si="9"/>
        <v/>
      </c>
      <c r="H65" s="176"/>
      <c r="I65" s="131" t="str">
        <f t="shared" si="10"/>
        <v/>
      </c>
      <c r="J65" s="216" t="str">
        <f>IF($D65="","",IFERROR(IF(VLOOKUP($C65,モニタリングポイント,11,FALSE)="デフォルト値",VLOOKUP($D65,デフォルト値,5,FALSE),""),""))</f>
        <v/>
      </c>
      <c r="K65" s="131" t="str">
        <f t="shared" si="11"/>
        <v/>
      </c>
      <c r="L65" s="310" t="str">
        <f t="shared" si="12"/>
        <v/>
      </c>
      <c r="M65" s="253"/>
      <c r="BL65" s="46"/>
      <c r="BM65" s="127"/>
    </row>
    <row r="66" spans="1:65" ht="25.95" customHeight="1">
      <c r="A66" s="126" t="e">
        <f>VLOOKUP(D66,非表示_活動量と単位!$D$8:$E$75,2,FALSE)</f>
        <v>#N/A</v>
      </c>
      <c r="B66" s="206"/>
      <c r="C66" s="200"/>
      <c r="D66" s="147"/>
      <c r="E66" s="302"/>
      <c r="F66" s="297" t="str">
        <f t="shared" si="8"/>
        <v/>
      </c>
      <c r="G66" s="131" t="str">
        <f t="shared" si="9"/>
        <v/>
      </c>
      <c r="H66" s="176"/>
      <c r="I66" s="131" t="str">
        <f t="shared" si="10"/>
        <v/>
      </c>
      <c r="J66" s="216" t="str">
        <f>IF($D66="","",IFERROR(IF(VLOOKUP($C66,モニタリングポイント,11,FALSE)="デフォルト値",VLOOKUP($D66,デフォルト値,5,FALSE),""),""))</f>
        <v/>
      </c>
      <c r="K66" s="131" t="str">
        <f t="shared" si="11"/>
        <v/>
      </c>
      <c r="L66" s="310" t="str">
        <f t="shared" si="12"/>
        <v/>
      </c>
      <c r="M66" s="253"/>
      <c r="BL66" s="46"/>
      <c r="BM66" s="127"/>
    </row>
    <row r="67" spans="1:65" ht="25.95" customHeight="1">
      <c r="A67" s="126" t="e">
        <f>VLOOKUP(D67,非表示_活動量と単位!$D$8:$E$75,2,FALSE)</f>
        <v>#N/A</v>
      </c>
      <c r="B67" s="206"/>
      <c r="C67" s="200"/>
      <c r="D67" s="147"/>
      <c r="E67" s="302"/>
      <c r="F67" s="297" t="str">
        <f t="shared" si="8"/>
        <v/>
      </c>
      <c r="G67" s="131" t="str">
        <f t="shared" si="9"/>
        <v/>
      </c>
      <c r="H67" s="176"/>
      <c r="I67" s="131" t="str">
        <f t="shared" si="10"/>
        <v/>
      </c>
      <c r="J67" s="216" t="str">
        <f>IF($D67="","",IFERROR(IF(VLOOKUP($C67,モニタリングポイント,11,FALSE)="デフォルト値",VLOOKUP($D67,デフォルト値,5,FALSE),""),""))</f>
        <v/>
      </c>
      <c r="K67" s="131" t="str">
        <f t="shared" si="11"/>
        <v/>
      </c>
      <c r="L67" s="310" t="str">
        <f t="shared" si="12"/>
        <v/>
      </c>
      <c r="M67" s="253"/>
    </row>
    <row r="68" spans="1:65" ht="25.95" customHeight="1">
      <c r="A68" s="126" t="e">
        <f>VLOOKUP(D68,非表示_活動量と単位!$D$8:$E$75,2,FALSE)</f>
        <v>#N/A</v>
      </c>
      <c r="B68" s="206"/>
      <c r="C68" s="200"/>
      <c r="D68" s="147"/>
      <c r="E68" s="302"/>
      <c r="F68" s="297" t="str">
        <f t="shared" si="8"/>
        <v/>
      </c>
      <c r="G68" s="131" t="str">
        <f t="shared" si="9"/>
        <v/>
      </c>
      <c r="H68" s="176"/>
      <c r="I68" s="131" t="str">
        <f t="shared" si="10"/>
        <v/>
      </c>
      <c r="J68" s="216" t="str">
        <f>IF($D68="","",IFERROR(IF(VLOOKUP($C68,モニタリングポイント,11,FALSE)="デフォルト値",VLOOKUP($D68,デフォルト値,5,FALSE),""),""))</f>
        <v/>
      </c>
      <c r="K68" s="131" t="str">
        <f t="shared" si="11"/>
        <v/>
      </c>
      <c r="L68" s="310" t="str">
        <f t="shared" si="12"/>
        <v/>
      </c>
      <c r="M68" s="253"/>
      <c r="BL68" s="46"/>
      <c r="BM68" s="127"/>
    </row>
    <row r="69" spans="1:65" ht="25.95" customHeight="1">
      <c r="A69" s="126" t="e">
        <f>VLOOKUP(D69,非表示_活動量と単位!$D$8:$E$75,2,FALSE)</f>
        <v>#N/A</v>
      </c>
      <c r="B69" s="206"/>
      <c r="C69" s="200"/>
      <c r="D69" s="147"/>
      <c r="E69" s="302"/>
      <c r="F69" s="297" t="str">
        <f t="shared" si="8"/>
        <v/>
      </c>
      <c r="G69" s="131" t="str">
        <f t="shared" si="9"/>
        <v/>
      </c>
      <c r="H69" s="176"/>
      <c r="I69" s="131" t="str">
        <f t="shared" si="10"/>
        <v/>
      </c>
      <c r="J69" s="216" t="str">
        <f>IF($D69="","",IFERROR(IF(VLOOKUP($C69,モニタリングポイント,11,FALSE)="デフォルト値",VLOOKUP($D69,デフォルト値,5,FALSE),""),""))</f>
        <v/>
      </c>
      <c r="K69" s="131" t="str">
        <f t="shared" si="11"/>
        <v/>
      </c>
      <c r="L69" s="310" t="str">
        <f t="shared" si="12"/>
        <v/>
      </c>
      <c r="M69" s="253"/>
      <c r="BL69" s="46"/>
      <c r="BM69" s="127"/>
    </row>
    <row r="70" spans="1:65" ht="25.95" customHeight="1">
      <c r="A70" s="126" t="e">
        <f>VLOOKUP(D70,非表示_活動量と単位!$D$8:$E$75,2,FALSE)</f>
        <v>#N/A</v>
      </c>
      <c r="B70" s="206"/>
      <c r="C70" s="200"/>
      <c r="D70" s="147"/>
      <c r="E70" s="302"/>
      <c r="F70" s="297" t="str">
        <f t="shared" si="8"/>
        <v/>
      </c>
      <c r="G70" s="131" t="str">
        <f t="shared" si="9"/>
        <v/>
      </c>
      <c r="H70" s="176"/>
      <c r="I70" s="131" t="str">
        <f t="shared" si="10"/>
        <v/>
      </c>
      <c r="J70" s="216" t="str">
        <f>IF($D70="","",IFERROR(IF(VLOOKUP($C70,モニタリングポイント,11,FALSE)="デフォルト値",VLOOKUP($D70,デフォルト値,5,FALSE),""),""))</f>
        <v/>
      </c>
      <c r="K70" s="131" t="str">
        <f t="shared" si="11"/>
        <v/>
      </c>
      <c r="L70" s="310" t="str">
        <f t="shared" si="12"/>
        <v/>
      </c>
      <c r="M70" s="253"/>
      <c r="BL70" s="46"/>
      <c r="BM70" s="127"/>
    </row>
    <row r="71" spans="1:65" ht="25.95" customHeight="1">
      <c r="A71" s="126" t="e">
        <f>VLOOKUP(D71,非表示_活動量と単位!$D$8:$E$75,2,FALSE)</f>
        <v>#N/A</v>
      </c>
      <c r="B71" s="206"/>
      <c r="C71" s="200"/>
      <c r="D71" s="147"/>
      <c r="E71" s="302"/>
      <c r="F71" s="297" t="str">
        <f t="shared" si="8"/>
        <v/>
      </c>
      <c r="G71" s="131" t="str">
        <f t="shared" si="9"/>
        <v/>
      </c>
      <c r="H71" s="176"/>
      <c r="I71" s="131" t="str">
        <f t="shared" si="10"/>
        <v/>
      </c>
      <c r="J71" s="216" t="str">
        <f>IF($D71="","",IFERROR(IF(VLOOKUP($C71,モニタリングポイント,11,FALSE)="デフォルト値",VLOOKUP($D71,デフォルト値,5,FALSE),""),""))</f>
        <v/>
      </c>
      <c r="K71" s="131" t="str">
        <f t="shared" si="11"/>
        <v/>
      </c>
      <c r="L71" s="310" t="str">
        <f t="shared" si="12"/>
        <v/>
      </c>
      <c r="M71" s="253"/>
      <c r="BL71" s="46"/>
      <c r="BM71" s="127"/>
    </row>
    <row r="72" spans="1:65" ht="25.95" customHeight="1">
      <c r="A72" s="126" t="e">
        <f>VLOOKUP(D72,非表示_活動量と単位!$D$8:$E$75,2,FALSE)</f>
        <v>#N/A</v>
      </c>
      <c r="B72" s="206"/>
      <c r="C72" s="200"/>
      <c r="D72" s="147"/>
      <c r="E72" s="302"/>
      <c r="F72" s="297" t="str">
        <f t="shared" si="8"/>
        <v/>
      </c>
      <c r="G72" s="131" t="str">
        <f t="shared" si="9"/>
        <v/>
      </c>
      <c r="H72" s="176"/>
      <c r="I72" s="131" t="str">
        <f t="shared" si="10"/>
        <v/>
      </c>
      <c r="J72" s="216" t="str">
        <f>IF($D72="","",IFERROR(IF(VLOOKUP($C72,モニタリングポイント,11,FALSE)="デフォルト値",VLOOKUP($D72,デフォルト値,5,FALSE),""),""))</f>
        <v/>
      </c>
      <c r="K72" s="131" t="str">
        <f t="shared" si="11"/>
        <v/>
      </c>
      <c r="L72" s="310" t="str">
        <f t="shared" si="12"/>
        <v/>
      </c>
      <c r="M72" s="253"/>
      <c r="BL72" s="46"/>
      <c r="BM72" s="127"/>
    </row>
    <row r="73" spans="1:65" ht="25.95" customHeight="1">
      <c r="A73" s="126" t="e">
        <f>VLOOKUP(D73,非表示_活動量と単位!$D$8:$E$75,2,FALSE)</f>
        <v>#N/A</v>
      </c>
      <c r="B73" s="206"/>
      <c r="C73" s="200"/>
      <c r="D73" s="147"/>
      <c r="E73" s="184"/>
      <c r="F73" s="297" t="str">
        <f t="shared" si="8"/>
        <v/>
      </c>
      <c r="G73" s="131" t="str">
        <f t="shared" si="9"/>
        <v/>
      </c>
      <c r="H73" s="176"/>
      <c r="I73" s="131" t="str">
        <f t="shared" si="10"/>
        <v/>
      </c>
      <c r="J73" s="216" t="str">
        <f>IF($D73="","",IFERROR(IF(VLOOKUP($C73,モニタリングポイント,11,FALSE)="デフォルト値",VLOOKUP($D73,デフォルト値,5,FALSE),""),""))</f>
        <v/>
      </c>
      <c r="K73" s="131" t="str">
        <f t="shared" si="11"/>
        <v/>
      </c>
      <c r="L73" s="310" t="str">
        <f t="shared" si="12"/>
        <v/>
      </c>
      <c r="M73" s="253"/>
      <c r="BL73" s="46"/>
      <c r="BM73" s="127"/>
    </row>
    <row r="74" spans="1:65" ht="25.95" customHeight="1">
      <c r="A74" s="126" t="e">
        <f>VLOOKUP(D74,非表示_活動量と単位!$D$8:$E$75,2,FALSE)</f>
        <v>#N/A</v>
      </c>
      <c r="B74" s="206"/>
      <c r="C74" s="200"/>
      <c r="D74" s="147"/>
      <c r="E74" s="184"/>
      <c r="F74" s="297" t="str">
        <f t="shared" si="8"/>
        <v/>
      </c>
      <c r="G74" s="131" t="str">
        <f t="shared" si="9"/>
        <v/>
      </c>
      <c r="H74" s="176"/>
      <c r="I74" s="131" t="str">
        <f t="shared" si="10"/>
        <v/>
      </c>
      <c r="J74" s="216" t="str">
        <f>IF($D74="","",IFERROR(IF(VLOOKUP($C74,モニタリングポイント,11,FALSE)="デフォルト値",VLOOKUP($D74,デフォルト値,5,FALSE),""),""))</f>
        <v/>
      </c>
      <c r="K74" s="131" t="str">
        <f t="shared" si="11"/>
        <v/>
      </c>
      <c r="L74" s="310" t="str">
        <f t="shared" si="12"/>
        <v/>
      </c>
      <c r="M74" s="253"/>
      <c r="BL74" s="46"/>
      <c r="BM74" s="127"/>
    </row>
    <row r="75" spans="1:65" ht="25.95" customHeight="1">
      <c r="A75" s="126" t="e">
        <f>VLOOKUP(D75,非表示_活動量と単位!$D$8:$E$75,2,FALSE)</f>
        <v>#N/A</v>
      </c>
      <c r="B75" s="206"/>
      <c r="C75" s="200"/>
      <c r="D75" s="147"/>
      <c r="E75" s="184"/>
      <c r="F75" s="297" t="str">
        <f t="shared" si="8"/>
        <v/>
      </c>
      <c r="G75" s="131" t="str">
        <f t="shared" si="9"/>
        <v/>
      </c>
      <c r="H75" s="176"/>
      <c r="I75" s="131" t="str">
        <f t="shared" si="10"/>
        <v/>
      </c>
      <c r="J75" s="216" t="str">
        <f>IF($D75="","",IFERROR(IF(VLOOKUP($C75,モニタリングポイント,11,FALSE)="デフォルト値",VLOOKUP($D75,デフォルト値,5,FALSE),""),""))</f>
        <v/>
      </c>
      <c r="K75" s="131" t="str">
        <f t="shared" si="11"/>
        <v/>
      </c>
      <c r="L75" s="310" t="str">
        <f t="shared" si="12"/>
        <v/>
      </c>
      <c r="M75" s="253"/>
      <c r="BL75" s="46"/>
      <c r="BM75" s="127"/>
    </row>
    <row r="76" spans="1:65" ht="25.95" customHeight="1">
      <c r="A76" s="126" t="e">
        <f>VLOOKUP(D76,非表示_活動量と単位!$D$8:$E$75,2,FALSE)</f>
        <v>#N/A</v>
      </c>
      <c r="B76" s="206"/>
      <c r="C76" s="200"/>
      <c r="D76" s="147"/>
      <c r="E76" s="184"/>
      <c r="F76" s="297" t="str">
        <f t="shared" si="8"/>
        <v/>
      </c>
      <c r="G76" s="131" t="str">
        <f t="shared" si="9"/>
        <v/>
      </c>
      <c r="H76" s="176"/>
      <c r="I76" s="131" t="str">
        <f t="shared" si="10"/>
        <v/>
      </c>
      <c r="J76" s="216" t="str">
        <f>IF($D76="","",IFERROR(IF(VLOOKUP($C76,モニタリングポイント,11,FALSE)="デフォルト値",VLOOKUP($D76,デフォルト値,5,FALSE),""),""))</f>
        <v/>
      </c>
      <c r="K76" s="131" t="str">
        <f t="shared" si="11"/>
        <v/>
      </c>
      <c r="L76" s="310" t="str">
        <f t="shared" si="12"/>
        <v/>
      </c>
      <c r="M76" s="253"/>
      <c r="BL76" s="46"/>
      <c r="BM76" s="127"/>
    </row>
    <row r="77" spans="1:65" ht="25.95" customHeight="1">
      <c r="A77" s="126" t="e">
        <f>VLOOKUP(D77,非表示_活動量と単位!$D$8:$E$75,2,FALSE)</f>
        <v>#N/A</v>
      </c>
      <c r="B77" s="206"/>
      <c r="C77" s="200"/>
      <c r="D77" s="147"/>
      <c r="E77" s="184"/>
      <c r="F77" s="297" t="str">
        <f t="shared" si="8"/>
        <v/>
      </c>
      <c r="G77" s="131" t="str">
        <f t="shared" si="9"/>
        <v/>
      </c>
      <c r="H77" s="176"/>
      <c r="I77" s="131" t="str">
        <f t="shared" si="10"/>
        <v/>
      </c>
      <c r="J77" s="216" t="str">
        <f>IF($D77="","",IFERROR(IF(VLOOKUP($C77,モニタリングポイント,11,FALSE)="デフォルト値",VLOOKUP($D77,デフォルト値,5,FALSE),""),""))</f>
        <v/>
      </c>
      <c r="K77" s="131" t="str">
        <f t="shared" si="11"/>
        <v/>
      </c>
      <c r="L77" s="310" t="str">
        <f t="shared" si="12"/>
        <v/>
      </c>
      <c r="M77" s="253"/>
    </row>
    <row r="78" spans="1:65" ht="25.95" customHeight="1">
      <c r="A78" s="126" t="e">
        <f>VLOOKUP(D78,非表示_活動量と単位!$D$8:$E$75,2,FALSE)</f>
        <v>#N/A</v>
      </c>
      <c r="B78" s="206"/>
      <c r="C78" s="200"/>
      <c r="D78" s="147"/>
      <c r="E78" s="184"/>
      <c r="F78" s="297" t="str">
        <f t="shared" si="8"/>
        <v/>
      </c>
      <c r="G78" s="131" t="str">
        <f t="shared" si="9"/>
        <v/>
      </c>
      <c r="H78" s="176"/>
      <c r="I78" s="131" t="str">
        <f t="shared" si="10"/>
        <v/>
      </c>
      <c r="J78" s="216" t="str">
        <f>IF($D78="","",IFERROR(IF(VLOOKUP($C78,モニタリングポイント,11,FALSE)="デフォルト値",VLOOKUP($D78,デフォルト値,5,FALSE),""),""))</f>
        <v/>
      </c>
      <c r="K78" s="131" t="str">
        <f t="shared" si="11"/>
        <v/>
      </c>
      <c r="L78" s="310" t="str">
        <f t="shared" si="12"/>
        <v/>
      </c>
      <c r="M78" s="253"/>
      <c r="BL78" s="46"/>
      <c r="BM78" s="127"/>
    </row>
    <row r="79" spans="1:65" ht="25.95" customHeight="1">
      <c r="A79" s="126" t="e">
        <f>VLOOKUP(D79,非表示_活動量と単位!$D$8:$E$75,2,FALSE)</f>
        <v>#N/A</v>
      </c>
      <c r="B79" s="206"/>
      <c r="C79" s="200"/>
      <c r="D79" s="147"/>
      <c r="E79" s="184"/>
      <c r="F79" s="297" t="str">
        <f t="shared" si="8"/>
        <v/>
      </c>
      <c r="G79" s="131" t="str">
        <f t="shared" si="9"/>
        <v/>
      </c>
      <c r="H79" s="176"/>
      <c r="I79" s="131" t="str">
        <f t="shared" si="10"/>
        <v/>
      </c>
      <c r="J79" s="216" t="str">
        <f>IF($D79="","",IFERROR(IF(VLOOKUP($C79,モニタリングポイント,11,FALSE)="デフォルト値",VLOOKUP($D79,デフォルト値,5,FALSE),""),""))</f>
        <v/>
      </c>
      <c r="K79" s="131" t="str">
        <f t="shared" si="11"/>
        <v/>
      </c>
      <c r="L79" s="310" t="str">
        <f t="shared" si="12"/>
        <v/>
      </c>
      <c r="M79" s="253"/>
      <c r="BL79" s="46"/>
      <c r="BM79" s="127"/>
    </row>
    <row r="80" spans="1:65" ht="25.95" customHeight="1">
      <c r="A80" s="126" t="e">
        <f>VLOOKUP(D80,非表示_活動量と単位!$D$8:$E$75,2,FALSE)</f>
        <v>#N/A</v>
      </c>
      <c r="B80" s="206"/>
      <c r="C80" s="200"/>
      <c r="D80" s="147"/>
      <c r="E80" s="184"/>
      <c r="F80" s="297" t="str">
        <f t="shared" si="8"/>
        <v/>
      </c>
      <c r="G80" s="131" t="str">
        <f t="shared" si="9"/>
        <v/>
      </c>
      <c r="H80" s="176"/>
      <c r="I80" s="131" t="str">
        <f t="shared" si="10"/>
        <v/>
      </c>
      <c r="J80" s="216" t="str">
        <f>IF($D80="","",IFERROR(IF(VLOOKUP($C80,モニタリングポイント,11,FALSE)="デフォルト値",VLOOKUP($D80,デフォルト値,5,FALSE),""),""))</f>
        <v/>
      </c>
      <c r="K80" s="131" t="str">
        <f t="shared" si="11"/>
        <v/>
      </c>
      <c r="L80" s="310" t="str">
        <f t="shared" si="12"/>
        <v/>
      </c>
      <c r="M80" s="253"/>
      <c r="BL80" s="46"/>
      <c r="BM80" s="127"/>
    </row>
    <row r="81" spans="1:65" ht="25.95" customHeight="1">
      <c r="A81" s="126" t="e">
        <f>VLOOKUP(D81,非表示_活動量と単位!$D$8:$E$75,2,FALSE)</f>
        <v>#N/A</v>
      </c>
      <c r="B81" s="206"/>
      <c r="C81" s="200"/>
      <c r="D81" s="147"/>
      <c r="E81" s="184"/>
      <c r="F81" s="297" t="str">
        <f t="shared" si="8"/>
        <v/>
      </c>
      <c r="G81" s="131" t="str">
        <f t="shared" si="9"/>
        <v/>
      </c>
      <c r="H81" s="176"/>
      <c r="I81" s="131" t="str">
        <f t="shared" si="10"/>
        <v/>
      </c>
      <c r="J81" s="216" t="str">
        <f>IF($D81="","",IFERROR(IF(VLOOKUP($C81,モニタリングポイント,11,FALSE)="デフォルト値",VLOOKUP($D81,デフォルト値,5,FALSE),""),""))</f>
        <v/>
      </c>
      <c r="K81" s="131" t="str">
        <f t="shared" si="11"/>
        <v/>
      </c>
      <c r="L81" s="310" t="str">
        <f t="shared" ref="L81:L103" si="13">IF($D81="","",IF($A81=0,F81*H81*J81,F81*J81))</f>
        <v/>
      </c>
      <c r="M81" s="253"/>
      <c r="BL81" s="46"/>
      <c r="BM81" s="127"/>
    </row>
    <row r="82" spans="1:65" ht="25.95" customHeight="1">
      <c r="A82" s="126" t="e">
        <f>VLOOKUP(D82,非表示_活動量と単位!$D$8:$E$75,2,FALSE)</f>
        <v>#N/A</v>
      </c>
      <c r="B82" s="206"/>
      <c r="C82" s="200"/>
      <c r="D82" s="147"/>
      <c r="E82" s="184"/>
      <c r="F82" s="297" t="str">
        <f t="shared" si="8"/>
        <v/>
      </c>
      <c r="G82" s="131" t="str">
        <f t="shared" si="9"/>
        <v/>
      </c>
      <c r="H82" s="176"/>
      <c r="I82" s="131" t="str">
        <f t="shared" si="10"/>
        <v/>
      </c>
      <c r="J82" s="216" t="str">
        <f>IF($D82="","",IFERROR(IF(VLOOKUP($C82,モニタリングポイント,11,FALSE)="デフォルト値",VLOOKUP($D82,デフォルト値,5,FALSE),""),""))</f>
        <v/>
      </c>
      <c r="K82" s="131" t="str">
        <f t="shared" si="11"/>
        <v/>
      </c>
      <c r="L82" s="310" t="str">
        <f t="shared" si="13"/>
        <v/>
      </c>
      <c r="M82" s="253"/>
      <c r="BL82" s="46"/>
      <c r="BM82" s="127"/>
    </row>
    <row r="83" spans="1:65" ht="25.95" customHeight="1">
      <c r="A83" s="126" t="e">
        <f>VLOOKUP(D83,非表示_活動量と単位!$D$8:$E$75,2,FALSE)</f>
        <v>#N/A</v>
      </c>
      <c r="B83" s="206"/>
      <c r="C83" s="200"/>
      <c r="D83" s="147"/>
      <c r="E83" s="184"/>
      <c r="F83" s="297" t="str">
        <f t="shared" si="8"/>
        <v/>
      </c>
      <c r="G83" s="131" t="str">
        <f t="shared" si="9"/>
        <v/>
      </c>
      <c r="H83" s="176"/>
      <c r="I83" s="131" t="str">
        <f t="shared" si="10"/>
        <v/>
      </c>
      <c r="J83" s="216" t="str">
        <f>IF($D83="","",IFERROR(IF(VLOOKUP($C83,モニタリングポイント,11,FALSE)="デフォルト値",VLOOKUP($D83,デフォルト値,5,FALSE),""),""))</f>
        <v/>
      </c>
      <c r="K83" s="131" t="str">
        <f t="shared" si="11"/>
        <v/>
      </c>
      <c r="L83" s="310" t="str">
        <f t="shared" si="13"/>
        <v/>
      </c>
      <c r="M83" s="253"/>
      <c r="BL83" s="46"/>
      <c r="BM83" s="127"/>
    </row>
    <row r="84" spans="1:65" ht="25.95" customHeight="1">
      <c r="A84" s="126" t="e">
        <f>VLOOKUP(D84,非表示_活動量と単位!$D$8:$E$75,2,FALSE)</f>
        <v>#N/A</v>
      </c>
      <c r="B84" s="206"/>
      <c r="C84" s="200"/>
      <c r="D84" s="147"/>
      <c r="E84" s="184"/>
      <c r="F84" s="297" t="str">
        <f t="shared" si="8"/>
        <v/>
      </c>
      <c r="G84" s="131" t="str">
        <f t="shared" si="9"/>
        <v/>
      </c>
      <c r="H84" s="176"/>
      <c r="I84" s="131" t="str">
        <f t="shared" si="10"/>
        <v/>
      </c>
      <c r="J84" s="216" t="str">
        <f>IF($D84="","",IFERROR(IF(VLOOKUP($C84,モニタリングポイント,11,FALSE)="デフォルト値",VLOOKUP($D84,デフォルト値,5,FALSE),""),""))</f>
        <v/>
      </c>
      <c r="K84" s="131" t="str">
        <f t="shared" si="11"/>
        <v/>
      </c>
      <c r="L84" s="310" t="str">
        <f t="shared" si="13"/>
        <v/>
      </c>
      <c r="M84" s="253"/>
      <c r="BL84" s="46"/>
      <c r="BM84" s="127"/>
    </row>
    <row r="85" spans="1:65" ht="25.95" customHeight="1">
      <c r="A85" s="126" t="e">
        <f>VLOOKUP(D85,非表示_活動量と単位!$D$8:$E$75,2,FALSE)</f>
        <v>#N/A</v>
      </c>
      <c r="B85" s="206"/>
      <c r="C85" s="200"/>
      <c r="D85" s="147"/>
      <c r="E85" s="184"/>
      <c r="F85" s="297" t="str">
        <f t="shared" si="8"/>
        <v/>
      </c>
      <c r="G85" s="131" t="str">
        <f t="shared" si="9"/>
        <v/>
      </c>
      <c r="H85" s="176"/>
      <c r="I85" s="131" t="str">
        <f t="shared" si="10"/>
        <v/>
      </c>
      <c r="J85" s="216" t="str">
        <f>IF($D85="","",IFERROR(IF(VLOOKUP($C85,モニタリングポイント,11,FALSE)="デフォルト値",VLOOKUP($D85,デフォルト値,5,FALSE),""),""))</f>
        <v/>
      </c>
      <c r="K85" s="131" t="str">
        <f t="shared" si="11"/>
        <v/>
      </c>
      <c r="L85" s="310" t="str">
        <f t="shared" si="13"/>
        <v/>
      </c>
      <c r="M85" s="253"/>
      <c r="BL85" s="46"/>
      <c r="BM85" s="127"/>
    </row>
    <row r="86" spans="1:65" ht="25.95" customHeight="1">
      <c r="A86" s="126" t="e">
        <f>VLOOKUP(D86,非表示_活動量と単位!$D$8:$E$75,2,FALSE)</f>
        <v>#N/A</v>
      </c>
      <c r="B86" s="206"/>
      <c r="C86" s="200"/>
      <c r="D86" s="147"/>
      <c r="E86" s="184"/>
      <c r="F86" s="297" t="str">
        <f t="shared" si="8"/>
        <v/>
      </c>
      <c r="G86" s="131" t="str">
        <f t="shared" si="9"/>
        <v/>
      </c>
      <c r="H86" s="176"/>
      <c r="I86" s="131" t="str">
        <f t="shared" si="10"/>
        <v/>
      </c>
      <c r="J86" s="216" t="str">
        <f>IF($D86="","",IFERROR(IF(VLOOKUP($C86,モニタリングポイント,11,FALSE)="デフォルト値",VLOOKUP($D86,デフォルト値,5,FALSE),""),""))</f>
        <v/>
      </c>
      <c r="K86" s="131" t="str">
        <f t="shared" si="11"/>
        <v/>
      </c>
      <c r="L86" s="310" t="str">
        <f t="shared" si="13"/>
        <v/>
      </c>
      <c r="M86" s="253"/>
      <c r="BL86" s="46"/>
      <c r="BM86" s="127"/>
    </row>
    <row r="87" spans="1:65" ht="25.95" customHeight="1">
      <c r="A87" s="126" t="e">
        <f>VLOOKUP(D87,非表示_活動量と単位!$D$8:$E$75,2,FALSE)</f>
        <v>#N/A</v>
      </c>
      <c r="B87" s="206"/>
      <c r="C87" s="200"/>
      <c r="D87" s="147"/>
      <c r="E87" s="184"/>
      <c r="F87" s="297" t="str">
        <f t="shared" si="8"/>
        <v/>
      </c>
      <c r="G87" s="131" t="str">
        <f t="shared" si="9"/>
        <v/>
      </c>
      <c r="H87" s="176"/>
      <c r="I87" s="131" t="str">
        <f t="shared" si="10"/>
        <v/>
      </c>
      <c r="J87" s="216" t="str">
        <f>IF($D87="","",IFERROR(IF(VLOOKUP($C87,モニタリングポイント,11,FALSE)="デフォルト値",VLOOKUP($D87,デフォルト値,5,FALSE),""),""))</f>
        <v/>
      </c>
      <c r="K87" s="131" t="str">
        <f t="shared" si="11"/>
        <v/>
      </c>
      <c r="L87" s="310" t="str">
        <f t="shared" si="13"/>
        <v/>
      </c>
      <c r="M87" s="253"/>
      <c r="BL87" s="46"/>
      <c r="BM87" s="127"/>
    </row>
    <row r="88" spans="1:65" ht="25.95" customHeight="1">
      <c r="A88" s="126" t="e">
        <f>VLOOKUP(D88,非表示_活動量と単位!$D$8:$E$75,2,FALSE)</f>
        <v>#N/A</v>
      </c>
      <c r="B88" s="206"/>
      <c r="C88" s="200"/>
      <c r="D88" s="147"/>
      <c r="E88" s="184"/>
      <c r="F88" s="297" t="str">
        <f t="shared" si="8"/>
        <v/>
      </c>
      <c r="G88" s="131" t="str">
        <f t="shared" si="9"/>
        <v/>
      </c>
      <c r="H88" s="176"/>
      <c r="I88" s="131" t="str">
        <f t="shared" si="10"/>
        <v/>
      </c>
      <c r="J88" s="216" t="str">
        <f>IF($D88="","",IFERROR(IF(VLOOKUP($C88,モニタリングポイント,11,FALSE)="デフォルト値",VLOOKUP($D88,デフォルト値,5,FALSE),""),""))</f>
        <v/>
      </c>
      <c r="K88" s="131" t="str">
        <f t="shared" si="11"/>
        <v/>
      </c>
      <c r="L88" s="310" t="str">
        <f t="shared" si="13"/>
        <v/>
      </c>
      <c r="M88" s="253"/>
    </row>
    <row r="89" spans="1:65" ht="25.95" customHeight="1">
      <c r="A89" s="126" t="e">
        <f>VLOOKUP(D89,非表示_活動量と単位!$D$8:$E$75,2,FALSE)</f>
        <v>#N/A</v>
      </c>
      <c r="B89" s="206"/>
      <c r="C89" s="200"/>
      <c r="D89" s="147"/>
      <c r="E89" s="184"/>
      <c r="F89" s="297" t="str">
        <f t="shared" si="8"/>
        <v/>
      </c>
      <c r="G89" s="131" t="str">
        <f t="shared" si="9"/>
        <v/>
      </c>
      <c r="H89" s="176"/>
      <c r="I89" s="131" t="str">
        <f t="shared" si="10"/>
        <v/>
      </c>
      <c r="J89" s="216" t="str">
        <f>IF($D89="","",IFERROR(IF(VLOOKUP($C89,モニタリングポイント,11,FALSE)="デフォルト値",VLOOKUP($D89,デフォルト値,5,FALSE),""),""))</f>
        <v/>
      </c>
      <c r="K89" s="131" t="str">
        <f t="shared" si="11"/>
        <v/>
      </c>
      <c r="L89" s="310" t="str">
        <f t="shared" si="13"/>
        <v/>
      </c>
      <c r="M89" s="253"/>
      <c r="BL89" s="46"/>
      <c r="BM89" s="127"/>
    </row>
    <row r="90" spans="1:65" ht="25.95" customHeight="1">
      <c r="A90" s="126" t="e">
        <f>VLOOKUP(D90,非表示_活動量と単位!$D$8:$E$75,2,FALSE)</f>
        <v>#N/A</v>
      </c>
      <c r="B90" s="206"/>
      <c r="C90" s="200"/>
      <c r="D90" s="147"/>
      <c r="E90" s="184"/>
      <c r="F90" s="297" t="str">
        <f t="shared" si="8"/>
        <v/>
      </c>
      <c r="G90" s="131" t="str">
        <f t="shared" si="9"/>
        <v/>
      </c>
      <c r="H90" s="176"/>
      <c r="I90" s="131" t="str">
        <f t="shared" si="10"/>
        <v/>
      </c>
      <c r="J90" s="216" t="str">
        <f>IF($D90="","",IFERROR(IF(VLOOKUP($C90,モニタリングポイント,11,FALSE)="デフォルト値",VLOOKUP($D90,デフォルト値,5,FALSE),""),""))</f>
        <v/>
      </c>
      <c r="K90" s="131" t="str">
        <f t="shared" si="11"/>
        <v/>
      </c>
      <c r="L90" s="310" t="str">
        <f t="shared" si="13"/>
        <v/>
      </c>
      <c r="M90" s="253"/>
      <c r="BL90" s="46"/>
      <c r="BM90" s="127"/>
    </row>
    <row r="91" spans="1:65" ht="25.95" customHeight="1">
      <c r="A91" s="126" t="e">
        <f>VLOOKUP(D91,非表示_活動量と単位!$D$8:$E$75,2,FALSE)</f>
        <v>#N/A</v>
      </c>
      <c r="B91" s="206"/>
      <c r="C91" s="200"/>
      <c r="D91" s="147"/>
      <c r="E91" s="184"/>
      <c r="F91" s="297" t="str">
        <f t="shared" si="8"/>
        <v/>
      </c>
      <c r="G91" s="131" t="str">
        <f t="shared" si="9"/>
        <v/>
      </c>
      <c r="H91" s="176"/>
      <c r="I91" s="131" t="str">
        <f t="shared" si="10"/>
        <v/>
      </c>
      <c r="J91" s="216" t="str">
        <f>IF($D91="","",IFERROR(IF(VLOOKUP($C91,モニタリングポイント,11,FALSE)="デフォルト値",VLOOKUP($D91,デフォルト値,5,FALSE),""),""))</f>
        <v/>
      </c>
      <c r="K91" s="131" t="str">
        <f t="shared" si="11"/>
        <v/>
      </c>
      <c r="L91" s="310" t="str">
        <f t="shared" si="13"/>
        <v/>
      </c>
      <c r="M91" s="253"/>
      <c r="BL91" s="46"/>
      <c r="BM91" s="127"/>
    </row>
    <row r="92" spans="1:65" ht="25.95" customHeight="1">
      <c r="A92" s="126" t="e">
        <f>VLOOKUP(D92,非表示_活動量と単位!$D$8:$E$75,2,FALSE)</f>
        <v>#N/A</v>
      </c>
      <c r="B92" s="206"/>
      <c r="C92" s="200"/>
      <c r="D92" s="147"/>
      <c r="E92" s="184"/>
      <c r="F92" s="297" t="str">
        <f t="shared" si="8"/>
        <v/>
      </c>
      <c r="G92" s="131" t="str">
        <f t="shared" si="9"/>
        <v/>
      </c>
      <c r="H92" s="176"/>
      <c r="I92" s="131" t="str">
        <f t="shared" si="10"/>
        <v/>
      </c>
      <c r="J92" s="216" t="str">
        <f>IF($D92="","",IFERROR(IF(VLOOKUP($C92,モニタリングポイント,11,FALSE)="デフォルト値",VLOOKUP($D92,デフォルト値,5,FALSE),""),""))</f>
        <v/>
      </c>
      <c r="K92" s="131" t="str">
        <f t="shared" si="11"/>
        <v/>
      </c>
      <c r="L92" s="310" t="str">
        <f t="shared" si="13"/>
        <v/>
      </c>
      <c r="M92" s="253"/>
      <c r="BL92" s="46"/>
      <c r="BM92" s="127"/>
    </row>
    <row r="93" spans="1:65" ht="25.95" customHeight="1">
      <c r="A93" s="126" t="e">
        <f>VLOOKUP(D93,非表示_活動量と単位!$D$8:$E$75,2,FALSE)</f>
        <v>#N/A</v>
      </c>
      <c r="B93" s="206"/>
      <c r="C93" s="200"/>
      <c r="D93" s="147"/>
      <c r="E93" s="184"/>
      <c r="F93" s="297" t="str">
        <f t="shared" si="8"/>
        <v/>
      </c>
      <c r="G93" s="131" t="str">
        <f t="shared" si="9"/>
        <v/>
      </c>
      <c r="H93" s="176"/>
      <c r="I93" s="131" t="str">
        <f t="shared" si="10"/>
        <v/>
      </c>
      <c r="J93" s="216" t="str">
        <f>IF($D93="","",IFERROR(IF(VLOOKUP($C93,モニタリングポイント,11,FALSE)="デフォルト値",VLOOKUP($D93,デフォルト値,5,FALSE),""),""))</f>
        <v/>
      </c>
      <c r="K93" s="131" t="str">
        <f t="shared" si="11"/>
        <v/>
      </c>
      <c r="L93" s="310" t="str">
        <f t="shared" si="13"/>
        <v/>
      </c>
      <c r="M93" s="253"/>
    </row>
    <row r="94" spans="1:65" ht="25.95" customHeight="1">
      <c r="A94" s="126" t="e">
        <f>VLOOKUP(D94,非表示_活動量と単位!$D$8:$E$75,2,FALSE)</f>
        <v>#N/A</v>
      </c>
      <c r="B94" s="206"/>
      <c r="C94" s="200"/>
      <c r="D94" s="147"/>
      <c r="E94" s="184"/>
      <c r="F94" s="297" t="str">
        <f t="shared" si="8"/>
        <v/>
      </c>
      <c r="G94" s="131" t="str">
        <f t="shared" si="9"/>
        <v/>
      </c>
      <c r="H94" s="176"/>
      <c r="I94" s="131" t="str">
        <f t="shared" si="10"/>
        <v/>
      </c>
      <c r="J94" s="216" t="str">
        <f>IF($D94="","",IFERROR(IF(VLOOKUP($C94,モニタリングポイント,11,FALSE)="デフォルト値",VLOOKUP($D94,デフォルト値,5,FALSE),""),""))</f>
        <v/>
      </c>
      <c r="K94" s="131" t="str">
        <f t="shared" si="11"/>
        <v/>
      </c>
      <c r="L94" s="310" t="str">
        <f t="shared" si="13"/>
        <v/>
      </c>
      <c r="M94" s="253"/>
      <c r="BL94" s="46"/>
      <c r="BM94" s="127"/>
    </row>
    <row r="95" spans="1:65" ht="25.95" customHeight="1">
      <c r="A95" s="126" t="e">
        <f>VLOOKUP(D95,非表示_活動量と単位!$D$8:$E$75,2,FALSE)</f>
        <v>#N/A</v>
      </c>
      <c r="B95" s="206"/>
      <c r="C95" s="200"/>
      <c r="D95" s="147"/>
      <c r="E95" s="184"/>
      <c r="F95" s="297" t="str">
        <f t="shared" si="8"/>
        <v/>
      </c>
      <c r="G95" s="131" t="str">
        <f t="shared" si="9"/>
        <v/>
      </c>
      <c r="H95" s="176"/>
      <c r="I95" s="131" t="str">
        <f t="shared" si="10"/>
        <v/>
      </c>
      <c r="J95" s="216" t="str">
        <f>IF($D95="","",IFERROR(IF(VLOOKUP($C95,モニタリングポイント,11,FALSE)="デフォルト値",VLOOKUP($D95,デフォルト値,5,FALSE),""),""))</f>
        <v/>
      </c>
      <c r="K95" s="131" t="str">
        <f t="shared" si="11"/>
        <v/>
      </c>
      <c r="L95" s="310" t="str">
        <f t="shared" si="13"/>
        <v/>
      </c>
      <c r="M95" s="253"/>
      <c r="BL95" s="46"/>
      <c r="BM95" s="127"/>
    </row>
    <row r="96" spans="1:65" ht="25.95" customHeight="1">
      <c r="A96" s="126" t="e">
        <f>VLOOKUP(D96,非表示_活動量と単位!$D$8:$E$75,2,FALSE)</f>
        <v>#N/A</v>
      </c>
      <c r="B96" s="206"/>
      <c r="C96" s="200"/>
      <c r="D96" s="147"/>
      <c r="E96" s="184"/>
      <c r="F96" s="297" t="str">
        <f t="shared" si="8"/>
        <v/>
      </c>
      <c r="G96" s="131" t="str">
        <f t="shared" si="9"/>
        <v/>
      </c>
      <c r="H96" s="176"/>
      <c r="I96" s="131" t="str">
        <f t="shared" si="10"/>
        <v/>
      </c>
      <c r="J96" s="216" t="str">
        <f>IF($D96="","",IFERROR(IF(VLOOKUP($C96,モニタリングポイント,11,FALSE)="デフォルト値",VLOOKUP($D96,デフォルト値,5,FALSE),""),""))</f>
        <v/>
      </c>
      <c r="K96" s="131" t="str">
        <f t="shared" si="11"/>
        <v/>
      </c>
      <c r="L96" s="310" t="str">
        <f t="shared" si="13"/>
        <v/>
      </c>
      <c r="M96" s="253"/>
      <c r="BL96" s="46"/>
      <c r="BM96" s="127"/>
    </row>
    <row r="97" spans="1:65" ht="25.95" customHeight="1">
      <c r="A97" s="126" t="e">
        <f>VLOOKUP(D97,非表示_活動量と単位!$D$8:$E$75,2,FALSE)</f>
        <v>#N/A</v>
      </c>
      <c r="B97" s="206"/>
      <c r="C97" s="200"/>
      <c r="D97" s="147"/>
      <c r="E97" s="184"/>
      <c r="F97" s="297" t="str">
        <f t="shared" si="8"/>
        <v/>
      </c>
      <c r="G97" s="131" t="str">
        <f t="shared" si="9"/>
        <v/>
      </c>
      <c r="H97" s="176"/>
      <c r="I97" s="131" t="str">
        <f t="shared" si="10"/>
        <v/>
      </c>
      <c r="J97" s="216" t="str">
        <f>IF($D97="","",IFERROR(IF(VLOOKUP($C97,モニタリングポイント,11,FALSE)="デフォルト値",VLOOKUP($D97,デフォルト値,5,FALSE),""),""))</f>
        <v/>
      </c>
      <c r="K97" s="131" t="str">
        <f t="shared" si="11"/>
        <v/>
      </c>
      <c r="L97" s="310" t="str">
        <f t="shared" si="13"/>
        <v/>
      </c>
      <c r="M97" s="253"/>
      <c r="BL97" s="46"/>
      <c r="BM97" s="127"/>
    </row>
    <row r="98" spans="1:65" ht="25.95" customHeight="1">
      <c r="A98" s="126" t="e">
        <f>VLOOKUP(D98,非表示_活動量と単位!$D$8:$E$75,2,FALSE)</f>
        <v>#N/A</v>
      </c>
      <c r="B98" s="206"/>
      <c r="C98" s="200"/>
      <c r="D98" s="147"/>
      <c r="E98" s="184"/>
      <c r="F98" s="297" t="str">
        <f t="shared" si="8"/>
        <v/>
      </c>
      <c r="G98" s="131" t="str">
        <f t="shared" si="9"/>
        <v/>
      </c>
      <c r="H98" s="176"/>
      <c r="I98" s="131" t="str">
        <f t="shared" si="10"/>
        <v/>
      </c>
      <c r="J98" s="216" t="str">
        <f>IF($D98="","",IFERROR(IF(VLOOKUP($C98,モニタリングポイント,11,FALSE)="デフォルト値",VLOOKUP($D98,デフォルト値,5,FALSE),""),""))</f>
        <v/>
      </c>
      <c r="K98" s="131" t="str">
        <f t="shared" si="11"/>
        <v/>
      </c>
      <c r="L98" s="310" t="str">
        <f t="shared" si="13"/>
        <v/>
      </c>
      <c r="M98" s="253"/>
    </row>
    <row r="99" spans="1:65" ht="25.95" customHeight="1">
      <c r="A99" s="126" t="e">
        <f>VLOOKUP(D99,非表示_活動量と単位!$D$8:$E$75,2,FALSE)</f>
        <v>#N/A</v>
      </c>
      <c r="B99" s="206"/>
      <c r="C99" s="200"/>
      <c r="D99" s="147"/>
      <c r="E99" s="184"/>
      <c r="F99" s="297" t="str">
        <f t="shared" si="8"/>
        <v/>
      </c>
      <c r="G99" s="131" t="str">
        <f t="shared" si="9"/>
        <v/>
      </c>
      <c r="H99" s="176"/>
      <c r="I99" s="131" t="str">
        <f t="shared" si="10"/>
        <v/>
      </c>
      <c r="J99" s="216" t="str">
        <f>IF($D99="","",IFERROR(IF(VLOOKUP($C99,モニタリングポイント,11,FALSE)="デフォルト値",VLOOKUP($D99,デフォルト値,5,FALSE),""),""))</f>
        <v/>
      </c>
      <c r="K99" s="131" t="str">
        <f t="shared" si="11"/>
        <v/>
      </c>
      <c r="L99" s="310" t="str">
        <f t="shared" si="13"/>
        <v/>
      </c>
      <c r="M99" s="253"/>
    </row>
    <row r="100" spans="1:65" ht="25.95" customHeight="1">
      <c r="A100" s="126" t="e">
        <f>VLOOKUP(D100,非表示_活動量と単位!$D$8:$E$75,2,FALSE)</f>
        <v>#N/A</v>
      </c>
      <c r="B100" s="206"/>
      <c r="C100" s="200"/>
      <c r="D100" s="147"/>
      <c r="E100" s="184"/>
      <c r="F100" s="297" t="str">
        <f t="shared" si="8"/>
        <v/>
      </c>
      <c r="G100" s="131" t="str">
        <f t="shared" si="9"/>
        <v/>
      </c>
      <c r="H100" s="176"/>
      <c r="I100" s="131" t="str">
        <f t="shared" si="10"/>
        <v/>
      </c>
      <c r="J100" s="216" t="str">
        <f>IF($D100="","",IFERROR(IF(VLOOKUP($C100,モニタリングポイント,11,FALSE)="デフォルト値",VLOOKUP($D100,デフォルト値,5,FALSE),""),""))</f>
        <v/>
      </c>
      <c r="K100" s="131" t="str">
        <f t="shared" si="11"/>
        <v/>
      </c>
      <c r="L100" s="310" t="str">
        <f t="shared" si="13"/>
        <v/>
      </c>
      <c r="M100" s="253"/>
    </row>
    <row r="101" spans="1:65" ht="25.95" customHeight="1">
      <c r="A101" s="126" t="e">
        <f>VLOOKUP(D101,非表示_活動量と単位!$D$8:$E$75,2,FALSE)</f>
        <v>#N/A</v>
      </c>
      <c r="B101" s="206"/>
      <c r="C101" s="200"/>
      <c r="D101" s="147"/>
      <c r="E101" s="184"/>
      <c r="F101" s="297" t="str">
        <f t="shared" si="8"/>
        <v/>
      </c>
      <c r="G101" s="131" t="str">
        <f t="shared" si="9"/>
        <v/>
      </c>
      <c r="H101" s="176"/>
      <c r="I101" s="131" t="str">
        <f t="shared" si="10"/>
        <v/>
      </c>
      <c r="J101" s="216" t="str">
        <f>IF($D101="","",IFERROR(IF(VLOOKUP($C101,モニタリングポイント,11,FALSE)="デフォルト値",VLOOKUP($D101,デフォルト値,5,FALSE),""),""))</f>
        <v/>
      </c>
      <c r="K101" s="131" t="str">
        <f t="shared" si="11"/>
        <v/>
      </c>
      <c r="L101" s="310" t="str">
        <f t="shared" si="13"/>
        <v/>
      </c>
      <c r="M101" s="253"/>
    </row>
    <row r="102" spans="1:65" ht="25.95" customHeight="1">
      <c r="A102" s="126" t="e">
        <f>VLOOKUP(D102,非表示_活動量と単位!$D$8:$E$75,2,FALSE)</f>
        <v>#N/A</v>
      </c>
      <c r="B102" s="206"/>
      <c r="C102" s="200"/>
      <c r="D102" s="147"/>
      <c r="E102" s="184"/>
      <c r="F102" s="297" t="str">
        <f t="shared" si="8"/>
        <v/>
      </c>
      <c r="G102" s="131" t="str">
        <f t="shared" si="9"/>
        <v/>
      </c>
      <c r="H102" s="176"/>
      <c r="I102" s="131" t="str">
        <f t="shared" si="10"/>
        <v/>
      </c>
      <c r="J102" s="216" t="str">
        <f>IF($D102="","",IFERROR(IF(VLOOKUP($C102,モニタリングポイント,11,FALSE)="デフォルト値",VLOOKUP($D102,デフォルト値,5,FALSE),""),""))</f>
        <v/>
      </c>
      <c r="K102" s="131" t="str">
        <f t="shared" si="11"/>
        <v/>
      </c>
      <c r="L102" s="310" t="str">
        <f t="shared" si="13"/>
        <v/>
      </c>
      <c r="M102" s="253"/>
    </row>
    <row r="103" spans="1:65" ht="25.2" customHeight="1" thickBot="1">
      <c r="A103" s="126" t="e">
        <f>VLOOKUP(D103,非表示_活動量と単位!$D$8:$E$75,2,FALSE)</f>
        <v>#N/A</v>
      </c>
      <c r="B103" s="206"/>
      <c r="C103" s="201"/>
      <c r="D103" s="148"/>
      <c r="E103" s="195"/>
      <c r="F103" s="298" t="str">
        <f t="shared" si="8"/>
        <v/>
      </c>
      <c r="G103" s="132" t="str">
        <f t="shared" si="9"/>
        <v/>
      </c>
      <c r="H103" s="177"/>
      <c r="I103" s="132" t="str">
        <f t="shared" si="10"/>
        <v/>
      </c>
      <c r="J103" s="217" t="str">
        <f>IF($D103="","",IFERROR(IF(VLOOKUP($C103,モニタリングポイント,11,FALSE)="デフォルト値",VLOOKUP($D103,デフォルト値,5,FALSE),""),""))</f>
        <v/>
      </c>
      <c r="K103" s="132" t="str">
        <f t="shared" si="11"/>
        <v/>
      </c>
      <c r="L103" s="311" t="str">
        <f t="shared" si="13"/>
        <v/>
      </c>
      <c r="M103" s="255"/>
      <c r="BL103" s="128"/>
      <c r="BM103" s="127"/>
    </row>
    <row r="104" spans="1:65" ht="12" customHeight="1"/>
    <row r="105" spans="1:65" ht="12" customHeight="1"/>
    <row r="106" spans="1:65" ht="12" customHeight="1"/>
    <row r="107" spans="1:65" ht="12" customHeight="1"/>
    <row r="108" spans="1:65" ht="12" customHeight="1"/>
    <row r="109" spans="1:65" ht="12" customHeight="1"/>
    <row r="110" spans="1:65" ht="12" customHeight="1"/>
    <row r="111" spans="1:65" ht="12" customHeight="1"/>
    <row r="112" spans="1:65" ht="12" customHeight="1"/>
    <row r="113" spans="96:97" ht="12" customHeight="1"/>
    <row r="114" spans="96:97" ht="12" customHeight="1"/>
    <row r="115" spans="96:97" ht="12" customHeight="1"/>
    <row r="116" spans="96:97" ht="12" customHeight="1"/>
    <row r="117" spans="96:97" ht="12" customHeight="1"/>
    <row r="118" spans="96:97" ht="12" customHeight="1" thickBot="1">
      <c r="CS118" s="5" t="s">
        <v>518</v>
      </c>
    </row>
    <row r="119" spans="96:97" ht="12" customHeight="1">
      <c r="CS119" s="24" t="s">
        <v>514</v>
      </c>
    </row>
    <row r="120" spans="96:97" ht="12" customHeight="1">
      <c r="CS120" s="59" t="s">
        <v>516</v>
      </c>
    </row>
    <row r="121" spans="96:97" ht="12" customHeight="1">
      <c r="CR121" s="61"/>
      <c r="CS121" s="59" t="s">
        <v>520</v>
      </c>
    </row>
    <row r="122" spans="96:97" ht="12" customHeight="1">
      <c r="CR122" s="61"/>
      <c r="CS122" s="59" t="s">
        <v>517</v>
      </c>
    </row>
    <row r="123" spans="96:97" ht="12" customHeight="1" thickBot="1">
      <c r="CR123" s="61"/>
      <c r="CS123" s="25" t="s">
        <v>515</v>
      </c>
    </row>
    <row r="124" spans="96:97" ht="12" customHeight="1"/>
    <row r="125" spans="96:97" ht="12" customHeight="1"/>
    <row r="126" spans="96:97" ht="12" customHeight="1"/>
    <row r="127" spans="96:97" ht="12" customHeight="1"/>
    <row r="128" spans="96:97"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sheetData>
  <sheetProtection algorithmName="SHA-512" hashValue="RdzXaP3EZE0d1HHeTvPciQbcYnLqvCikHWLxdEHIDLlKeDoOCgMm58ONbEgk4ciGWAh4XLF1Yj8rdGqoyFhofg==" saltValue="XHuUimN21WkGElRrWGtDVw=="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C7:M31 L32 C49:M103">
    <cfRule type="expression" dxfId="7" priority="1">
      <formula>$AW$3=TRUE</formula>
    </cfRule>
  </conditionalFormatting>
  <conditionalFormatting sqref="H7:I21">
    <cfRule type="expression" dxfId="6" priority="2">
      <formula>$A7=1</formula>
    </cfRule>
  </conditionalFormatting>
  <conditionalFormatting sqref="H49:I103 H7:I21">
    <cfRule type="expression" dxfId="5" priority="4">
      <formula>VLOOKUP($C7,モニタリングポイント,9,FALSE)="デフォルト値"</formula>
    </cfRule>
  </conditionalFormatting>
  <conditionalFormatting sqref="H49:I103">
    <cfRule type="expression" dxfId="4" priority="3">
      <formula>$A49=1</formula>
    </cfRule>
  </conditionalFormatting>
  <conditionalFormatting sqref="J7:K21 J49:K103">
    <cfRule type="expression" dxfId="3" priority="5">
      <formula>VLOOKUP($C7,モニタリングポイント,11,FALSE)="デフォルト値"</formula>
    </cfRule>
  </conditionalFormatting>
  <dataValidations count="1">
    <dataValidation type="list" allowBlank="1" showInputMessage="1" showErrorMessage="1" sqref="D7:D21 D49:D103"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9" scale="57" fitToHeight="0" orientation="landscape" r:id="rId1"/>
  <rowBreaks count="3" manualBreakCount="3">
    <brk id="45" max="30" man="1"/>
    <brk id="88" max="30" man="1"/>
    <brk id="104" max="30" man="1"/>
  </rowBreaks>
  <ignoredErrors>
    <ignoredError sqref="F7:F31 F49:F103" unlockedFormula="1"/>
    <ignoredError sqref="A14:A20 A49: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838200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89843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37.89843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738</v>
      </c>
      <c r="E2" s="35"/>
      <c r="F2" s="20"/>
      <c r="G2" s="20"/>
      <c r="H2" s="20"/>
      <c r="I2" s="20"/>
      <c r="J2" s="5"/>
      <c r="K2" s="5"/>
      <c r="L2" s="5"/>
      <c r="M2" s="5"/>
      <c r="N2" s="5"/>
      <c r="O2" s="5"/>
      <c r="P2" s="5"/>
      <c r="Q2" s="5"/>
      <c r="R2" s="5"/>
      <c r="S2" s="5"/>
      <c r="T2" s="5"/>
      <c r="U2" s="5"/>
      <c r="AO2" s="21" t="s">
        <v>581</v>
      </c>
    </row>
    <row r="3" spans="1:41" ht="12" customHeight="1" thickBot="1">
      <c r="AO3" s="218" t="b">
        <v>0</v>
      </c>
    </row>
    <row r="4" spans="1:41" ht="12" customHeight="1" thickBot="1"/>
    <row r="5" spans="1:41" ht="12" customHeight="1">
      <c r="B5" s="549" t="s">
        <v>580</v>
      </c>
      <c r="C5" s="550"/>
      <c r="D5" s="550"/>
      <c r="E5" s="550"/>
      <c r="F5" s="550"/>
      <c r="G5" s="551"/>
      <c r="H5" s="560" t="s">
        <v>647</v>
      </c>
      <c r="I5" s="550"/>
      <c r="J5" s="561"/>
      <c r="K5" s="550" t="s">
        <v>413</v>
      </c>
      <c r="L5" s="550"/>
      <c r="M5" s="550"/>
      <c r="N5" s="550"/>
      <c r="O5" s="550"/>
      <c r="P5" s="550"/>
      <c r="Q5" s="561"/>
    </row>
    <row r="6" spans="1:41" ht="17.399999999999999" customHeight="1" thickBot="1">
      <c r="B6" s="552"/>
      <c r="C6" s="553"/>
      <c r="D6" s="553"/>
      <c r="E6" s="553"/>
      <c r="F6" s="553"/>
      <c r="G6" s="554"/>
      <c r="H6" s="562"/>
      <c r="I6" s="553"/>
      <c r="J6" s="563"/>
      <c r="K6" s="553"/>
      <c r="L6" s="553"/>
      <c r="M6" s="553"/>
      <c r="N6" s="553"/>
      <c r="O6" s="553"/>
      <c r="P6" s="553"/>
      <c r="Q6" s="563"/>
    </row>
    <row r="7" spans="1:41" ht="24" customHeight="1" thickBot="1">
      <c r="B7" s="555" t="str">
        <f>'4. 排出源リスト'!F2</f>
        <v>令和7年度</v>
      </c>
      <c r="C7" s="556"/>
      <c r="D7" s="556"/>
      <c r="E7" s="556"/>
      <c r="F7" s="556"/>
      <c r="G7" s="557"/>
      <c r="H7" s="275">
        <f>'6-1. CO2排出量（令和7年度）'!L32</f>
        <v>5075</v>
      </c>
      <c r="I7" s="558" t="s">
        <v>648</v>
      </c>
      <c r="J7" s="559"/>
      <c r="K7" s="564"/>
      <c r="L7" s="564"/>
      <c r="M7" s="564"/>
      <c r="N7" s="564"/>
      <c r="O7" s="564"/>
      <c r="P7" s="564"/>
      <c r="Q7" s="565"/>
    </row>
    <row r="8" spans="1:41" ht="12" customHeight="1">
      <c r="B8" s="20"/>
      <c r="C8" s="20"/>
      <c r="D8" s="5"/>
    </row>
    <row r="9" spans="1:41" ht="12" customHeight="1">
      <c r="B9" s="20"/>
      <c r="C9" s="88"/>
    </row>
    <row r="10" spans="1:41" ht="12" customHeight="1">
      <c r="J10" s="5"/>
      <c r="K10" s="5"/>
      <c r="L10" s="5"/>
      <c r="M10" s="5"/>
      <c r="N10" s="5"/>
      <c r="O10" s="5"/>
      <c r="P10" s="5"/>
      <c r="Q10" s="5"/>
      <c r="R10" s="5"/>
      <c r="S10" s="5"/>
      <c r="T10" s="5"/>
      <c r="U10" s="5"/>
    </row>
    <row r="11" spans="1:41" ht="24" customHeight="1">
      <c r="A11" s="286"/>
      <c r="B11" s="568"/>
      <c r="C11" s="568"/>
      <c r="D11" s="568"/>
      <c r="E11" s="568"/>
      <c r="F11" s="568"/>
      <c r="G11" s="568"/>
      <c r="H11" s="312"/>
      <c r="I11" s="287"/>
      <c r="J11" s="286"/>
      <c r="K11" s="288"/>
      <c r="L11" s="288"/>
      <c r="M11" s="288"/>
      <c r="N11" s="288"/>
      <c r="O11" s="288"/>
      <c r="P11" s="288"/>
      <c r="Q11" s="5"/>
      <c r="R11" s="23"/>
      <c r="S11" s="23"/>
      <c r="T11" s="5"/>
      <c r="U11" s="5"/>
    </row>
    <row r="12" spans="1:41" ht="12" customHeight="1">
      <c r="A12" s="286"/>
      <c r="B12" s="287"/>
      <c r="C12" s="289"/>
      <c r="D12" s="287"/>
      <c r="E12" s="287"/>
      <c r="F12" s="290"/>
      <c r="G12" s="290"/>
      <c r="H12" s="290"/>
      <c r="I12" s="290"/>
      <c r="J12" s="288"/>
      <c r="K12" s="288"/>
      <c r="L12" s="288"/>
      <c r="M12" s="288"/>
      <c r="N12" s="288"/>
      <c r="O12" s="288"/>
      <c r="P12" s="288"/>
      <c r="Q12" s="5"/>
      <c r="R12" s="5"/>
      <c r="S12" s="5"/>
      <c r="T12" s="5"/>
      <c r="U12" s="5"/>
    </row>
    <row r="13" spans="1:41" ht="12" customHeight="1">
      <c r="A13" s="286"/>
      <c r="B13" s="291"/>
      <c r="C13" s="292"/>
      <c r="D13" s="286"/>
      <c r="E13" s="287"/>
      <c r="F13" s="287"/>
      <c r="G13" s="287"/>
      <c r="H13" s="287"/>
      <c r="I13" s="287"/>
      <c r="J13" s="288"/>
      <c r="K13" s="288"/>
      <c r="L13" s="288"/>
      <c r="M13" s="288"/>
      <c r="N13" s="288"/>
      <c r="O13" s="288"/>
      <c r="P13" s="288"/>
      <c r="Q13" s="5"/>
      <c r="R13" s="5"/>
      <c r="S13" s="5"/>
      <c r="T13" s="5"/>
      <c r="U13" s="5"/>
    </row>
    <row r="14" spans="1:41" ht="12" customHeight="1">
      <c r="A14" s="286"/>
      <c r="B14" s="287"/>
      <c r="C14" s="287"/>
      <c r="D14" s="287"/>
      <c r="E14" s="287"/>
      <c r="F14" s="287"/>
      <c r="G14" s="287"/>
      <c r="H14" s="287"/>
      <c r="I14" s="287"/>
      <c r="J14" s="288"/>
      <c r="K14" s="288"/>
      <c r="L14" s="288"/>
      <c r="M14" s="288"/>
      <c r="N14" s="288"/>
      <c r="O14" s="288"/>
      <c r="P14" s="288"/>
      <c r="Q14" s="5"/>
      <c r="R14" s="5"/>
      <c r="S14" s="5"/>
      <c r="T14" s="5"/>
      <c r="U14" s="5"/>
    </row>
    <row r="15" spans="1:41" ht="15" customHeight="1">
      <c r="B15" s="8" t="s">
        <v>763</v>
      </c>
      <c r="C15" s="20"/>
      <c r="D15" s="20"/>
      <c r="E15" s="20"/>
      <c r="F15" s="20"/>
      <c r="G15" s="20"/>
      <c r="H15" s="158" t="s">
        <v>770</v>
      </c>
      <c r="I15" s="20"/>
      <c r="J15" s="5"/>
      <c r="K15" s="5"/>
      <c r="L15" s="5"/>
      <c r="M15" s="5"/>
      <c r="N15" s="5"/>
      <c r="O15" s="5"/>
      <c r="P15" s="5"/>
      <c r="Q15" s="5"/>
      <c r="R15" s="5"/>
      <c r="S15" s="5"/>
      <c r="T15" s="5"/>
      <c r="U15" s="5"/>
    </row>
    <row r="16" spans="1:41" ht="15" customHeight="1" thickBot="1">
      <c r="C16" s="20"/>
      <c r="D16" s="20"/>
      <c r="E16" s="20"/>
      <c r="F16" s="20"/>
      <c r="G16" s="20"/>
      <c r="H16" s="158" t="s">
        <v>771</v>
      </c>
      <c r="I16" s="20"/>
      <c r="J16" s="5"/>
      <c r="K16" s="5"/>
      <c r="L16" s="5"/>
      <c r="M16" s="5"/>
      <c r="N16" s="5"/>
      <c r="O16" s="5"/>
      <c r="P16" s="5"/>
      <c r="Q16" s="5"/>
      <c r="R16" s="5"/>
      <c r="S16" s="5"/>
      <c r="T16" s="5"/>
      <c r="U16" s="5"/>
    </row>
    <row r="17" spans="2:21" ht="31.2" customHeight="1">
      <c r="B17" s="577" t="s">
        <v>580</v>
      </c>
      <c r="C17" s="578"/>
      <c r="D17" s="578"/>
      <c r="E17" s="578"/>
      <c r="F17" s="578"/>
      <c r="G17" s="578"/>
      <c r="H17" s="333" t="s">
        <v>594</v>
      </c>
      <c r="I17" s="331"/>
      <c r="J17" s="332"/>
      <c r="K17" s="569" t="s">
        <v>649</v>
      </c>
      <c r="L17" s="570"/>
      <c r="M17" s="571"/>
      <c r="N17" s="572" t="s">
        <v>595</v>
      </c>
      <c r="O17" s="573"/>
      <c r="P17" s="5"/>
      <c r="Q17" s="5"/>
      <c r="R17" s="5"/>
      <c r="S17" s="5"/>
      <c r="T17" s="5"/>
      <c r="U17" s="5"/>
    </row>
    <row r="18" spans="2:21" ht="21.6" customHeight="1" thickBot="1">
      <c r="B18" s="579" t="str">
        <f>'4. 排出源リスト'!F2</f>
        <v>令和7年度</v>
      </c>
      <c r="C18" s="580"/>
      <c r="D18" s="580"/>
      <c r="E18" s="580"/>
      <c r="F18" s="580"/>
      <c r="G18" s="581"/>
      <c r="H18" s="574">
        <v>2500</v>
      </c>
      <c r="I18" s="575"/>
      <c r="J18" s="576"/>
      <c r="K18" s="582" t="s">
        <v>760</v>
      </c>
      <c r="L18" s="583"/>
      <c r="M18" s="584"/>
      <c r="N18" s="585" t="s">
        <v>762</v>
      </c>
      <c r="O18" s="586"/>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02"/>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587"/>
      <c r="C23" s="587"/>
      <c r="D23" s="587"/>
      <c r="E23" s="587"/>
      <c r="F23" s="587"/>
      <c r="G23" s="587"/>
      <c r="H23" s="587"/>
      <c r="I23" s="587"/>
      <c r="J23" s="587"/>
      <c r="K23" s="566"/>
      <c r="L23" s="566"/>
      <c r="M23" s="566"/>
      <c r="N23" s="566"/>
      <c r="O23" s="566"/>
      <c r="P23" s="566"/>
    </row>
    <row r="24" spans="2:21" ht="15.6" customHeight="1">
      <c r="B24" s="463"/>
      <c r="C24" s="463"/>
      <c r="D24" s="463"/>
      <c r="E24" s="463"/>
      <c r="F24" s="463"/>
      <c r="G24" s="463"/>
      <c r="H24" s="588"/>
      <c r="I24" s="588"/>
      <c r="J24" s="588"/>
      <c r="K24" s="567"/>
      <c r="L24" s="567"/>
      <c r="M24" s="567"/>
      <c r="N24" s="567"/>
      <c r="O24" s="567"/>
      <c r="P24" s="567"/>
    </row>
    <row r="25" spans="2:21" ht="15.6" customHeight="1">
      <c r="B25" s="425"/>
      <c r="C25" s="425"/>
      <c r="D25" s="425"/>
      <c r="E25" s="425"/>
      <c r="F25" s="425"/>
      <c r="G25" s="425"/>
      <c r="H25" s="588"/>
      <c r="I25" s="588"/>
      <c r="J25" s="588"/>
      <c r="K25" s="567"/>
      <c r="L25" s="567"/>
      <c r="M25" s="567"/>
      <c r="N25" s="567"/>
      <c r="O25" s="567"/>
      <c r="P25" s="567"/>
    </row>
    <row r="26" spans="2:21" ht="15.6" customHeight="1">
      <c r="B26" s="463"/>
      <c r="C26" s="463"/>
      <c r="D26" s="463"/>
      <c r="E26" s="463"/>
      <c r="F26" s="463"/>
      <c r="G26" s="463"/>
      <c r="H26" s="588"/>
      <c r="I26" s="588"/>
      <c r="J26" s="588"/>
      <c r="K26" s="567"/>
      <c r="L26" s="567"/>
      <c r="M26" s="567"/>
      <c r="N26" s="567"/>
      <c r="O26" s="567"/>
      <c r="P26" s="567"/>
    </row>
    <row r="27" spans="2:21" ht="15.6" customHeight="1">
      <c r="B27" s="425"/>
      <c r="C27" s="425"/>
      <c r="D27" s="425"/>
      <c r="E27" s="425"/>
      <c r="F27" s="425"/>
      <c r="G27" s="425"/>
      <c r="H27" s="588"/>
      <c r="I27" s="588"/>
      <c r="J27" s="588"/>
      <c r="K27" s="567"/>
      <c r="L27" s="567"/>
      <c r="M27" s="567"/>
      <c r="N27" s="567"/>
      <c r="O27" s="567"/>
      <c r="P27" s="567"/>
    </row>
    <row r="28" spans="2:21" ht="15.6" customHeight="1">
      <c r="B28" s="463"/>
      <c r="C28" s="463"/>
      <c r="D28" s="463"/>
      <c r="E28" s="463"/>
      <c r="F28" s="463"/>
      <c r="G28" s="463"/>
      <c r="H28" s="588"/>
      <c r="I28" s="588"/>
      <c r="J28" s="588"/>
      <c r="K28" s="567"/>
      <c r="L28" s="567"/>
      <c r="M28" s="567"/>
      <c r="N28" s="567"/>
      <c r="O28" s="567"/>
      <c r="P28" s="567"/>
    </row>
    <row r="29" spans="2:21" ht="15.6" customHeight="1">
      <c r="B29" s="425"/>
      <c r="C29" s="425"/>
      <c r="D29" s="425"/>
      <c r="E29" s="425"/>
      <c r="F29" s="425"/>
      <c r="G29" s="425"/>
      <c r="H29" s="588"/>
      <c r="I29" s="588"/>
      <c r="J29" s="588"/>
      <c r="K29" s="567"/>
      <c r="L29" s="567"/>
      <c r="M29" s="567"/>
      <c r="N29" s="567"/>
      <c r="O29" s="567"/>
      <c r="P29" s="567"/>
    </row>
    <row r="30" spans="2:21" ht="15.6" customHeight="1">
      <c r="B30" s="463"/>
      <c r="C30" s="463"/>
      <c r="D30" s="463"/>
      <c r="E30" s="463"/>
      <c r="F30" s="463"/>
      <c r="G30" s="463"/>
      <c r="H30" s="588"/>
      <c r="I30" s="588"/>
      <c r="J30" s="588"/>
      <c r="K30" s="567"/>
      <c r="L30" s="567"/>
      <c r="M30" s="567"/>
      <c r="N30" s="567"/>
      <c r="O30" s="567"/>
      <c r="P30" s="567"/>
    </row>
    <row r="31" spans="2:21" ht="15.6" customHeight="1">
      <c r="B31" s="425"/>
      <c r="C31" s="425"/>
      <c r="D31" s="425"/>
      <c r="E31" s="425"/>
      <c r="F31" s="425"/>
      <c r="G31" s="425"/>
      <c r="H31" s="588"/>
      <c r="I31" s="588"/>
      <c r="J31" s="588"/>
      <c r="K31" s="567"/>
      <c r="L31" s="567"/>
      <c r="M31" s="567"/>
      <c r="N31" s="567"/>
      <c r="O31" s="567"/>
      <c r="P31" s="567"/>
    </row>
    <row r="32" spans="2:21" ht="15.6" customHeight="1">
      <c r="B32" s="463"/>
      <c r="C32" s="463"/>
      <c r="D32" s="463"/>
      <c r="E32" s="463"/>
      <c r="F32" s="463"/>
      <c r="G32" s="463"/>
      <c r="H32" s="588"/>
      <c r="I32" s="588"/>
      <c r="J32" s="588"/>
      <c r="K32" s="567"/>
      <c r="L32" s="567"/>
      <c r="M32" s="567"/>
      <c r="N32" s="567"/>
      <c r="O32" s="567"/>
      <c r="P32" s="567"/>
    </row>
    <row r="33" spans="2:16" ht="15.6" customHeight="1">
      <c r="B33" s="425"/>
      <c r="C33" s="425"/>
      <c r="D33" s="425"/>
      <c r="E33" s="425"/>
      <c r="F33" s="425"/>
      <c r="G33" s="425"/>
      <c r="H33" s="588"/>
      <c r="I33" s="588"/>
      <c r="J33" s="588"/>
      <c r="K33" s="567"/>
      <c r="L33" s="567"/>
      <c r="M33" s="567"/>
      <c r="N33" s="567"/>
      <c r="O33" s="567"/>
      <c r="P33" s="567"/>
    </row>
    <row r="34" spans="2:16" ht="15.6" customHeight="1">
      <c r="B34" s="463"/>
      <c r="C34" s="463"/>
      <c r="D34" s="463"/>
      <c r="E34" s="463"/>
      <c r="F34" s="463"/>
      <c r="G34" s="463"/>
      <c r="H34" s="588"/>
      <c r="I34" s="588"/>
      <c r="J34" s="588"/>
      <c r="K34" s="567"/>
      <c r="L34" s="567"/>
      <c r="M34" s="567"/>
      <c r="N34" s="567"/>
      <c r="O34" s="567"/>
      <c r="P34" s="567"/>
    </row>
    <row r="35" spans="2:16" ht="15.6" customHeight="1">
      <c r="B35" s="425"/>
      <c r="C35" s="425"/>
      <c r="D35" s="425"/>
      <c r="E35" s="425"/>
      <c r="F35" s="425"/>
      <c r="G35" s="425"/>
      <c r="H35" s="588"/>
      <c r="I35" s="588"/>
      <c r="J35" s="588"/>
      <c r="K35" s="567"/>
      <c r="L35" s="567"/>
      <c r="M35" s="567"/>
      <c r="N35" s="567"/>
      <c r="O35" s="567"/>
      <c r="P35" s="567"/>
    </row>
    <row r="36" spans="2:16" ht="15.6" customHeight="1">
      <c r="B36" s="463"/>
      <c r="C36" s="463"/>
      <c r="D36" s="463"/>
      <c r="E36" s="463"/>
      <c r="F36" s="463"/>
      <c r="G36" s="463"/>
      <c r="H36" s="588"/>
      <c r="I36" s="588"/>
      <c r="J36" s="588"/>
      <c r="K36" s="567"/>
      <c r="L36" s="567"/>
      <c r="M36" s="567"/>
      <c r="N36" s="567"/>
      <c r="O36" s="567"/>
      <c r="P36" s="567"/>
    </row>
    <row r="37" spans="2:16" ht="15.6" customHeight="1">
      <c r="B37" s="425"/>
      <c r="C37" s="425"/>
      <c r="D37" s="425"/>
      <c r="E37" s="425"/>
      <c r="F37" s="425"/>
      <c r="G37" s="425"/>
      <c r="H37" s="588"/>
      <c r="I37" s="588"/>
      <c r="J37" s="588"/>
      <c r="K37" s="567"/>
      <c r="L37" s="567"/>
      <c r="M37" s="567"/>
      <c r="N37" s="567"/>
      <c r="O37" s="567"/>
      <c r="P37" s="567"/>
    </row>
    <row r="38" spans="2:16" ht="15.6" customHeight="1">
      <c r="B38" s="463"/>
      <c r="C38" s="463"/>
      <c r="D38" s="463"/>
      <c r="E38" s="463"/>
      <c r="F38" s="463"/>
      <c r="G38" s="463"/>
      <c r="H38" s="588"/>
      <c r="I38" s="588"/>
      <c r="J38" s="588"/>
      <c r="K38" s="567"/>
      <c r="L38" s="567"/>
      <c r="M38" s="567"/>
      <c r="N38" s="567"/>
      <c r="O38" s="567"/>
      <c r="P38" s="567"/>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o1XSqIaNb8Ur0HaUWUss21Iu8vzUYBcJ49MCsuEKfTqdhsOzWwecM1nECHrefddM4+VeCwHauXKz3lriiEjLUA==" saltValue="jo83OAcZoqcOOtVFSneTbw==" spinCount="100000" sheet="1" scenarios="1" formatRows="0"/>
  <mergeCells count="95">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O35:P35"/>
    <mergeCell ref="H37:J37"/>
    <mergeCell ref="H34:J34"/>
    <mergeCell ref="K33:L33"/>
    <mergeCell ref="M33:N33"/>
    <mergeCell ref="O33:P33"/>
    <mergeCell ref="K34:L34"/>
    <mergeCell ref="M34:N34"/>
    <mergeCell ref="O34:P34"/>
    <mergeCell ref="H33:J33"/>
    <mergeCell ref="M32:N32"/>
    <mergeCell ref="O32:P32"/>
    <mergeCell ref="H38:J38"/>
    <mergeCell ref="B35:G35"/>
    <mergeCell ref="B36:G36"/>
    <mergeCell ref="B37:G37"/>
    <mergeCell ref="B38:G38"/>
    <mergeCell ref="H35:J35"/>
    <mergeCell ref="H36:J36"/>
    <mergeCell ref="B33:G33"/>
    <mergeCell ref="B34:G34"/>
    <mergeCell ref="K37:L37"/>
    <mergeCell ref="M37:N37"/>
    <mergeCell ref="O37:P37"/>
    <mergeCell ref="K35:L35"/>
    <mergeCell ref="M35:N35"/>
    <mergeCell ref="B28:G28"/>
    <mergeCell ref="B29:G29"/>
    <mergeCell ref="K27:L27"/>
    <mergeCell ref="M30:N30"/>
    <mergeCell ref="O30:P30"/>
    <mergeCell ref="H29:J29"/>
    <mergeCell ref="H30:J30"/>
    <mergeCell ref="O27:P27"/>
    <mergeCell ref="K28:L28"/>
    <mergeCell ref="K29:L29"/>
    <mergeCell ref="M29:N29"/>
    <mergeCell ref="O29:P29"/>
    <mergeCell ref="O28:P28"/>
    <mergeCell ref="M28:N28"/>
    <mergeCell ref="M27:N27"/>
    <mergeCell ref="B24:G24"/>
    <mergeCell ref="K23:L23"/>
    <mergeCell ref="H24:J24"/>
    <mergeCell ref="H31:J31"/>
    <mergeCell ref="H32:J32"/>
    <mergeCell ref="K30:L30"/>
    <mergeCell ref="B30:G30"/>
    <mergeCell ref="B31:G31"/>
    <mergeCell ref="B32:G32"/>
    <mergeCell ref="H25:J25"/>
    <mergeCell ref="B25:G25"/>
    <mergeCell ref="H26:J26"/>
    <mergeCell ref="H27:J27"/>
    <mergeCell ref="H28:J28"/>
    <mergeCell ref="B26:G26"/>
    <mergeCell ref="B27:G27"/>
    <mergeCell ref="O23:P23"/>
    <mergeCell ref="K24:L24"/>
    <mergeCell ref="M24:N24"/>
    <mergeCell ref="O24:P24"/>
    <mergeCell ref="B11:G11"/>
    <mergeCell ref="H17:J17"/>
    <mergeCell ref="K17:M17"/>
    <mergeCell ref="N17:O17"/>
    <mergeCell ref="H18:J18"/>
    <mergeCell ref="B17:G17"/>
    <mergeCell ref="B18:G18"/>
    <mergeCell ref="K18:M18"/>
    <mergeCell ref="N18:O18"/>
    <mergeCell ref="M23:N23"/>
    <mergeCell ref="B23:G23"/>
    <mergeCell ref="H23:J23"/>
    <mergeCell ref="B5:G6"/>
    <mergeCell ref="B7:G7"/>
    <mergeCell ref="I7:J7"/>
    <mergeCell ref="H5:J6"/>
    <mergeCell ref="K5:Q6"/>
    <mergeCell ref="K7:Q7"/>
  </mergeCells>
  <phoneticPr fontId="2"/>
  <conditionalFormatting sqref="B7:H7 H11 B18:O18 K23:P23 H24:P38">
    <cfRule type="expression" dxfId="2" priority="4">
      <formula>$AO$3</formula>
    </cfRule>
  </conditionalFormatting>
  <conditionalFormatting sqref="K7">
    <cfRule type="expression" dxfId="1" priority="3">
      <formula>$AO$3</formula>
    </cfRule>
  </conditionalFormatting>
  <dataValidations count="1">
    <dataValidation allowBlank="1" showErrorMessage="1" prompt="整数で記入してください。" sqref="H11" xr:uid="{00000000-0002-0000-0900-000000000000}"/>
  </dataValidations>
  <pageMargins left="0.59055118110236227" right="0.59055118110236227" top="0.39370078740157483" bottom="0.39370078740157483" header="0.31496062992125984" footer="0.31496062992125984"/>
  <pageSetup paperSize="9" scale="6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9" customWidth="1"/>
    <col min="2" max="2" width="82.19921875" style="149" customWidth="1"/>
    <col min="3" max="3" width="1.19921875" style="149" customWidth="1"/>
    <col min="4" max="17" width="8.19921875" style="149"/>
    <col min="18" max="18" width="0" style="149" hidden="1" customWidth="1"/>
    <col min="19" max="16384" width="8.19921875" style="149"/>
  </cols>
  <sheetData>
    <row r="2" spans="2:18" ht="22.5" customHeight="1" thickBot="1">
      <c r="B2" s="149" t="s">
        <v>749</v>
      </c>
      <c r="R2" s="21" t="s">
        <v>581</v>
      </c>
    </row>
    <row r="3" spans="2:18" ht="26.25" customHeight="1" thickBot="1">
      <c r="B3" s="589" t="s">
        <v>953</v>
      </c>
      <c r="R3" s="218" t="b">
        <v>0</v>
      </c>
    </row>
    <row r="4" spans="2:18" ht="26.25" customHeight="1">
      <c r="B4" s="590"/>
    </row>
    <row r="5" spans="2:18" ht="26.25" customHeight="1">
      <c r="B5" s="590"/>
    </row>
    <row r="6" spans="2:18" ht="26.25" customHeight="1">
      <c r="B6" s="590"/>
    </row>
    <row r="7" spans="2:18" ht="26.25" customHeight="1">
      <c r="B7" s="590"/>
    </row>
    <row r="8" spans="2:18" ht="26.25" customHeight="1">
      <c r="B8" s="590"/>
    </row>
    <row r="9" spans="2:18" ht="26.25" customHeight="1">
      <c r="B9" s="590"/>
    </row>
    <row r="10" spans="2:18" ht="26.25" customHeight="1">
      <c r="B10" s="590"/>
    </row>
    <row r="11" spans="2:18" ht="26.25" customHeight="1">
      <c r="B11" s="590"/>
    </row>
    <row r="12" spans="2:18" ht="26.25" customHeight="1">
      <c r="B12" s="590"/>
    </row>
    <row r="13" spans="2:18" ht="26.25" customHeight="1">
      <c r="B13" s="590"/>
      <c r="E13" s="150"/>
      <c r="F13" s="150"/>
      <c r="G13" s="150"/>
      <c r="H13" s="150"/>
      <c r="I13" s="150"/>
      <c r="J13" s="150"/>
      <c r="K13" s="150"/>
      <c r="L13" s="151"/>
      <c r="M13" s="151"/>
      <c r="N13" s="151"/>
      <c r="O13" s="151"/>
      <c r="P13" s="151"/>
    </row>
    <row r="14" spans="2:18" ht="26.25" customHeight="1">
      <c r="B14" s="590"/>
      <c r="E14" s="150"/>
      <c r="F14" s="152"/>
      <c r="G14" s="152"/>
      <c r="H14" s="150"/>
      <c r="I14" s="150"/>
      <c r="J14" s="150"/>
      <c r="K14" s="150"/>
      <c r="L14" s="151"/>
      <c r="M14" s="151"/>
      <c r="N14" s="151"/>
      <c r="O14" s="151"/>
      <c r="P14" s="151"/>
    </row>
    <row r="15" spans="2:18" ht="26.25" customHeight="1">
      <c r="B15" s="590"/>
      <c r="E15" s="150"/>
      <c r="F15" s="153"/>
      <c r="G15" s="150"/>
      <c r="H15" s="150"/>
      <c r="I15" s="150"/>
      <c r="J15" s="150"/>
      <c r="K15" s="150"/>
      <c r="L15" s="151"/>
      <c r="M15" s="151"/>
      <c r="N15" s="151"/>
      <c r="O15" s="151"/>
      <c r="P15" s="151"/>
    </row>
    <row r="16" spans="2:18" ht="26.25" customHeight="1">
      <c r="B16" s="590"/>
      <c r="E16" s="150"/>
      <c r="F16" s="150"/>
      <c r="G16" s="150"/>
      <c r="H16" s="150"/>
      <c r="I16" s="150"/>
      <c r="J16" s="150"/>
      <c r="K16" s="150"/>
      <c r="L16" s="151"/>
      <c r="M16" s="151"/>
      <c r="N16" s="151"/>
      <c r="O16" s="151"/>
      <c r="P16" s="151"/>
    </row>
    <row r="17" spans="2:16" ht="26.25" customHeight="1">
      <c r="B17" s="590"/>
      <c r="E17" s="150"/>
      <c r="F17" s="150"/>
      <c r="G17" s="150"/>
      <c r="H17" s="150"/>
      <c r="I17" s="150"/>
      <c r="J17" s="150"/>
      <c r="K17" s="150"/>
      <c r="L17" s="151"/>
      <c r="M17" s="151"/>
      <c r="N17" s="151"/>
      <c r="O17" s="151"/>
      <c r="P17" s="151"/>
    </row>
    <row r="18" spans="2:16" ht="26.25" customHeight="1">
      <c r="B18" s="590"/>
      <c r="E18" s="150"/>
      <c r="F18" s="152"/>
      <c r="G18" s="152"/>
      <c r="H18" s="150"/>
      <c r="I18" s="150"/>
      <c r="J18" s="150"/>
      <c r="K18" s="150"/>
      <c r="L18" s="151"/>
      <c r="M18" s="151"/>
      <c r="N18" s="151"/>
      <c r="O18" s="151"/>
      <c r="P18" s="151"/>
    </row>
    <row r="19" spans="2:16" ht="26.25" customHeight="1">
      <c r="B19" s="590"/>
      <c r="E19" s="150"/>
      <c r="F19" s="153"/>
      <c r="G19" s="150"/>
      <c r="H19" s="150"/>
      <c r="I19" s="150"/>
      <c r="J19" s="150"/>
      <c r="K19" s="150"/>
      <c r="L19" s="151"/>
      <c r="M19" s="151"/>
      <c r="N19" s="151"/>
      <c r="O19" s="151"/>
      <c r="P19" s="151"/>
    </row>
    <row r="20" spans="2:16" ht="26.25" customHeight="1">
      <c r="B20" s="590"/>
      <c r="E20" s="150"/>
      <c r="F20" s="150"/>
      <c r="G20" s="150"/>
      <c r="H20" s="150"/>
      <c r="I20" s="150"/>
      <c r="J20" s="150"/>
      <c r="K20" s="150"/>
      <c r="L20" s="151"/>
      <c r="M20" s="151"/>
      <c r="N20" s="151"/>
      <c r="O20" s="151"/>
      <c r="P20" s="151"/>
    </row>
    <row r="21" spans="2:16" ht="26.25" customHeight="1">
      <c r="B21" s="590"/>
      <c r="E21" s="150"/>
      <c r="F21" s="150"/>
      <c r="G21" s="150"/>
      <c r="H21" s="150"/>
      <c r="I21" s="150"/>
      <c r="J21" s="150"/>
      <c r="K21" s="150"/>
      <c r="L21" s="151"/>
      <c r="M21" s="151"/>
      <c r="N21" s="151"/>
      <c r="O21" s="151"/>
      <c r="P21" s="151"/>
    </row>
    <row r="22" spans="2:16" ht="26.25" customHeight="1">
      <c r="B22" s="590"/>
      <c r="E22" s="150"/>
      <c r="F22" s="150"/>
      <c r="G22" s="150"/>
      <c r="H22" s="150"/>
      <c r="I22" s="150"/>
      <c r="J22" s="150"/>
      <c r="K22" s="150"/>
      <c r="L22" s="151"/>
      <c r="M22" s="151"/>
      <c r="N22" s="151"/>
      <c r="O22" s="151"/>
      <c r="P22" s="151"/>
    </row>
    <row r="23" spans="2:16" ht="26.25" customHeight="1">
      <c r="B23" s="590"/>
      <c r="E23" s="150"/>
      <c r="F23" s="152"/>
      <c r="G23" s="152"/>
      <c r="H23" s="152"/>
      <c r="I23" s="150"/>
      <c r="J23" s="150"/>
      <c r="K23" s="150"/>
      <c r="L23" s="151"/>
      <c r="M23" s="151"/>
      <c r="N23" s="151"/>
      <c r="O23" s="151"/>
      <c r="P23" s="151"/>
    </row>
    <row r="24" spans="2:16" ht="26.25" customHeight="1">
      <c r="B24" s="590"/>
      <c r="E24" s="150"/>
      <c r="F24" s="152"/>
      <c r="G24" s="150"/>
      <c r="H24" s="152"/>
      <c r="I24" s="150"/>
      <c r="J24" s="150"/>
      <c r="K24" s="150"/>
      <c r="L24" s="151"/>
      <c r="M24" s="151"/>
      <c r="N24" s="151"/>
      <c r="O24" s="151"/>
      <c r="P24" s="151"/>
    </row>
    <row r="25" spans="2:16" ht="26.25" customHeight="1">
      <c r="B25" s="590"/>
    </row>
    <row r="26" spans="2:16" ht="26.25" customHeight="1">
      <c r="B26" s="590"/>
    </row>
    <row r="27" spans="2:16" ht="26.25" customHeight="1">
      <c r="B27" s="590"/>
    </row>
    <row r="28" spans="2:16" ht="26.25" customHeight="1">
      <c r="B28" s="590"/>
    </row>
    <row r="29" spans="2:16" ht="26.25" customHeight="1" thickBot="1">
      <c r="B29" s="591"/>
    </row>
    <row r="30" spans="2:16" ht="3.75" customHeight="1">
      <c r="B30" s="154"/>
    </row>
    <row r="31" spans="2:16">
      <c r="B31" s="149" t="s">
        <v>660</v>
      </c>
    </row>
    <row r="32" spans="2:16" ht="9" customHeight="1"/>
  </sheetData>
  <sheetProtection algorithmName="SHA-512" hashValue="8yKkwy3++HTcm0IC5NzdBznQoyt8NqTHtWCp5m4WwijPeE34wxwUEk1eKGqje81rwheZaVo8jFFRMO06EgO6SQ==" saltValue="WlVuO9hxpu9zcYuASyBPyg=="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1"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571500</xdr:colOff>
                    <xdr:row>1</xdr:row>
                    <xdr:rowOff>22860</xdr:rowOff>
                  </from>
                  <to>
                    <xdr:col>1</xdr:col>
                    <xdr:colOff>1973580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2021-11-24T00:45:31Z</cp:lastPrinted>
  <dcterms:created xsi:type="dcterms:W3CDTF">2021-03-12T03:18:20Z</dcterms:created>
  <dcterms:modified xsi:type="dcterms:W3CDTF">2026-02-12T08:01:17Z</dcterms:modified>
</cp:coreProperties>
</file>