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trlProps/ctrlProp16.xml" ContentType="application/vnd.ms-excel.controlproperties+xml"/>
  <Override PartName="/xl/drawings/drawing18.xml" ContentType="application/vnd.openxmlformats-officedocument.drawing+xml"/>
  <Override PartName="/xl/ctrlProps/ctrlProp17.xml" ContentType="application/vnd.ms-excel.controlproperti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3.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https://eicjigyo.sharepoint.com/sites/gr-gr/Shared Documents/General/#R6補助事業（グリーンリカバリー）/6.公募要領・応募申請書（様式関連）/【作業中】R6六次公募/"/>
    </mc:Choice>
  </mc:AlternateContent>
  <xr:revisionPtr revIDLastSave="282" documentId="13_ncr:1_{AAD328C9-75B6-4304-A7FC-485672DF9197}" xr6:coauthVersionLast="47" xr6:coauthVersionMax="47" xr10:uidLastSave="{BEB3D0FA-680E-44B9-8A1A-1807341E8D8B}"/>
  <bookViews>
    <workbookView xWindow="1440" yWindow="1890" windowWidth="22755" windowHeight="12930" tabRatio="918" xr2:uid="{00000000-000D-0000-FFFF-FFFF00000000}"/>
  </bookViews>
  <sheets>
    <sheet name="必ずこのシートから始めてください" sheetId="45" r:id="rId1"/>
    <sheet name="応募申請書" sheetId="155" r:id="rId2"/>
    <sheet name="様式第１　別紙1" sheetId="156" r:id="rId3"/>
    <sheet name="【参照】産業分類番号一覧" sheetId="160" r:id="rId4"/>
    <sheet name="別添１_要件確認" sheetId="116" r:id="rId5"/>
    <sheet name="別添２_代表事業者" sheetId="144" r:id="rId6"/>
    <sheet name="別添２_共同申請者１" sheetId="117" r:id="rId7"/>
    <sheet name="別添２_共同申請者２" sheetId="145" r:id="rId8"/>
    <sheet name="別添3" sheetId="51" state="hidden" r:id="rId9"/>
    <sheet name="別添4" sheetId="55" state="hidden" r:id="rId10"/>
    <sheet name="別添３_実施計画書まとめ" sheetId="72" r:id="rId11"/>
    <sheet name="別添6_個票1" sheetId="126" state="hidden" r:id="rId12"/>
    <sheet name="別添6_個票2" sheetId="135" state="hidden" r:id="rId13"/>
    <sheet name="別添6_個票3" sheetId="136" state="hidden" r:id="rId14"/>
    <sheet name="別添6_個票4" sheetId="137" state="hidden" r:id="rId15"/>
    <sheet name="別添6_個票5" sheetId="138" state="hidden" r:id="rId16"/>
    <sheet name="別添6_個票6" sheetId="139" state="hidden" r:id="rId17"/>
    <sheet name="別添6_個票7" sheetId="140" state="hidden" r:id="rId18"/>
    <sheet name="別添6_個票8" sheetId="141" state="hidden" r:id="rId19"/>
    <sheet name="別添6_個票9" sheetId="142" state="hidden" r:id="rId20"/>
    <sheet name="別添6_個票10" sheetId="143" state="hidden" r:id="rId21"/>
    <sheet name="別添7" sheetId="54" state="hidden" r:id="rId22"/>
    <sheet name="別添3A_設備構成比較_個票1" sheetId="161" r:id="rId23"/>
    <sheet name="別添3A_設備構成比較_個票2" sheetId="162" r:id="rId24"/>
    <sheet name="別添４_スケジュール" sheetId="118" r:id="rId25"/>
    <sheet name="様式第１ 別紙2" sheetId="151" r:id="rId26"/>
    <sheet name="別添５_経費内訳表" sheetId="154" r:id="rId27"/>
    <sheet name="別添６_資金計画表" sheetId="120" r:id="rId28"/>
    <sheet name="別添７_ファイナンスリース" sheetId="121" r:id="rId29"/>
    <sheet name="別添８_消費税仕入税額控除" sheetId="122" r:id="rId30"/>
    <sheet name="作業用_業種" sheetId="53" state="hidden" r:id="rId31"/>
    <sheet name="事業報告書用転記元シート" sheetId="125" state="hidden" r:id="rId32"/>
    <sheet name="作業用_係数" sheetId="52" state="hidden" r:id="rId33"/>
    <sheet name="作業用_区分等" sheetId="56" state="hidden" r:id="rId34"/>
    <sheet name="Sheet1" sheetId="158" state="hidden" r:id="rId35"/>
    <sheet name="Sheet2" sheetId="159" state="hidden" r:id="rId36"/>
    <sheet name="（参考1記入例用）換算係数" sheetId="50" state="hidden"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_xlnm._FilterDatabase" localSheetId="26" hidden="1">別添５_経費内訳表!$P$2:$W$2</definedName>
    <definedName name="a">[1]別添7!$B$10:$E$29</definedName>
    <definedName name="_xlnm.Print_Area" localSheetId="36">'（参考1記入例用）換算係数'!$A$1:$J$51</definedName>
    <definedName name="_xlnm.Print_Area" localSheetId="3">【参照】産業分類番号一覧!$B$2:$G$2179</definedName>
    <definedName name="_xlnm.Print_Area" localSheetId="1">応募申請書!$B$2:$AE$53</definedName>
    <definedName name="_xlnm.Print_Area" localSheetId="31">事業報告書用転記元シート!$B$2:$P$115</definedName>
    <definedName name="_xlnm.Print_Area" localSheetId="4">別添１_要件確認!$A$1:$AE$58</definedName>
    <definedName name="_xlnm.Print_Area" localSheetId="6">別添２_共同申請者１!$A$1:$T$28</definedName>
    <definedName name="_xlnm.Print_Area" localSheetId="7">別添２_共同申請者２!$A$1:$T$28</definedName>
    <definedName name="_xlnm.Print_Area" localSheetId="5">別添２_代表事業者!$A$1:$T$28</definedName>
    <definedName name="_xlnm.Print_Area" localSheetId="8">別添3!$B$2:$Y$67</definedName>
    <definedName name="_xlnm.Print_Area" localSheetId="10">別添３_実施計画書まとめ!$B$2:$O$45</definedName>
    <definedName name="_xlnm.Print_Area" localSheetId="22">別添3A_設備構成比較_個票1!$B$4:$AK$67</definedName>
    <definedName name="_xlnm.Print_Area" localSheetId="23">別添3A_設備構成比較_個票2!$B$4:$AK$67</definedName>
    <definedName name="_xlnm.Print_Area" localSheetId="9">別添4!$B$2:$R$115</definedName>
    <definedName name="_xlnm.Print_Area" localSheetId="24">別添４_スケジュール!$A$1:$AP$35</definedName>
    <definedName name="_xlnm.Print_Area" localSheetId="26">別添５_経費内訳表!$B$1:$W$126</definedName>
    <definedName name="_xlnm.Print_Area" localSheetId="11">別添6_個票1!$B$2:$I$225</definedName>
    <definedName name="_xlnm.Print_Area" localSheetId="20">別添6_個票10!$B$2:$I$225</definedName>
    <definedName name="_xlnm.Print_Area" localSheetId="12">別添6_個票2!$B$2:$I$225</definedName>
    <definedName name="_xlnm.Print_Area" localSheetId="13">別添6_個票3!$B$2:$I$225</definedName>
    <definedName name="_xlnm.Print_Area" localSheetId="14">別添6_個票4!$B$2:$I$225</definedName>
    <definedName name="_xlnm.Print_Area" localSheetId="15">別添6_個票5!$B$2:$I$225</definedName>
    <definedName name="_xlnm.Print_Area" localSheetId="16">別添6_個票6!$B$2:$I$225</definedName>
    <definedName name="_xlnm.Print_Area" localSheetId="17">別添6_個票7!$B$2:$I$225</definedName>
    <definedName name="_xlnm.Print_Area" localSheetId="18">別添6_個票8!$B$2:$I$225</definedName>
    <definedName name="_xlnm.Print_Area" localSheetId="19">別添6_個票9!$B$2:$I$225</definedName>
    <definedName name="_xlnm.Print_Area" localSheetId="27">別添６_資金計画表!$A$1:$K$23</definedName>
    <definedName name="_xlnm.Print_Area" localSheetId="21">別添7!$B$2:$F$37</definedName>
    <definedName name="_xlnm.Print_Area" localSheetId="28">別添７_ファイナンスリース!$A$1:$N$35</definedName>
    <definedName name="_xlnm.Print_Area" localSheetId="29">別添８_消費税仕入税額控除!$A$1:$AA$43</definedName>
    <definedName name="_xlnm.Print_Area" localSheetId="2">'様式第１　別紙1'!$B$2:$J$74</definedName>
    <definedName name="_xlnm.Print_Area" localSheetId="25">'様式第１ 別紙2'!$B$2:$L$50</definedName>
    <definedName name="_xlnm.Print_Titles" localSheetId="26">別添５_経費内訳表!$4:$7</definedName>
    <definedName name="_xlnm.Print_Titles" localSheetId="25">'様式第１ 別紙2'!$37:$38</definedName>
    <definedName name="システム・設備区分" localSheetId="1">[2]作業用_区分等!$E$8:$E$23</definedName>
    <definedName name="システム・設備区分" localSheetId="31">[3]作業用_区分等!$E$8:$E$23</definedName>
    <definedName name="システム・設備区分" localSheetId="4">[4]作業用_区分等!$E$8:$E$25</definedName>
    <definedName name="システム・設備区分" localSheetId="6">[5]作業用_区分等!$E$8:$E$25</definedName>
    <definedName name="システム・設備区分" localSheetId="7">[5]作業用_区分等!$E$8:$E$25</definedName>
    <definedName name="システム・設備区分" localSheetId="5">[5]作業用_区分等!$E$8:$E$25</definedName>
    <definedName name="システム・設備区分" localSheetId="22">[6]作業用_区分等!$E$8:$E$23</definedName>
    <definedName name="システム・設備区分" localSheetId="23">[6]作業用_区分等!$E$8:$E$23</definedName>
    <definedName name="システム・設備区分" localSheetId="24">[4]作業用_区分等!$E$8:$E$25</definedName>
    <definedName name="システム・設備区分" localSheetId="26">[4]作業用_区分等!$E$8:$E$25</definedName>
    <definedName name="システム・設備区分" localSheetId="27">[4]作業用_区分等!$E$8:$E$25</definedName>
    <definedName name="システム・設備区分" localSheetId="28">[4]作業用_区分等!$E$8:$E$25</definedName>
    <definedName name="システム・設備区分" localSheetId="29">[4]作業用_区分等!$E$8:$E$25</definedName>
    <definedName name="システム・設備区分" localSheetId="2">[7]作業用_区分等!$E$8:$E$23</definedName>
    <definedName name="システム・設備区分">作業用_区分等!$E$8:$E$23</definedName>
    <definedName name="活動種別" localSheetId="3">[8]作業用_係数!$D$10:$D$42</definedName>
    <definedName name="活動種別" localSheetId="1">[2]作業用_係数!$D$10:$D$42</definedName>
    <definedName name="活動種別" localSheetId="31">[3]作業用_係数!$D$10:$D$42</definedName>
    <definedName name="活動種別" localSheetId="4">[4]作業用_係数!$D$10:$D$42</definedName>
    <definedName name="活動種別" localSheetId="6">[5]作業用_係数!$D$10:$D$42</definedName>
    <definedName name="活動種別" localSheetId="7">[5]作業用_係数!$D$10:$D$42</definedName>
    <definedName name="活動種別" localSheetId="5">[5]作業用_係数!$D$10:$D$42</definedName>
    <definedName name="活動種別" localSheetId="22">[6]作業用_係数!$D$10:$D$42</definedName>
    <definedName name="活動種別" localSheetId="23">[6]作業用_係数!$D$10:$D$42</definedName>
    <definedName name="活動種別" localSheetId="24">[4]作業用_係数!$D$10:$D$42</definedName>
    <definedName name="活動種別" localSheetId="26">[4]作業用_係数!$D$10:$D$42</definedName>
    <definedName name="活動種別" localSheetId="27">[4]作業用_係数!$D$10:$D$42</definedName>
    <definedName name="活動種別" localSheetId="28">[4]作業用_係数!$D$10:$D$42</definedName>
    <definedName name="活動種別" localSheetId="29">[9]作業用_係数!$D$10:$D$42</definedName>
    <definedName name="活動種別" localSheetId="2">[7]作業用_係数!$D$10:$D$42</definedName>
    <definedName name="活動種別">作業用_係数!$D$10:$D$42</definedName>
    <definedName name="企業分類" localSheetId="31">[3]作業用_区分等!$V$8:$V$16</definedName>
    <definedName name="企業分類" localSheetId="2">[10]作業用_区分等!$V$8:$V$16</definedName>
    <definedName name="企業分類">作業用_区分等!$V$8:$V$16</definedName>
    <definedName name="個票番号" localSheetId="1">[2]作業用_区分等!$J$8:$J$17</definedName>
    <definedName name="個票番号" localSheetId="31">[3]作業用_区分等!$J$8:$J$17</definedName>
    <definedName name="個票番号" localSheetId="4">[4]作業用_区分等!$J$8:$J$17</definedName>
    <definedName name="個票番号" localSheetId="6">[5]作業用_区分等!$J$8:$J$17</definedName>
    <definedName name="個票番号" localSheetId="7">[5]作業用_区分等!$J$8:$J$17</definedName>
    <definedName name="個票番号" localSheetId="5">[5]作業用_区分等!$J$8:$J$17</definedName>
    <definedName name="個票番号" localSheetId="22">[6]作業用_区分等!$J$8:$J$17</definedName>
    <definedName name="個票番号" localSheetId="23">[6]作業用_区分等!$J$8:$J$17</definedName>
    <definedName name="個票番号" localSheetId="24">[4]作業用_区分等!$J$8:$J$17</definedName>
    <definedName name="個票番号" localSheetId="26">[4]作業用_区分等!$J$8:$J$17</definedName>
    <definedName name="個票番号" localSheetId="27">[4]作業用_区分等!$J$8:$J$17</definedName>
    <definedName name="個票番号" localSheetId="28">[4]作業用_区分等!$J$8:$J$17</definedName>
    <definedName name="個票番号" localSheetId="29">[4]作業用_区分等!$J$8:$J$17</definedName>
    <definedName name="個票番号" localSheetId="2">[7]作業用_区分等!$J$8:$J$17</definedName>
    <definedName name="個票番号">作業用_区分等!$J$8:$J$17</definedName>
    <definedName name="対策種類" localSheetId="1">[2]作業用_区分等!$H$8:$H$11</definedName>
    <definedName name="対策種類" localSheetId="31">[3]作業用_区分等!$H$8:$H$11</definedName>
    <definedName name="対策種類" localSheetId="4">[4]作業用_区分等!$H$8:$H$11</definedName>
    <definedName name="対策種類" localSheetId="6">[5]作業用_区分等!$H$8:$H$11</definedName>
    <definedName name="対策種類" localSheetId="7">[5]作業用_区分等!$H$8:$H$11</definedName>
    <definedName name="対策種類" localSheetId="5">[5]作業用_区分等!$H$8:$H$11</definedName>
    <definedName name="対策種類" localSheetId="22">[6]作業用_区分等!$H$8:$H$11</definedName>
    <definedName name="対策種類" localSheetId="23">[6]作業用_区分等!$H$8:$H$11</definedName>
    <definedName name="対策種類" localSheetId="24">[4]作業用_区分等!$H$8:$H$11</definedName>
    <definedName name="対策種類" localSheetId="26">[4]作業用_区分等!$H$8:$H$11</definedName>
    <definedName name="対策種類" localSheetId="27">[4]作業用_区分等!$H$8:$H$11</definedName>
    <definedName name="対策種類" localSheetId="28">[4]作業用_区分等!$H$8:$H$11</definedName>
    <definedName name="対策種類" localSheetId="29">[4]作業用_区分等!$H$8:$H$11</definedName>
    <definedName name="対策種類" localSheetId="2">[7]作業用_区分等!$H$8:$H$11</definedName>
    <definedName name="対策種類">作業用_区分等!$H$8:$H$11</definedName>
    <definedName name="単位と係数" localSheetId="3">[8]作業用_係数!$D$11:$L$42</definedName>
    <definedName name="単位と係数" localSheetId="1">[2]作業用_係数!$D$11:$L$42</definedName>
    <definedName name="単位と係数" localSheetId="31">[3]作業用_係数!$D$11:$L$42</definedName>
    <definedName name="単位と係数" localSheetId="4">[4]作業用_係数!$D$11:$L$42</definedName>
    <definedName name="単位と係数" localSheetId="6">[5]作業用_係数!$D$11:$L$42</definedName>
    <definedName name="単位と係数" localSheetId="7">[5]作業用_係数!$D$11:$L$42</definedName>
    <definedName name="単位と係数" localSheetId="5">[5]作業用_係数!$D$11:$L$42</definedName>
    <definedName name="単位と係数" localSheetId="22">[6]作業用_係数!$D$11:$L$42</definedName>
    <definedName name="単位と係数" localSheetId="23">[6]作業用_係数!$D$11:$L$42</definedName>
    <definedName name="単位と係数" localSheetId="24">[4]作業用_係数!$D$11:$L$42</definedName>
    <definedName name="単位と係数" localSheetId="26">[4]作業用_係数!$D$11:$L$42</definedName>
    <definedName name="単位と係数" localSheetId="27">[4]作業用_係数!$D$11:$L$42</definedName>
    <definedName name="単位と係数" localSheetId="28">[4]作業用_係数!$D$11:$L$42</definedName>
    <definedName name="単位と係数" localSheetId="29">[9]作業用_係数!$D$11:$L$42</definedName>
    <definedName name="単位と係数" localSheetId="2">[7]作業用_係数!$D$11:$L$42</definedName>
    <definedName name="単位と係数">作業用_係数!$D$11:$L$42</definedName>
    <definedName name="単価" localSheetId="1">[2]別添7!$B$10:$E$29</definedName>
    <definedName name="単価" localSheetId="31">[3]別添7!$B$10:$E$29</definedName>
    <definedName name="単価" localSheetId="4">[4]別添７_単価!$B$10:$E$25</definedName>
    <definedName name="単価" localSheetId="6">[5]別添9_単価!$B$10:$E$25</definedName>
    <definedName name="単価" localSheetId="7">[5]別添9_単価!$B$10:$E$25</definedName>
    <definedName name="単価" localSheetId="5">[5]別添9_単価!$B$10:$E$25</definedName>
    <definedName name="単価" localSheetId="22">[6]別添7!$B$10:$E$29</definedName>
    <definedName name="単価" localSheetId="23">[6]別添7!$B$10:$E$29</definedName>
    <definedName name="単価" localSheetId="24">[4]別添７_単価!$B$10:$E$25</definedName>
    <definedName name="単価" localSheetId="26">[4]別添７_単価!$B$10:$E$25</definedName>
    <definedName name="単価" localSheetId="27">[4]別添７_単価!$B$10:$E$25</definedName>
    <definedName name="単価" localSheetId="28">[4]別添７_単価!$B$10:$E$25</definedName>
    <definedName name="単価" localSheetId="29">[4]別添７_単価!$B$10:$E$25</definedName>
    <definedName name="単価" localSheetId="2">#REF!</definedName>
    <definedName name="単価">別添7!$B$10:$E$29</definedName>
    <definedName name="中分類" localSheetId="31">[3]作業用_業種!$C$8:$C$106</definedName>
    <definedName name="中分類" localSheetId="4">[4]作業用_業種!$C$8:$C$106</definedName>
    <definedName name="中分類" localSheetId="6">[5]作業用_業種!$C$8:$C$106</definedName>
    <definedName name="中分類" localSheetId="7">[5]作業用_業種!$C$8:$C$106</definedName>
    <definedName name="中分類" localSheetId="5">[5]作業用_業種!$C$8:$C$106</definedName>
    <definedName name="中分類" localSheetId="24">[4]作業用_業種!$C$8:$C$106</definedName>
    <definedName name="中分類" localSheetId="26">[4]作業用_業種!$C$8:$C$106</definedName>
    <definedName name="中分類" localSheetId="27">[4]作業用_業種!$C$8:$C$106</definedName>
    <definedName name="中分類" localSheetId="28">[4]作業用_業種!$C$8:$C$106</definedName>
    <definedName name="中分類" localSheetId="29">[4]作業用_業種!$C$8:$C$106</definedName>
    <definedName name="中分類" localSheetId="2">[10]作業用_業種!$C$8:$C$106</definedName>
    <definedName name="中分類">作業用_業種!$C$8:$C$106</definedName>
    <definedName name="中分類1">作業用_業種!$G$8:$G$12</definedName>
    <definedName name="中分類10">作業用_業種!$G$65:$G$71</definedName>
    <definedName name="中分類11">作業用_業種!$G$72:$G$81</definedName>
    <definedName name="中分類12">作業用_業種!$G$82:$G$86</definedName>
    <definedName name="中分類13">作業用_業種!$G$87:$G$91</definedName>
    <definedName name="中分類14">作業用_業種!$G$92:$G$98</definedName>
    <definedName name="中分類15">作業用_業種!$G$99:$G$103</definedName>
    <definedName name="中分類16">作業用_業種!$G$104:$G$111</definedName>
    <definedName name="中分類17">作業用_業種!$G$112:$G$117</definedName>
    <definedName name="中分類18">作業用_業種!$G$118:$G$124</definedName>
    <definedName name="中分類19">作業用_業種!$G$125:$G$129</definedName>
    <definedName name="中分類2">作業用_業種!$G$13:$G$18</definedName>
    <definedName name="中分類20">作業用_業種!$G$130:$G$139</definedName>
    <definedName name="中分類21">作業用_業種!$G$140:$G$149</definedName>
    <definedName name="中分類22">作業用_業種!$G$150:$G$156</definedName>
    <definedName name="中分類23">作業用_業種!$G$157:$G$163</definedName>
    <definedName name="中分類24">作業用_業種!$G$164:$G$173</definedName>
    <definedName name="中分類25">作業用_業種!$G$174:$G$178</definedName>
    <definedName name="中分類26">作業用_業種!$G$179:$G$187</definedName>
    <definedName name="中分類27">作業用_業種!$G$188:$G$194</definedName>
    <definedName name="中分類28">作業用_業種!$G$195:$G$201</definedName>
    <definedName name="中分類29">作業用_業種!$G$202:$G$210</definedName>
    <definedName name="中分類3">作業用_業種!$G$19:$G$21</definedName>
    <definedName name="中分類30">作業用_業種!$G$211:$G$214</definedName>
    <definedName name="中分類31">作業用_業種!$G$215:$G$221</definedName>
    <definedName name="中分類32">作業用_業種!$G$222:$G$231</definedName>
    <definedName name="中分類33">作業用_業種!$G$232:$G$233</definedName>
    <definedName name="中分類34">作業用_業種!$G$234:$G$235</definedName>
    <definedName name="中分類35">作業用_業種!$G$236:$G$237</definedName>
    <definedName name="中分類36">作業用_業種!$G$238:$G$241</definedName>
    <definedName name="中分類37">作業用_業種!$G$242:$G$245</definedName>
    <definedName name="中分類38">作業用_業種!$G$246:$G$249</definedName>
    <definedName name="中分類39">作業用_業種!$G$250:$G$252</definedName>
    <definedName name="中分類4">作業用_業種!$G$22:$G$24</definedName>
    <definedName name="中分類40">作業用_業種!$G$253:$G$254</definedName>
    <definedName name="中分類41">作業用_業種!$G$255:$G$261</definedName>
    <definedName name="中分類42">作業用_業種!$G$262:$G$263</definedName>
    <definedName name="中分類43">作業用_業種!$G$264:$G$268</definedName>
    <definedName name="中分類44">作業用_業種!$G$269:$G$274</definedName>
    <definedName name="中分類45">作業用_業種!$G$275:$G$279</definedName>
    <definedName name="中分類46">作業用_業種!$G$280:$G$282</definedName>
    <definedName name="中分類47">作業用_業種!$G$283:$G$285</definedName>
    <definedName name="中分類48">作業用_業種!$G$286:$G$292</definedName>
    <definedName name="中分類49">作業用_業種!$G$293:$G$294</definedName>
    <definedName name="中分類5">作業用_業種!$G$25:$G$31</definedName>
    <definedName name="中分類50">作業用_業種!$G$295:$G$296</definedName>
    <definedName name="中分類51">作業用_業種!$G$297:$G$300</definedName>
    <definedName name="中分類52">作業用_業種!$G$301:$G$303</definedName>
    <definedName name="中分類53">作業用_業種!$G$304:$G$310</definedName>
    <definedName name="中分類54">作業用_業種!$G$311:$G$315</definedName>
    <definedName name="中分類55">作業用_業種!$G$316:$G$320</definedName>
    <definedName name="中分類56">作業用_業種!$G$321:$G$323</definedName>
    <definedName name="中分類57">作業用_業種!$G$324:$G$329</definedName>
    <definedName name="中分類58">作業用_業種!$G$330:$G$337</definedName>
    <definedName name="中分類59">作業用_業種!$G$338:$G$341</definedName>
    <definedName name="中分類6">作業用_業種!$G$32:$G$38</definedName>
    <definedName name="中分類60">作業用_業種!$G$342:$G$351</definedName>
    <definedName name="中分類61">作業用_業種!$G$352:$G$355</definedName>
    <definedName name="中分類62">作業用_業種!$G$356:$G$358</definedName>
    <definedName name="中分類63">作業用_業種!$G$359:$G$361</definedName>
    <definedName name="中分類64">作業用_業種!$G$362:$G$366</definedName>
    <definedName name="中分類65">作業用_業種!$G$367:$G$369</definedName>
    <definedName name="中分類66">作業用_業種!$G$370:$G$373</definedName>
    <definedName name="中分類67">作業用_業種!$G$374:$G$379</definedName>
    <definedName name="中分類68">作業用_業種!$G$380:$G$382</definedName>
    <definedName name="中分類69">作業用_業種!$G$383:$G$387</definedName>
    <definedName name="中分類7">作業用_業種!$G$39:$G$48</definedName>
    <definedName name="中分類70">作業用_業種!$G$388:$G$394</definedName>
    <definedName name="中分類71">作業用_業種!$G$395:$G$397</definedName>
    <definedName name="中分類72">作業用_業種!$G$398:$G$407</definedName>
    <definedName name="中分類73">作業用_業種!$G$408:$G$409</definedName>
    <definedName name="中分類74">作業用_業種!$G$410:$G$417</definedName>
    <definedName name="中分類75">作業用_業種!$G$418:$G$422</definedName>
    <definedName name="中分類76">作業用_業種!$G$423:$G$431</definedName>
    <definedName name="中分類77">作業用_業種!$G$432:$G$434</definedName>
    <definedName name="中分類78">作業用_業種!$G$435:$G$441</definedName>
    <definedName name="中分類79">作業用_業種!$G$442:$G$449</definedName>
    <definedName name="中分類8">作業用_業種!$G$49:$G$54</definedName>
    <definedName name="中分類80">作業用_業種!$G$450:$G$457</definedName>
    <definedName name="中分類81">作業用_業種!$G$458:$G$467</definedName>
    <definedName name="中分類82">作業用_業種!$G$468:$G$473</definedName>
    <definedName name="中分類83">作業用_業種!$G$474:$G$480</definedName>
    <definedName name="中分類84">作業用_業種!$G$481:$G$484</definedName>
    <definedName name="中分類85">作業用_業種!$G$485:$G$491</definedName>
    <definedName name="中分類86">作業用_業種!$G$492:$G$494</definedName>
    <definedName name="中分類87">作業用_業種!$G$495:$G$497</definedName>
    <definedName name="中分類88">作業用_業種!$G$498:$G$501</definedName>
    <definedName name="中分類89">作業用_業種!$G$502:$G$503</definedName>
    <definedName name="中分類9">作業用_業種!$G$55:$G$64</definedName>
    <definedName name="中分類90">作業用_業種!$G$504:$G$508</definedName>
    <definedName name="中分類91">作業用_業種!$G$509:$G$511</definedName>
    <definedName name="中分類92">作業用_業種!$G$512:$G$516</definedName>
    <definedName name="中分類93">作業用_業種!$G$517:$G$521</definedName>
    <definedName name="中分類94">作業用_業種!$G$522:$G$525</definedName>
    <definedName name="中分類95">作業用_業種!$G$526:$G$529</definedName>
    <definedName name="中分類96">作業用_業種!$G$530:$G$531</definedName>
    <definedName name="中分類97">作業用_業種!$G$532:$G$534</definedName>
    <definedName name="中分類98">作業用_業種!$G$535:$G$536</definedName>
    <definedName name="中分類99">作業用_業種!$G$537</definedName>
    <definedName name="中分類振り分け" localSheetId="31">[3]作業用_業種!$C$8:$D$106</definedName>
    <definedName name="中分類振り分け" localSheetId="4">[4]作業用_業種!$C$8:$D$106</definedName>
    <definedName name="中分類振り分け" localSheetId="6">[5]作業用_業種!$C$8:$D$106</definedName>
    <definedName name="中分類振り分け" localSheetId="7">[5]作業用_業種!$C$8:$D$106</definedName>
    <definedName name="中分類振り分け" localSheetId="5">[5]作業用_業種!$C$8:$D$106</definedName>
    <definedName name="中分類振り分け" localSheetId="24">[4]作業用_業種!$C$8:$D$106</definedName>
    <definedName name="中分類振り分け" localSheetId="26">[4]作業用_業種!$C$8:$D$106</definedName>
    <definedName name="中分類振り分け" localSheetId="27">[4]作業用_業種!$C$8:$D$106</definedName>
    <definedName name="中分類振り分け" localSheetId="28">[4]作業用_業種!$C$8:$D$106</definedName>
    <definedName name="中分類振り分け" localSheetId="29">[4]作業用_業種!$C$8:$D$106</definedName>
    <definedName name="中分類振り分け" localSheetId="2">[10]作業用_業種!$C$8:$D$106</definedName>
    <definedName name="中分類振り分け">作業用_業種!$C$8:$D$106</definedName>
    <definedName name="電力等のGJ換算係数" localSheetId="1">[2]作業用_係数!$Q$11:$S$15</definedName>
    <definedName name="電力等のGJ換算係数" localSheetId="31">[3]作業用_係数!$Q$11:$S$15</definedName>
    <definedName name="電力等のGJ換算係数" localSheetId="22">[6]作業用_係数!$Q$11:$S$15</definedName>
    <definedName name="電力等のGJ換算係数" localSheetId="23">[6]作業用_係数!$Q$11:$S$15</definedName>
    <definedName name="電力等のGJ換算係数" localSheetId="2">[7]作業用_係数!$Q$11:$S$15</definedName>
    <definedName name="電力等のGJ換算係数">作業用_係数!$Q$11:$S$15</definedName>
    <definedName name="電力等のGJ係数" localSheetId="3">[8]作業用_係数!$Q$11:$S$15</definedName>
    <definedName name="電力等のGJ係数" localSheetId="6">[5]作業用_係数!$Q$11:$S$15</definedName>
    <definedName name="電力等のGJ係数" localSheetId="7">[5]作業用_係数!$Q$11:$S$15</definedName>
    <definedName name="電力等のGJ係数" localSheetId="5">[5]作業用_係数!$Q$11:$S$15</definedName>
    <definedName name="電力等のGJ係数" localSheetId="29">[9]作業用_係数!$Q$11:$S$15</definedName>
    <definedName name="電力等のGJ係数">[4]作業用_係数!$Q$11:$S$15</definedName>
    <definedName name="都道府県名" localSheetId="31">[3]作業用_区分等!$N$8:$N$55</definedName>
    <definedName name="都道府県名" localSheetId="4">[4]作業用_区分等!$N$8:$N$55</definedName>
    <definedName name="都道府県名" localSheetId="6">[5]作業用_区分等!$N$8:$N$55</definedName>
    <definedName name="都道府県名" localSheetId="7">[5]作業用_区分等!$N$8:$N$55</definedName>
    <definedName name="都道府県名" localSheetId="5">[5]作業用_区分等!$N$8:$N$55</definedName>
    <definedName name="都道府県名" localSheetId="24">[4]作業用_区分等!$N$8:$N$55</definedName>
    <definedName name="都道府県名" localSheetId="26">[4]作業用_区分等!$N$8:$N$55</definedName>
    <definedName name="都道府県名" localSheetId="27">[4]作業用_区分等!$N$8:$N$55</definedName>
    <definedName name="都道府県名" localSheetId="28">[4]作業用_区分等!$N$8:$N$55</definedName>
    <definedName name="都道府県名" localSheetId="29">[4]作業用_区分等!$N$8:$N$55</definedName>
    <definedName name="都道府県名" localSheetId="2">[10]作業用_区分等!$N$8:$N$55</definedName>
    <definedName name="都道府県名">作業用_区分等!$N$8:$N$55</definedName>
    <definedName name="燃料等" localSheetId="36">'（参考1記入例用）換算係数'!$B$6:$B$37</definedName>
    <definedName name="範囲区分" localSheetId="4">[4]作業用_区分等!$C$8:$C$10</definedName>
    <definedName name="範囲区分" localSheetId="6">[5]作業用_区分等!$C$8:$C$10</definedName>
    <definedName name="範囲区分" localSheetId="7">[5]作業用_区分等!$C$8:$C$10</definedName>
    <definedName name="範囲区分" localSheetId="5">[5]作業用_区分等!$C$8:$C$10</definedName>
    <definedName name="範囲区分" localSheetId="24">[4]作業用_区分等!$C$8:$C$10</definedName>
    <definedName name="範囲区分" localSheetId="26">[4]作業用_区分等!$C$8:$C$10</definedName>
    <definedName name="範囲区分" localSheetId="27">[4]作業用_区分等!$C$8:$C$10</definedName>
    <definedName name="範囲区分" localSheetId="28">[4]作業用_区分等!$C$8:$C$10</definedName>
    <definedName name="範囲区分" localSheetId="29">[4]作業用_区分等!$C$8:$C$10</definedName>
    <definedName name="範囲区分">作業用_区分等!$C$8:$C$10</definedName>
    <definedName name="付随対策番号">作業用_区分等!$J$18:$J$27</definedName>
    <definedName name="補助対象の種類" localSheetId="1">[2]作業用_区分等!$P$8:$P$9</definedName>
    <definedName name="補助対象の種類" localSheetId="31">[3]作業用_区分等!$P$8:$P$9</definedName>
    <definedName name="補助対象の種類" localSheetId="22">[6]作業用_区分等!$P$8:$P$9</definedName>
    <definedName name="補助対象の種類" localSheetId="23">[6]作業用_区分等!$P$8:$P$9</definedName>
    <definedName name="補助対象の種類" localSheetId="2">[7]作業用_区分等!$P$8:$P$9</definedName>
    <definedName name="補助対象の種類">作業用_区分等!$P$8:$P$9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8" i="151" l="1"/>
  <c r="K48" i="151" s="1"/>
  <c r="I46" i="151"/>
  <c r="K46" i="151" s="1"/>
  <c r="I44" i="151"/>
  <c r="K44" i="151" s="1"/>
  <c r="I42" i="151"/>
  <c r="K42" i="151" s="1"/>
  <c r="I40" i="151"/>
  <c r="K40" i="151" s="1"/>
  <c r="K47" i="151"/>
  <c r="K45" i="151"/>
  <c r="K43" i="151"/>
  <c r="K41" i="151"/>
  <c r="K39" i="151"/>
  <c r="E24" i="156"/>
  <c r="E23" i="156"/>
  <c r="E9" i="156" l="1"/>
  <c r="E8" i="156"/>
  <c r="C6" i="156"/>
  <c r="CE11" i="162" l="1"/>
  <c r="CE11" i="161"/>
  <c r="D6" i="151" l="1"/>
  <c r="D4" i="120"/>
  <c r="H4" i="122"/>
  <c r="D5" i="151"/>
  <c r="B3" i="155"/>
  <c r="U118" i="154" l="1"/>
  <c r="P117" i="154"/>
  <c r="O117" i="154"/>
  <c r="N117" i="154"/>
  <c r="T116" i="154"/>
  <c r="S116" i="154"/>
  <c r="R116" i="154"/>
  <c r="R117" i="154" s="1"/>
  <c r="P116" i="154"/>
  <c r="O116" i="154"/>
  <c r="N116" i="154"/>
  <c r="K116" i="154"/>
  <c r="J116" i="154"/>
  <c r="I116" i="154"/>
  <c r="G116" i="154"/>
  <c r="Q115" i="154"/>
  <c r="Q114" i="154"/>
  <c r="Q116" i="154" s="1"/>
  <c r="N113" i="154"/>
  <c r="M112" i="154"/>
  <c r="M116" i="154" s="1"/>
  <c r="M117" i="154" s="1"/>
  <c r="L111" i="154"/>
  <c r="L116" i="154" s="1"/>
  <c r="L117" i="154" s="1"/>
  <c r="V110" i="154"/>
  <c r="T110" i="154"/>
  <c r="T117" i="154" s="1"/>
  <c r="S110" i="154"/>
  <c r="S117" i="154" s="1"/>
  <c r="R110" i="154"/>
  <c r="Q110" i="154"/>
  <c r="Q117" i="154" s="1"/>
  <c r="P110" i="154"/>
  <c r="O110" i="154"/>
  <c r="K110" i="154"/>
  <c r="K117" i="154" s="1"/>
  <c r="J110" i="154"/>
  <c r="J117" i="154" s="1"/>
  <c r="I110" i="154"/>
  <c r="I117" i="154" s="1"/>
  <c r="U107" i="154"/>
  <c r="W107" i="154" s="1"/>
  <c r="X107" i="154" s="1"/>
  <c r="G107" i="154"/>
  <c r="W106" i="154"/>
  <c r="U106" i="154"/>
  <c r="G106" i="154"/>
  <c r="X106" i="154" s="1"/>
  <c r="W105" i="154"/>
  <c r="X105" i="154" s="1"/>
  <c r="U105" i="154"/>
  <c r="G105" i="154"/>
  <c r="U104" i="154"/>
  <c r="W104" i="154" s="1"/>
  <c r="X104" i="154" s="1"/>
  <c r="G104" i="154"/>
  <c r="W103" i="154"/>
  <c r="U103" i="154"/>
  <c r="G103" i="154"/>
  <c r="X103" i="154" s="1"/>
  <c r="W102" i="154"/>
  <c r="X102" i="154" s="1"/>
  <c r="U102" i="154"/>
  <c r="G102" i="154"/>
  <c r="U101" i="154"/>
  <c r="W101" i="154" s="1"/>
  <c r="X101" i="154" s="1"/>
  <c r="G101" i="154"/>
  <c r="W100" i="154"/>
  <c r="U100" i="154"/>
  <c r="G100" i="154"/>
  <c r="X100" i="154" s="1"/>
  <c r="W99" i="154"/>
  <c r="X99" i="154" s="1"/>
  <c r="U99" i="154"/>
  <c r="G99" i="154"/>
  <c r="U98" i="154"/>
  <c r="W98" i="154" s="1"/>
  <c r="X98" i="154" s="1"/>
  <c r="G98" i="154"/>
  <c r="W97" i="154"/>
  <c r="U97" i="154"/>
  <c r="G97" i="154"/>
  <c r="X97" i="154" s="1"/>
  <c r="W96" i="154"/>
  <c r="X96" i="154" s="1"/>
  <c r="U96" i="154"/>
  <c r="G96" i="154"/>
  <c r="U95" i="154"/>
  <c r="W95" i="154" s="1"/>
  <c r="X95" i="154" s="1"/>
  <c r="G95" i="154"/>
  <c r="W94" i="154"/>
  <c r="U94" i="154"/>
  <c r="G94" i="154"/>
  <c r="X94" i="154" s="1"/>
  <c r="W93" i="154"/>
  <c r="X93" i="154" s="1"/>
  <c r="U93" i="154"/>
  <c r="G93" i="154"/>
  <c r="U92" i="154"/>
  <c r="W92" i="154" s="1"/>
  <c r="X92" i="154" s="1"/>
  <c r="G92" i="154"/>
  <c r="W91" i="154"/>
  <c r="U91" i="154"/>
  <c r="G91" i="154"/>
  <c r="X91" i="154" s="1"/>
  <c r="W90" i="154"/>
  <c r="X90" i="154" s="1"/>
  <c r="U90" i="154"/>
  <c r="G90" i="154"/>
  <c r="U89" i="154"/>
  <c r="W89" i="154" s="1"/>
  <c r="X89" i="154" s="1"/>
  <c r="G89" i="154"/>
  <c r="W88" i="154"/>
  <c r="U88" i="154"/>
  <c r="G88" i="154"/>
  <c r="X88" i="154" s="1"/>
  <c r="W87" i="154"/>
  <c r="X87" i="154" s="1"/>
  <c r="U87" i="154"/>
  <c r="G87" i="154"/>
  <c r="U86" i="154"/>
  <c r="W86" i="154" s="1"/>
  <c r="X86" i="154" s="1"/>
  <c r="G86" i="154"/>
  <c r="W85" i="154"/>
  <c r="U85" i="154"/>
  <c r="G85" i="154"/>
  <c r="X85" i="154" s="1"/>
  <c r="W84" i="154"/>
  <c r="X84" i="154" s="1"/>
  <c r="U84" i="154"/>
  <c r="G84" i="154"/>
  <c r="U83" i="154"/>
  <c r="W83" i="154" s="1"/>
  <c r="X83" i="154" s="1"/>
  <c r="G83" i="154"/>
  <c r="W82" i="154"/>
  <c r="U82" i="154"/>
  <c r="G82" i="154"/>
  <c r="X82" i="154" s="1"/>
  <c r="W81" i="154"/>
  <c r="X81" i="154" s="1"/>
  <c r="U81" i="154"/>
  <c r="G81" i="154"/>
  <c r="U80" i="154"/>
  <c r="W80" i="154" s="1"/>
  <c r="X80" i="154" s="1"/>
  <c r="G80" i="154"/>
  <c r="W79" i="154"/>
  <c r="U79" i="154"/>
  <c r="G79" i="154"/>
  <c r="X79" i="154" s="1"/>
  <c r="W78" i="154"/>
  <c r="X78" i="154" s="1"/>
  <c r="U78" i="154"/>
  <c r="G78" i="154"/>
  <c r="U77" i="154"/>
  <c r="W77" i="154" s="1"/>
  <c r="X77" i="154" s="1"/>
  <c r="G77" i="154"/>
  <c r="W76" i="154"/>
  <c r="U76" i="154"/>
  <c r="G76" i="154"/>
  <c r="X76" i="154" s="1"/>
  <c r="W75" i="154"/>
  <c r="X75" i="154" s="1"/>
  <c r="U75" i="154"/>
  <c r="G75" i="154"/>
  <c r="U74" i="154"/>
  <c r="W74" i="154" s="1"/>
  <c r="X74" i="154" s="1"/>
  <c r="G74" i="154"/>
  <c r="W73" i="154"/>
  <c r="U73" i="154"/>
  <c r="G73" i="154"/>
  <c r="X73" i="154" s="1"/>
  <c r="W72" i="154"/>
  <c r="X72" i="154" s="1"/>
  <c r="U72" i="154"/>
  <c r="G72" i="154"/>
  <c r="U71" i="154"/>
  <c r="W71" i="154" s="1"/>
  <c r="X71" i="154" s="1"/>
  <c r="G71" i="154"/>
  <c r="W70" i="154"/>
  <c r="U70" i="154"/>
  <c r="G70" i="154"/>
  <c r="X70" i="154" s="1"/>
  <c r="W69" i="154"/>
  <c r="X69" i="154" s="1"/>
  <c r="U69" i="154"/>
  <c r="G69" i="154"/>
  <c r="U68" i="154"/>
  <c r="W68" i="154" s="1"/>
  <c r="X68" i="154" s="1"/>
  <c r="G68" i="154"/>
  <c r="W67" i="154"/>
  <c r="U67" i="154"/>
  <c r="G67" i="154"/>
  <c r="X67" i="154" s="1"/>
  <c r="W66" i="154"/>
  <c r="X66" i="154" s="1"/>
  <c r="U66" i="154"/>
  <c r="G66" i="154"/>
  <c r="U65" i="154"/>
  <c r="W65" i="154" s="1"/>
  <c r="X65" i="154" s="1"/>
  <c r="G65" i="154"/>
  <c r="W64" i="154"/>
  <c r="U64" i="154"/>
  <c r="G64" i="154"/>
  <c r="X64" i="154" s="1"/>
  <c r="W63" i="154"/>
  <c r="X63" i="154" s="1"/>
  <c r="U63" i="154"/>
  <c r="G63" i="154"/>
  <c r="U62" i="154"/>
  <c r="W62" i="154" s="1"/>
  <c r="X62" i="154" s="1"/>
  <c r="G62" i="154"/>
  <c r="W61" i="154"/>
  <c r="U61" i="154"/>
  <c r="G61" i="154"/>
  <c r="X61" i="154" s="1"/>
  <c r="W60" i="154"/>
  <c r="X60" i="154" s="1"/>
  <c r="U60" i="154"/>
  <c r="G60" i="154"/>
  <c r="U59" i="154"/>
  <c r="W59" i="154" s="1"/>
  <c r="X59" i="154" s="1"/>
  <c r="G59" i="154"/>
  <c r="W58" i="154"/>
  <c r="U58" i="154"/>
  <c r="G58" i="154"/>
  <c r="X58" i="154" s="1"/>
  <c r="W57" i="154"/>
  <c r="X57" i="154" s="1"/>
  <c r="U57" i="154"/>
  <c r="G57" i="154"/>
  <c r="U56" i="154"/>
  <c r="W56" i="154" s="1"/>
  <c r="X56" i="154" s="1"/>
  <c r="G56" i="154"/>
  <c r="W55" i="154"/>
  <c r="U55" i="154"/>
  <c r="G55" i="154"/>
  <c r="X55" i="154" s="1"/>
  <c r="W54" i="154"/>
  <c r="X54" i="154" s="1"/>
  <c r="U54" i="154"/>
  <c r="G54" i="154"/>
  <c r="U53" i="154"/>
  <c r="W53" i="154" s="1"/>
  <c r="G53" i="154"/>
  <c r="X53" i="154" s="1"/>
  <c r="W52" i="154"/>
  <c r="U52" i="154"/>
  <c r="G52" i="154"/>
  <c r="X52" i="154" s="1"/>
  <c r="W51" i="154"/>
  <c r="X51" i="154" s="1"/>
  <c r="U51" i="154"/>
  <c r="G51" i="154"/>
  <c r="U50" i="154"/>
  <c r="W50" i="154" s="1"/>
  <c r="G50" i="154"/>
  <c r="X50" i="154" s="1"/>
  <c r="W49" i="154"/>
  <c r="U49" i="154"/>
  <c r="G49" i="154"/>
  <c r="X49" i="154" s="1"/>
  <c r="W48" i="154"/>
  <c r="X48" i="154" s="1"/>
  <c r="U48" i="154"/>
  <c r="G48" i="154"/>
  <c r="U47" i="154"/>
  <c r="W47" i="154" s="1"/>
  <c r="G47" i="154"/>
  <c r="X47" i="154" s="1"/>
  <c r="W46" i="154"/>
  <c r="U46" i="154"/>
  <c r="G46" i="154"/>
  <c r="X46" i="154" s="1"/>
  <c r="W45" i="154"/>
  <c r="X45" i="154" s="1"/>
  <c r="U45" i="154"/>
  <c r="G45" i="154"/>
  <c r="U44" i="154"/>
  <c r="W44" i="154" s="1"/>
  <c r="G44" i="154"/>
  <c r="X44" i="154" s="1"/>
  <c r="W43" i="154"/>
  <c r="U43" i="154"/>
  <c r="G43" i="154"/>
  <c r="X43" i="154" s="1"/>
  <c r="W42" i="154"/>
  <c r="X42" i="154" s="1"/>
  <c r="U42" i="154"/>
  <c r="G42" i="154"/>
  <c r="U41" i="154"/>
  <c r="W41" i="154" s="1"/>
  <c r="G41" i="154"/>
  <c r="X41" i="154" s="1"/>
  <c r="W40" i="154"/>
  <c r="U40" i="154"/>
  <c r="G40" i="154"/>
  <c r="X40" i="154" s="1"/>
  <c r="W39" i="154"/>
  <c r="X39" i="154" s="1"/>
  <c r="U39" i="154"/>
  <c r="G39" i="154"/>
  <c r="U38" i="154"/>
  <c r="W38" i="154" s="1"/>
  <c r="G38" i="154"/>
  <c r="X38" i="154" s="1"/>
  <c r="W37" i="154"/>
  <c r="U37" i="154"/>
  <c r="G37" i="154"/>
  <c r="X37" i="154" s="1"/>
  <c r="B37" i="154"/>
  <c r="X36" i="154"/>
  <c r="W36" i="154"/>
  <c r="U36" i="154"/>
  <c r="G36" i="154"/>
  <c r="B36" i="154"/>
  <c r="X35" i="154"/>
  <c r="W35" i="154"/>
  <c r="U35" i="154"/>
  <c r="G35" i="154"/>
  <c r="B35" i="154"/>
  <c r="U34" i="154"/>
  <c r="W34" i="154" s="1"/>
  <c r="G34" i="154"/>
  <c r="X34" i="154" s="1"/>
  <c r="B34" i="154"/>
  <c r="U33" i="154"/>
  <c r="W33" i="154" s="1"/>
  <c r="G33" i="154"/>
  <c r="X33" i="154" s="1"/>
  <c r="B33" i="154"/>
  <c r="U32" i="154"/>
  <c r="W32" i="154" s="1"/>
  <c r="G32" i="154"/>
  <c r="X32" i="154" s="1"/>
  <c r="B32" i="154"/>
  <c r="X31" i="154"/>
  <c r="W31" i="154"/>
  <c r="U31" i="154"/>
  <c r="G31" i="154"/>
  <c r="B31" i="154"/>
  <c r="U30" i="154"/>
  <c r="W30" i="154" s="1"/>
  <c r="G30" i="154"/>
  <c r="X30" i="154" s="1"/>
  <c r="B30" i="154"/>
  <c r="U29" i="154"/>
  <c r="W29" i="154" s="1"/>
  <c r="X29" i="154" s="1"/>
  <c r="G29" i="154"/>
  <c r="B29" i="154"/>
  <c r="W28" i="154"/>
  <c r="X28" i="154" s="1"/>
  <c r="U28" i="154"/>
  <c r="G28" i="154"/>
  <c r="B28" i="154"/>
  <c r="U27" i="154"/>
  <c r="W27" i="154" s="1"/>
  <c r="G27" i="154"/>
  <c r="X27" i="154" s="1"/>
  <c r="B27" i="154"/>
  <c r="U26" i="154"/>
  <c r="W26" i="154" s="1"/>
  <c r="G26" i="154"/>
  <c r="X26" i="154" s="1"/>
  <c r="B26" i="154"/>
  <c r="W25" i="154"/>
  <c r="U25" i="154"/>
  <c r="G25" i="154"/>
  <c r="X25" i="154" s="1"/>
  <c r="B25" i="154"/>
  <c r="W24" i="154"/>
  <c r="X24" i="154" s="1"/>
  <c r="U24" i="154"/>
  <c r="G24" i="154"/>
  <c r="B24" i="154"/>
  <c r="X23" i="154"/>
  <c r="W23" i="154"/>
  <c r="U23" i="154"/>
  <c r="G23" i="154"/>
  <c r="B23" i="154"/>
  <c r="U22" i="154"/>
  <c r="W22" i="154" s="1"/>
  <c r="G22" i="154"/>
  <c r="X22" i="154" s="1"/>
  <c r="B22" i="154"/>
  <c r="U21" i="154"/>
  <c r="W21" i="154" s="1"/>
  <c r="X21" i="154" s="1"/>
  <c r="G21" i="154"/>
  <c r="B21" i="154"/>
  <c r="U20" i="154"/>
  <c r="W20" i="154" s="1"/>
  <c r="G20" i="154"/>
  <c r="B20" i="154"/>
  <c r="X19" i="154"/>
  <c r="W19" i="154"/>
  <c r="U19" i="154"/>
  <c r="G19" i="154"/>
  <c r="B19" i="154"/>
  <c r="U18" i="154"/>
  <c r="W18" i="154" s="1"/>
  <c r="G18" i="154"/>
  <c r="X18" i="154" s="1"/>
  <c r="B18" i="154"/>
  <c r="U17" i="154"/>
  <c r="W17" i="154" s="1"/>
  <c r="X17" i="154" s="1"/>
  <c r="G17" i="154"/>
  <c r="B17" i="154"/>
  <c r="W16" i="154"/>
  <c r="X16" i="154" s="1"/>
  <c r="U16" i="154"/>
  <c r="G16" i="154"/>
  <c r="B16" i="154"/>
  <c r="U15" i="154"/>
  <c r="W15" i="154" s="1"/>
  <c r="G15" i="154"/>
  <c r="X15" i="154" s="1"/>
  <c r="B15" i="154"/>
  <c r="U14" i="154"/>
  <c r="W14" i="154" s="1"/>
  <c r="G14" i="154"/>
  <c r="X14" i="154" s="1"/>
  <c r="B14" i="154"/>
  <c r="W13" i="154"/>
  <c r="U13" i="154"/>
  <c r="G13" i="154"/>
  <c r="X13" i="154" s="1"/>
  <c r="B13" i="154"/>
  <c r="W12" i="154"/>
  <c r="X12" i="154" s="1"/>
  <c r="U12" i="154"/>
  <c r="G12" i="154"/>
  <c r="B12" i="154"/>
  <c r="X11" i="154"/>
  <c r="W11" i="154"/>
  <c r="U11" i="154"/>
  <c r="G11" i="154"/>
  <c r="B11" i="154"/>
  <c r="U10" i="154"/>
  <c r="W10" i="154" s="1"/>
  <c r="G10" i="154"/>
  <c r="X10" i="154" s="1"/>
  <c r="B10" i="154"/>
  <c r="U9" i="154"/>
  <c r="W9" i="154" s="1"/>
  <c r="X9" i="154" s="1"/>
  <c r="G9" i="154"/>
  <c r="B9" i="154"/>
  <c r="U8" i="154"/>
  <c r="W8" i="154" s="1"/>
  <c r="G8" i="154"/>
  <c r="G110" i="154" s="1"/>
  <c r="B8" i="154"/>
  <c r="Q2" i="154"/>
  <c r="G33" i="151"/>
  <c r="G35" i="151" s="1"/>
  <c r="I16" i="151" s="1"/>
  <c r="E10" i="151" s="1"/>
  <c r="E20" i="151" s="1"/>
  <c r="O16" i="72"/>
  <c r="N16" i="72"/>
  <c r="N15" i="72"/>
  <c r="O15" i="72" s="1"/>
  <c r="F25" i="72"/>
  <c r="E25" i="72"/>
  <c r="G117" i="154" l="1"/>
  <c r="Q118" i="154"/>
  <c r="N118" i="154"/>
  <c r="X20" i="154"/>
  <c r="X8" i="154"/>
  <c r="U110" i="154"/>
  <c r="L26" i="72"/>
  <c r="K26" i="72"/>
  <c r="L25" i="72"/>
  <c r="K25" i="72"/>
  <c r="E26" i="72"/>
  <c r="F26" i="72"/>
  <c r="U111" i="154" l="1"/>
  <c r="U113" i="154"/>
  <c r="W110" i="154"/>
  <c r="X110" i="154" s="1"/>
  <c r="U115" i="154"/>
  <c r="U112" i="154"/>
  <c r="U114" i="154"/>
  <c r="V115" i="154" l="1"/>
  <c r="W115" i="154" s="1"/>
  <c r="X115" i="154" s="1"/>
  <c r="U116" i="154"/>
  <c r="U117" i="154" s="1"/>
  <c r="V111" i="154"/>
  <c r="V116" i="154" s="1"/>
  <c r="V117" i="154" s="1"/>
  <c r="V113" i="154"/>
  <c r="W113" i="154" s="1"/>
  <c r="X113" i="154" s="1"/>
  <c r="V114" i="154"/>
  <c r="W114" i="154" s="1"/>
  <c r="X114" i="154" s="1"/>
  <c r="W112" i="154"/>
  <c r="X112" i="154" s="1"/>
  <c r="V112" i="154"/>
  <c r="D4" i="121"/>
  <c r="D58" i="125"/>
  <c r="C76" i="125"/>
  <c r="AG10" i="72"/>
  <c r="W117" i="154" l="1"/>
  <c r="W111" i="154"/>
  <c r="P43" i="143"/>
  <c r="O43" i="143"/>
  <c r="Q43" i="143" s="1"/>
  <c r="R43" i="143" s="1"/>
  <c r="H43" i="143"/>
  <c r="I43" i="143" s="1"/>
  <c r="F43" i="143"/>
  <c r="E43" i="143"/>
  <c r="G43" i="143" s="1"/>
  <c r="D43" i="143"/>
  <c r="A43" i="143"/>
  <c r="N43" i="143" s="1"/>
  <c r="P42" i="143"/>
  <c r="O42" i="143"/>
  <c r="Q42" i="143" s="1"/>
  <c r="R42" i="143" s="1"/>
  <c r="H42" i="143"/>
  <c r="I42" i="143" s="1"/>
  <c r="F42" i="143"/>
  <c r="E42" i="143"/>
  <c r="G42" i="143" s="1"/>
  <c r="D42" i="143"/>
  <c r="A42" i="143"/>
  <c r="N42" i="143" s="1"/>
  <c r="P41" i="143"/>
  <c r="O41" i="143"/>
  <c r="Q41" i="143" s="1"/>
  <c r="R41" i="143" s="1"/>
  <c r="H41" i="143"/>
  <c r="I41" i="143" s="1"/>
  <c r="F41" i="143"/>
  <c r="E41" i="143"/>
  <c r="G41" i="143" s="1"/>
  <c r="D41" i="143"/>
  <c r="A41" i="143"/>
  <c r="N41" i="143" s="1"/>
  <c r="P40" i="143"/>
  <c r="O40" i="143"/>
  <c r="Q40" i="143" s="1"/>
  <c r="R40" i="143" s="1"/>
  <c r="H40" i="143"/>
  <c r="I40" i="143" s="1"/>
  <c r="I44" i="143" s="1"/>
  <c r="F40" i="143"/>
  <c r="E40" i="143"/>
  <c r="G40" i="143" s="1"/>
  <c r="G44" i="143" s="1"/>
  <c r="D40" i="143"/>
  <c r="A40" i="143"/>
  <c r="N40" i="143" s="1"/>
  <c r="Q36" i="143"/>
  <c r="R36" i="143" s="1"/>
  <c r="P36" i="143"/>
  <c r="O36" i="143"/>
  <c r="H36" i="143"/>
  <c r="I36" i="143" s="1"/>
  <c r="F36" i="143"/>
  <c r="E36" i="143"/>
  <c r="G36" i="143" s="1"/>
  <c r="D36" i="143"/>
  <c r="A36" i="143"/>
  <c r="N36" i="143" s="1"/>
  <c r="Q35" i="143"/>
  <c r="R35" i="143" s="1"/>
  <c r="P35" i="143"/>
  <c r="O35" i="143"/>
  <c r="H35" i="143"/>
  <c r="I35" i="143" s="1"/>
  <c r="F35" i="143"/>
  <c r="E35" i="143"/>
  <c r="G35" i="143" s="1"/>
  <c r="D35" i="143"/>
  <c r="A35" i="143"/>
  <c r="N35" i="143" s="1"/>
  <c r="Q34" i="143"/>
  <c r="R34" i="143" s="1"/>
  <c r="P34" i="143"/>
  <c r="O34" i="143"/>
  <c r="H34" i="143"/>
  <c r="I34" i="143" s="1"/>
  <c r="F34" i="143"/>
  <c r="E34" i="143"/>
  <c r="G34" i="143" s="1"/>
  <c r="D34" i="143"/>
  <c r="A34" i="143"/>
  <c r="N34" i="143" s="1"/>
  <c r="Q33" i="143"/>
  <c r="R33" i="143" s="1"/>
  <c r="P33" i="143"/>
  <c r="O33" i="143"/>
  <c r="H33" i="143"/>
  <c r="I33" i="143" s="1"/>
  <c r="I37" i="143" s="1"/>
  <c r="F33" i="143"/>
  <c r="E33" i="143"/>
  <c r="G33" i="143" s="1"/>
  <c r="G37" i="143" s="1"/>
  <c r="D33" i="143"/>
  <c r="A33" i="143"/>
  <c r="N33" i="143" s="1"/>
  <c r="C19" i="143"/>
  <c r="C8" i="143"/>
  <c r="B3" i="143"/>
  <c r="P43" i="142"/>
  <c r="O43" i="142"/>
  <c r="Q43" i="142" s="1"/>
  <c r="R43" i="142" s="1"/>
  <c r="H43" i="142"/>
  <c r="I43" i="142" s="1"/>
  <c r="F43" i="142"/>
  <c r="E43" i="142"/>
  <c r="G43" i="142" s="1"/>
  <c r="D43" i="142"/>
  <c r="A43" i="142"/>
  <c r="N43" i="142" s="1"/>
  <c r="P42" i="142"/>
  <c r="O42" i="142"/>
  <c r="Q42" i="142" s="1"/>
  <c r="R42" i="142" s="1"/>
  <c r="H42" i="142"/>
  <c r="I42" i="142" s="1"/>
  <c r="F42" i="142"/>
  <c r="E42" i="142"/>
  <c r="G42" i="142" s="1"/>
  <c r="D42" i="142"/>
  <c r="A42" i="142"/>
  <c r="N42" i="142" s="1"/>
  <c r="P41" i="142"/>
  <c r="O41" i="142"/>
  <c r="Q41" i="142" s="1"/>
  <c r="R41" i="142" s="1"/>
  <c r="H41" i="142"/>
  <c r="I41" i="142" s="1"/>
  <c r="F41" i="142"/>
  <c r="E41" i="142"/>
  <c r="G41" i="142" s="1"/>
  <c r="D41" i="142"/>
  <c r="A41" i="142"/>
  <c r="N41" i="142" s="1"/>
  <c r="P40" i="142"/>
  <c r="O40" i="142"/>
  <c r="Q40" i="142" s="1"/>
  <c r="R40" i="142" s="1"/>
  <c r="H40" i="142"/>
  <c r="I40" i="142" s="1"/>
  <c r="I44" i="142" s="1"/>
  <c r="F40" i="142"/>
  <c r="E40" i="142"/>
  <c r="G40" i="142" s="1"/>
  <c r="G44" i="142" s="1"/>
  <c r="D40" i="142"/>
  <c r="A40" i="142"/>
  <c r="N40" i="142" s="1"/>
  <c r="Q36" i="142"/>
  <c r="R36" i="142" s="1"/>
  <c r="P36" i="142"/>
  <c r="O36" i="142"/>
  <c r="H36" i="142"/>
  <c r="I36" i="142" s="1"/>
  <c r="F36" i="142"/>
  <c r="E36" i="142"/>
  <c r="G36" i="142" s="1"/>
  <c r="D36" i="142"/>
  <c r="A36" i="142"/>
  <c r="N36" i="142" s="1"/>
  <c r="Q35" i="142"/>
  <c r="R35" i="142" s="1"/>
  <c r="P35" i="142"/>
  <c r="O35" i="142"/>
  <c r="H35" i="142"/>
  <c r="I35" i="142" s="1"/>
  <c r="F35" i="142"/>
  <c r="E35" i="142"/>
  <c r="G35" i="142" s="1"/>
  <c r="D35" i="142"/>
  <c r="A35" i="142"/>
  <c r="N35" i="142" s="1"/>
  <c r="Q34" i="142"/>
  <c r="R34" i="142" s="1"/>
  <c r="P34" i="142"/>
  <c r="O34" i="142"/>
  <c r="H34" i="142"/>
  <c r="I34" i="142" s="1"/>
  <c r="F34" i="142"/>
  <c r="E34" i="142"/>
  <c r="G34" i="142" s="1"/>
  <c r="D34" i="142"/>
  <c r="A34" i="142"/>
  <c r="N34" i="142" s="1"/>
  <c r="Q33" i="142"/>
  <c r="R33" i="142" s="1"/>
  <c r="P33" i="142"/>
  <c r="O33" i="142"/>
  <c r="H33" i="142"/>
  <c r="I33" i="142" s="1"/>
  <c r="I37" i="142" s="1"/>
  <c r="F33" i="142"/>
  <c r="E33" i="142"/>
  <c r="G33" i="142" s="1"/>
  <c r="G37" i="142" s="1"/>
  <c r="D33" i="142"/>
  <c r="A33" i="142"/>
  <c r="N33" i="142" s="1"/>
  <c r="C19" i="142"/>
  <c r="C8" i="142"/>
  <c r="B3" i="142"/>
  <c r="P43" i="141"/>
  <c r="O43" i="141"/>
  <c r="Q43" i="141" s="1"/>
  <c r="R43" i="141" s="1"/>
  <c r="H43" i="141"/>
  <c r="I43" i="141" s="1"/>
  <c r="F43" i="141"/>
  <c r="E43" i="141"/>
  <c r="G43" i="141" s="1"/>
  <c r="D43" i="141"/>
  <c r="A43" i="141"/>
  <c r="N43" i="141" s="1"/>
  <c r="P42" i="141"/>
  <c r="O42" i="141"/>
  <c r="Q42" i="141" s="1"/>
  <c r="R42" i="141" s="1"/>
  <c r="H42" i="141"/>
  <c r="I42" i="141" s="1"/>
  <c r="F42" i="141"/>
  <c r="E42" i="141"/>
  <c r="G42" i="141" s="1"/>
  <c r="D42" i="141"/>
  <c r="A42" i="141"/>
  <c r="N42" i="141" s="1"/>
  <c r="P41" i="141"/>
  <c r="O41" i="141"/>
  <c r="Q41" i="141" s="1"/>
  <c r="R41" i="141" s="1"/>
  <c r="H41" i="141"/>
  <c r="I41" i="141" s="1"/>
  <c r="F41" i="141"/>
  <c r="E41" i="141"/>
  <c r="G41" i="141" s="1"/>
  <c r="D41" i="141"/>
  <c r="A41" i="141"/>
  <c r="N41" i="141" s="1"/>
  <c r="P40" i="141"/>
  <c r="O40" i="141"/>
  <c r="Q40" i="141" s="1"/>
  <c r="R40" i="141" s="1"/>
  <c r="H40" i="141"/>
  <c r="I40" i="141" s="1"/>
  <c r="I44" i="141" s="1"/>
  <c r="F40" i="141"/>
  <c r="E40" i="141"/>
  <c r="G40" i="141" s="1"/>
  <c r="G44" i="141" s="1"/>
  <c r="D40" i="141"/>
  <c r="A40" i="141"/>
  <c r="N40" i="141" s="1"/>
  <c r="Q36" i="141"/>
  <c r="R36" i="141" s="1"/>
  <c r="P36" i="141"/>
  <c r="O36" i="141"/>
  <c r="H36" i="141"/>
  <c r="I36" i="141" s="1"/>
  <c r="F36" i="141"/>
  <c r="E36" i="141"/>
  <c r="G36" i="141" s="1"/>
  <c r="D36" i="141"/>
  <c r="A36" i="141"/>
  <c r="N36" i="141" s="1"/>
  <c r="Q35" i="141"/>
  <c r="R35" i="141" s="1"/>
  <c r="P35" i="141"/>
  <c r="O35" i="141"/>
  <c r="H35" i="141"/>
  <c r="I35" i="141" s="1"/>
  <c r="F35" i="141"/>
  <c r="E35" i="141"/>
  <c r="G35" i="141" s="1"/>
  <c r="D35" i="141"/>
  <c r="A35" i="141"/>
  <c r="N35" i="141" s="1"/>
  <c r="Q34" i="141"/>
  <c r="R34" i="141" s="1"/>
  <c r="P34" i="141"/>
  <c r="O34" i="141"/>
  <c r="H34" i="141"/>
  <c r="I34" i="141" s="1"/>
  <c r="F34" i="141"/>
  <c r="E34" i="141"/>
  <c r="G34" i="141" s="1"/>
  <c r="D34" i="141"/>
  <c r="A34" i="141"/>
  <c r="N34" i="141" s="1"/>
  <c r="Q33" i="141"/>
  <c r="R33" i="141" s="1"/>
  <c r="P33" i="141"/>
  <c r="O33" i="141"/>
  <c r="H33" i="141"/>
  <c r="I33" i="141" s="1"/>
  <c r="I37" i="141" s="1"/>
  <c r="F33" i="141"/>
  <c r="E33" i="141"/>
  <c r="G33" i="141" s="1"/>
  <c r="G37" i="141" s="1"/>
  <c r="D33" i="141"/>
  <c r="A33" i="141"/>
  <c r="N33" i="141" s="1"/>
  <c r="C19" i="141"/>
  <c r="C8" i="141"/>
  <c r="B3" i="141"/>
  <c r="P43" i="140"/>
  <c r="O43" i="140"/>
  <c r="Q43" i="140" s="1"/>
  <c r="R43" i="140" s="1"/>
  <c r="H43" i="140"/>
  <c r="I43" i="140" s="1"/>
  <c r="F43" i="140"/>
  <c r="E43" i="140"/>
  <c r="G43" i="140" s="1"/>
  <c r="D43" i="140"/>
  <c r="A43" i="140"/>
  <c r="N43" i="140" s="1"/>
  <c r="P42" i="140"/>
  <c r="O42" i="140"/>
  <c r="Q42" i="140" s="1"/>
  <c r="R42" i="140" s="1"/>
  <c r="H42" i="140"/>
  <c r="I42" i="140" s="1"/>
  <c r="F42" i="140"/>
  <c r="E42" i="140"/>
  <c r="G42" i="140" s="1"/>
  <c r="D42" i="140"/>
  <c r="A42" i="140"/>
  <c r="N42" i="140" s="1"/>
  <c r="P41" i="140"/>
  <c r="O41" i="140"/>
  <c r="Q41" i="140" s="1"/>
  <c r="R41" i="140" s="1"/>
  <c r="H41" i="140"/>
  <c r="I41" i="140" s="1"/>
  <c r="F41" i="140"/>
  <c r="E41" i="140"/>
  <c r="G41" i="140" s="1"/>
  <c r="D41" i="140"/>
  <c r="A41" i="140"/>
  <c r="N41" i="140" s="1"/>
  <c r="P40" i="140"/>
  <c r="O40" i="140"/>
  <c r="Q40" i="140" s="1"/>
  <c r="R40" i="140" s="1"/>
  <c r="H40" i="140"/>
  <c r="I40" i="140" s="1"/>
  <c r="I44" i="140" s="1"/>
  <c r="F40" i="140"/>
  <c r="E40" i="140"/>
  <c r="G40" i="140" s="1"/>
  <c r="G44" i="140" s="1"/>
  <c r="D40" i="140"/>
  <c r="A40" i="140"/>
  <c r="N40" i="140" s="1"/>
  <c r="Q36" i="140"/>
  <c r="R36" i="140" s="1"/>
  <c r="P36" i="140"/>
  <c r="O36" i="140"/>
  <c r="H36" i="140"/>
  <c r="I36" i="140" s="1"/>
  <c r="F36" i="140"/>
  <c r="E36" i="140"/>
  <c r="G36" i="140" s="1"/>
  <c r="D36" i="140"/>
  <c r="A36" i="140"/>
  <c r="N36" i="140" s="1"/>
  <c r="Q35" i="140"/>
  <c r="R35" i="140" s="1"/>
  <c r="P35" i="140"/>
  <c r="O35" i="140"/>
  <c r="H35" i="140"/>
  <c r="I35" i="140" s="1"/>
  <c r="F35" i="140"/>
  <c r="E35" i="140"/>
  <c r="G35" i="140" s="1"/>
  <c r="D35" i="140"/>
  <c r="A35" i="140"/>
  <c r="N35" i="140" s="1"/>
  <c r="Q34" i="140"/>
  <c r="R34" i="140" s="1"/>
  <c r="P34" i="140"/>
  <c r="O34" i="140"/>
  <c r="H34" i="140"/>
  <c r="I34" i="140" s="1"/>
  <c r="F34" i="140"/>
  <c r="E34" i="140"/>
  <c r="G34" i="140" s="1"/>
  <c r="D34" i="140"/>
  <c r="A34" i="140"/>
  <c r="N34" i="140" s="1"/>
  <c r="Q33" i="140"/>
  <c r="R33" i="140" s="1"/>
  <c r="P33" i="140"/>
  <c r="O33" i="140"/>
  <c r="H33" i="140"/>
  <c r="I33" i="140" s="1"/>
  <c r="I37" i="140" s="1"/>
  <c r="F33" i="140"/>
  <c r="E33" i="140"/>
  <c r="G33" i="140" s="1"/>
  <c r="G37" i="140" s="1"/>
  <c r="D33" i="140"/>
  <c r="A33" i="140"/>
  <c r="N33" i="140" s="1"/>
  <c r="C19" i="140"/>
  <c r="C8" i="140"/>
  <c r="B3" i="140"/>
  <c r="P43" i="139"/>
  <c r="O43" i="139"/>
  <c r="Q43" i="139" s="1"/>
  <c r="R43" i="139" s="1"/>
  <c r="H43" i="139"/>
  <c r="I43" i="139" s="1"/>
  <c r="F43" i="139"/>
  <c r="E43" i="139"/>
  <c r="G43" i="139" s="1"/>
  <c r="D43" i="139"/>
  <c r="A43" i="139"/>
  <c r="N43" i="139" s="1"/>
  <c r="P42" i="139"/>
  <c r="O42" i="139"/>
  <c r="Q42" i="139" s="1"/>
  <c r="R42" i="139" s="1"/>
  <c r="H42" i="139"/>
  <c r="I42" i="139" s="1"/>
  <c r="F42" i="139"/>
  <c r="E42" i="139"/>
  <c r="G42" i="139" s="1"/>
  <c r="D42" i="139"/>
  <c r="A42" i="139"/>
  <c r="N42" i="139" s="1"/>
  <c r="P41" i="139"/>
  <c r="O41" i="139"/>
  <c r="Q41" i="139" s="1"/>
  <c r="R41" i="139" s="1"/>
  <c r="H41" i="139"/>
  <c r="I41" i="139" s="1"/>
  <c r="F41" i="139"/>
  <c r="E41" i="139"/>
  <c r="G41" i="139" s="1"/>
  <c r="D41" i="139"/>
  <c r="A41" i="139"/>
  <c r="N41" i="139" s="1"/>
  <c r="P40" i="139"/>
  <c r="O40" i="139"/>
  <c r="Q40" i="139" s="1"/>
  <c r="R40" i="139" s="1"/>
  <c r="H40" i="139"/>
  <c r="I40" i="139" s="1"/>
  <c r="I44" i="139" s="1"/>
  <c r="F40" i="139"/>
  <c r="E40" i="139"/>
  <c r="G40" i="139" s="1"/>
  <c r="G44" i="139" s="1"/>
  <c r="D40" i="139"/>
  <c r="A40" i="139"/>
  <c r="N40" i="139" s="1"/>
  <c r="Q36" i="139"/>
  <c r="R36" i="139" s="1"/>
  <c r="P36" i="139"/>
  <c r="O36" i="139"/>
  <c r="H36" i="139"/>
  <c r="I36" i="139" s="1"/>
  <c r="F36" i="139"/>
  <c r="E36" i="139"/>
  <c r="G36" i="139" s="1"/>
  <c r="D36" i="139"/>
  <c r="A36" i="139"/>
  <c r="N36" i="139" s="1"/>
  <c r="Q35" i="139"/>
  <c r="R35" i="139" s="1"/>
  <c r="P35" i="139"/>
  <c r="O35" i="139"/>
  <c r="H35" i="139"/>
  <c r="I35" i="139" s="1"/>
  <c r="F35" i="139"/>
  <c r="E35" i="139"/>
  <c r="G35" i="139" s="1"/>
  <c r="D35" i="139"/>
  <c r="A35" i="139"/>
  <c r="N35" i="139" s="1"/>
  <c r="Q34" i="139"/>
  <c r="R34" i="139" s="1"/>
  <c r="P34" i="139"/>
  <c r="O34" i="139"/>
  <c r="H34" i="139"/>
  <c r="I34" i="139" s="1"/>
  <c r="F34" i="139"/>
  <c r="E34" i="139"/>
  <c r="G34" i="139" s="1"/>
  <c r="D34" i="139"/>
  <c r="A34" i="139"/>
  <c r="N34" i="139" s="1"/>
  <c r="Q33" i="139"/>
  <c r="R33" i="139" s="1"/>
  <c r="P33" i="139"/>
  <c r="O33" i="139"/>
  <c r="H33" i="139"/>
  <c r="I33" i="139" s="1"/>
  <c r="I37" i="139" s="1"/>
  <c r="F33" i="139"/>
  <c r="E33" i="139"/>
  <c r="G33" i="139" s="1"/>
  <c r="G37" i="139" s="1"/>
  <c r="D33" i="139"/>
  <c r="A33" i="139"/>
  <c r="N33" i="139" s="1"/>
  <c r="C19" i="139"/>
  <c r="C8" i="139"/>
  <c r="B3" i="139"/>
  <c r="P43" i="138"/>
  <c r="O43" i="138"/>
  <c r="Q43" i="138" s="1"/>
  <c r="R43" i="138" s="1"/>
  <c r="H43" i="138"/>
  <c r="I43" i="138" s="1"/>
  <c r="F43" i="138"/>
  <c r="E43" i="138"/>
  <c r="G43" i="138" s="1"/>
  <c r="D43" i="138"/>
  <c r="A43" i="138"/>
  <c r="N43" i="138" s="1"/>
  <c r="P42" i="138"/>
  <c r="O42" i="138"/>
  <c r="Q42" i="138" s="1"/>
  <c r="R42" i="138" s="1"/>
  <c r="H42" i="138"/>
  <c r="I42" i="138" s="1"/>
  <c r="F42" i="138"/>
  <c r="E42" i="138"/>
  <c r="G42" i="138" s="1"/>
  <c r="D42" i="138"/>
  <c r="A42" i="138"/>
  <c r="N42" i="138" s="1"/>
  <c r="P41" i="138"/>
  <c r="O41" i="138"/>
  <c r="Q41" i="138" s="1"/>
  <c r="R41" i="138" s="1"/>
  <c r="H41" i="138"/>
  <c r="I41" i="138" s="1"/>
  <c r="F41" i="138"/>
  <c r="E41" i="138"/>
  <c r="G41" i="138" s="1"/>
  <c r="D41" i="138"/>
  <c r="A41" i="138"/>
  <c r="N41" i="138" s="1"/>
  <c r="P40" i="138"/>
  <c r="O40" i="138"/>
  <c r="Q40" i="138" s="1"/>
  <c r="R40" i="138" s="1"/>
  <c r="H40" i="138"/>
  <c r="I40" i="138" s="1"/>
  <c r="I44" i="138" s="1"/>
  <c r="F40" i="138"/>
  <c r="E40" i="138"/>
  <c r="G40" i="138" s="1"/>
  <c r="G44" i="138" s="1"/>
  <c r="D40" i="138"/>
  <c r="A40" i="138"/>
  <c r="N40" i="138" s="1"/>
  <c r="Q36" i="138"/>
  <c r="R36" i="138" s="1"/>
  <c r="P36" i="138"/>
  <c r="O36" i="138"/>
  <c r="H36" i="138"/>
  <c r="I36" i="138" s="1"/>
  <c r="F36" i="138"/>
  <c r="E36" i="138"/>
  <c r="G36" i="138" s="1"/>
  <c r="D36" i="138"/>
  <c r="A36" i="138"/>
  <c r="N36" i="138" s="1"/>
  <c r="Q35" i="138"/>
  <c r="R35" i="138" s="1"/>
  <c r="P35" i="138"/>
  <c r="O35" i="138"/>
  <c r="H35" i="138"/>
  <c r="I35" i="138" s="1"/>
  <c r="F35" i="138"/>
  <c r="E35" i="138"/>
  <c r="G35" i="138" s="1"/>
  <c r="D35" i="138"/>
  <c r="A35" i="138"/>
  <c r="N35" i="138" s="1"/>
  <c r="Q34" i="138"/>
  <c r="R34" i="138" s="1"/>
  <c r="P34" i="138"/>
  <c r="O34" i="138"/>
  <c r="H34" i="138"/>
  <c r="I34" i="138" s="1"/>
  <c r="F34" i="138"/>
  <c r="E34" i="138"/>
  <c r="G34" i="138" s="1"/>
  <c r="D34" i="138"/>
  <c r="A34" i="138"/>
  <c r="N34" i="138" s="1"/>
  <c r="Q33" i="138"/>
  <c r="R33" i="138" s="1"/>
  <c r="P33" i="138"/>
  <c r="O33" i="138"/>
  <c r="H33" i="138"/>
  <c r="I33" i="138" s="1"/>
  <c r="I37" i="138" s="1"/>
  <c r="F33" i="138"/>
  <c r="E33" i="138"/>
  <c r="G33" i="138" s="1"/>
  <c r="G37" i="138" s="1"/>
  <c r="D33" i="138"/>
  <c r="A33" i="138"/>
  <c r="N33" i="138" s="1"/>
  <c r="C19" i="138"/>
  <c r="C8" i="138"/>
  <c r="B3" i="138"/>
  <c r="P43" i="137"/>
  <c r="O43" i="137"/>
  <c r="Q43" i="137" s="1"/>
  <c r="R43" i="137" s="1"/>
  <c r="H43" i="137"/>
  <c r="I43" i="137" s="1"/>
  <c r="F43" i="137"/>
  <c r="E43" i="137"/>
  <c r="G43" i="137" s="1"/>
  <c r="D43" i="137"/>
  <c r="A43" i="137"/>
  <c r="N43" i="137" s="1"/>
  <c r="P42" i="137"/>
  <c r="O42" i="137"/>
  <c r="Q42" i="137" s="1"/>
  <c r="R42" i="137" s="1"/>
  <c r="H42" i="137"/>
  <c r="I42" i="137" s="1"/>
  <c r="F42" i="137"/>
  <c r="E42" i="137"/>
  <c r="G42" i="137" s="1"/>
  <c r="D42" i="137"/>
  <c r="A42" i="137"/>
  <c r="N42" i="137" s="1"/>
  <c r="P41" i="137"/>
  <c r="O41" i="137"/>
  <c r="Q41" i="137" s="1"/>
  <c r="R41" i="137" s="1"/>
  <c r="H41" i="137"/>
  <c r="I41" i="137" s="1"/>
  <c r="F41" i="137"/>
  <c r="E41" i="137"/>
  <c r="G41" i="137" s="1"/>
  <c r="D41" i="137"/>
  <c r="A41" i="137"/>
  <c r="N41" i="137" s="1"/>
  <c r="P40" i="137"/>
  <c r="O40" i="137"/>
  <c r="Q40" i="137" s="1"/>
  <c r="R40" i="137" s="1"/>
  <c r="H40" i="137"/>
  <c r="I40" i="137" s="1"/>
  <c r="I44" i="137" s="1"/>
  <c r="F40" i="137"/>
  <c r="E40" i="137"/>
  <c r="G40" i="137" s="1"/>
  <c r="G44" i="137" s="1"/>
  <c r="D40" i="137"/>
  <c r="A40" i="137"/>
  <c r="N40" i="137" s="1"/>
  <c r="Q36" i="137"/>
  <c r="R36" i="137" s="1"/>
  <c r="P36" i="137"/>
  <c r="O36" i="137"/>
  <c r="H36" i="137"/>
  <c r="I36" i="137" s="1"/>
  <c r="F36" i="137"/>
  <c r="E36" i="137"/>
  <c r="G36" i="137" s="1"/>
  <c r="D36" i="137"/>
  <c r="A36" i="137"/>
  <c r="N36" i="137" s="1"/>
  <c r="Q35" i="137"/>
  <c r="R35" i="137" s="1"/>
  <c r="P35" i="137"/>
  <c r="O35" i="137"/>
  <c r="H35" i="137"/>
  <c r="I35" i="137" s="1"/>
  <c r="F35" i="137"/>
  <c r="E35" i="137"/>
  <c r="G35" i="137" s="1"/>
  <c r="D35" i="137"/>
  <c r="A35" i="137"/>
  <c r="N35" i="137" s="1"/>
  <c r="Q34" i="137"/>
  <c r="R34" i="137" s="1"/>
  <c r="P34" i="137"/>
  <c r="O34" i="137"/>
  <c r="H34" i="137"/>
  <c r="I34" i="137" s="1"/>
  <c r="F34" i="137"/>
  <c r="E34" i="137"/>
  <c r="G34" i="137" s="1"/>
  <c r="D34" i="137"/>
  <c r="A34" i="137"/>
  <c r="N34" i="137" s="1"/>
  <c r="Q33" i="137"/>
  <c r="R33" i="137" s="1"/>
  <c r="P33" i="137"/>
  <c r="O33" i="137"/>
  <c r="H33" i="137"/>
  <c r="I33" i="137" s="1"/>
  <c r="I37" i="137" s="1"/>
  <c r="F33" i="137"/>
  <c r="E33" i="137"/>
  <c r="G33" i="137" s="1"/>
  <c r="G37" i="137" s="1"/>
  <c r="D33" i="137"/>
  <c r="A33" i="137"/>
  <c r="N33" i="137" s="1"/>
  <c r="C19" i="137"/>
  <c r="C8" i="137"/>
  <c r="B3" i="137"/>
  <c r="P43" i="136"/>
  <c r="O43" i="136"/>
  <c r="Q43" i="136" s="1"/>
  <c r="R43" i="136" s="1"/>
  <c r="H43" i="136"/>
  <c r="I43" i="136" s="1"/>
  <c r="F43" i="136"/>
  <c r="E43" i="136"/>
  <c r="G43" i="136" s="1"/>
  <c r="D43" i="136"/>
  <c r="A43" i="136"/>
  <c r="N43" i="136" s="1"/>
  <c r="P42" i="136"/>
  <c r="O42" i="136"/>
  <c r="Q42" i="136" s="1"/>
  <c r="R42" i="136" s="1"/>
  <c r="H42" i="136"/>
  <c r="I42" i="136" s="1"/>
  <c r="F42" i="136"/>
  <c r="E42" i="136"/>
  <c r="G42" i="136" s="1"/>
  <c r="D42" i="136"/>
  <c r="A42" i="136"/>
  <c r="N42" i="136" s="1"/>
  <c r="P41" i="136"/>
  <c r="O41" i="136"/>
  <c r="Q41" i="136" s="1"/>
  <c r="R41" i="136" s="1"/>
  <c r="H41" i="136"/>
  <c r="I41" i="136" s="1"/>
  <c r="F41" i="136"/>
  <c r="E41" i="136"/>
  <c r="G41" i="136" s="1"/>
  <c r="D41" i="136"/>
  <c r="A41" i="136"/>
  <c r="N41" i="136" s="1"/>
  <c r="P40" i="136"/>
  <c r="O40" i="136"/>
  <c r="Q40" i="136" s="1"/>
  <c r="R40" i="136" s="1"/>
  <c r="H40" i="136"/>
  <c r="I40" i="136" s="1"/>
  <c r="I44" i="136" s="1"/>
  <c r="F40" i="136"/>
  <c r="E40" i="136"/>
  <c r="G40" i="136" s="1"/>
  <c r="G44" i="136" s="1"/>
  <c r="D40" i="136"/>
  <c r="A40" i="136"/>
  <c r="N40" i="136" s="1"/>
  <c r="Q36" i="136"/>
  <c r="R36" i="136" s="1"/>
  <c r="P36" i="136"/>
  <c r="O36" i="136"/>
  <c r="H36" i="136"/>
  <c r="I36" i="136" s="1"/>
  <c r="F36" i="136"/>
  <c r="E36" i="136"/>
  <c r="G36" i="136" s="1"/>
  <c r="D36" i="136"/>
  <c r="A36" i="136"/>
  <c r="N36" i="136" s="1"/>
  <c r="Q35" i="136"/>
  <c r="R35" i="136" s="1"/>
  <c r="P35" i="136"/>
  <c r="O35" i="136"/>
  <c r="H35" i="136"/>
  <c r="I35" i="136" s="1"/>
  <c r="F35" i="136"/>
  <c r="E35" i="136"/>
  <c r="G35" i="136" s="1"/>
  <c r="D35" i="136"/>
  <c r="A35" i="136"/>
  <c r="N35" i="136" s="1"/>
  <c r="Q34" i="136"/>
  <c r="R34" i="136" s="1"/>
  <c r="P34" i="136"/>
  <c r="O34" i="136"/>
  <c r="H34" i="136"/>
  <c r="I34" i="136" s="1"/>
  <c r="F34" i="136"/>
  <c r="E34" i="136"/>
  <c r="G34" i="136" s="1"/>
  <c r="D34" i="136"/>
  <c r="A34" i="136"/>
  <c r="N34" i="136" s="1"/>
  <c r="Q33" i="136"/>
  <c r="R33" i="136" s="1"/>
  <c r="P33" i="136"/>
  <c r="O33" i="136"/>
  <c r="H33" i="136"/>
  <c r="I33" i="136" s="1"/>
  <c r="I37" i="136" s="1"/>
  <c r="F33" i="136"/>
  <c r="E33" i="136"/>
  <c r="G33" i="136" s="1"/>
  <c r="G37" i="136" s="1"/>
  <c r="D33" i="136"/>
  <c r="A33" i="136"/>
  <c r="N33" i="136" s="1"/>
  <c r="C19" i="136"/>
  <c r="C8" i="136"/>
  <c r="B3" i="136"/>
  <c r="P43" i="135"/>
  <c r="O43" i="135"/>
  <c r="Q43" i="135" s="1"/>
  <c r="R43" i="135" s="1"/>
  <c r="H43" i="135"/>
  <c r="I43" i="135" s="1"/>
  <c r="F43" i="135"/>
  <c r="E43" i="135"/>
  <c r="G43" i="135" s="1"/>
  <c r="D43" i="135"/>
  <c r="A43" i="135"/>
  <c r="N43" i="135" s="1"/>
  <c r="P42" i="135"/>
  <c r="O42" i="135"/>
  <c r="Q42" i="135" s="1"/>
  <c r="R42" i="135" s="1"/>
  <c r="H42" i="135"/>
  <c r="I42" i="135" s="1"/>
  <c r="F42" i="135"/>
  <c r="E42" i="135"/>
  <c r="G42" i="135" s="1"/>
  <c r="D42" i="135"/>
  <c r="A42" i="135"/>
  <c r="N42" i="135" s="1"/>
  <c r="P41" i="135"/>
  <c r="O41" i="135"/>
  <c r="Q41" i="135" s="1"/>
  <c r="R41" i="135" s="1"/>
  <c r="H41" i="135"/>
  <c r="I41" i="135" s="1"/>
  <c r="F41" i="135"/>
  <c r="E41" i="135"/>
  <c r="G41" i="135" s="1"/>
  <c r="D41" i="135"/>
  <c r="A41" i="135"/>
  <c r="N41" i="135" s="1"/>
  <c r="P40" i="135"/>
  <c r="O40" i="135"/>
  <c r="Q40" i="135" s="1"/>
  <c r="R40" i="135" s="1"/>
  <c r="H40" i="135"/>
  <c r="I40" i="135" s="1"/>
  <c r="I44" i="135" s="1"/>
  <c r="F40" i="135"/>
  <c r="E40" i="135"/>
  <c r="G40" i="135" s="1"/>
  <c r="G44" i="135" s="1"/>
  <c r="D40" i="135"/>
  <c r="A40" i="135"/>
  <c r="N40" i="135" s="1"/>
  <c r="Q36" i="135"/>
  <c r="R36" i="135" s="1"/>
  <c r="P36" i="135"/>
  <c r="O36" i="135"/>
  <c r="H36" i="135"/>
  <c r="I36" i="135" s="1"/>
  <c r="F36" i="135"/>
  <c r="E36" i="135"/>
  <c r="G36" i="135" s="1"/>
  <c r="D36" i="135"/>
  <c r="A36" i="135"/>
  <c r="N36" i="135" s="1"/>
  <c r="Q35" i="135"/>
  <c r="R35" i="135" s="1"/>
  <c r="P35" i="135"/>
  <c r="O35" i="135"/>
  <c r="H35" i="135"/>
  <c r="I35" i="135" s="1"/>
  <c r="F35" i="135"/>
  <c r="E35" i="135"/>
  <c r="G35" i="135" s="1"/>
  <c r="D35" i="135"/>
  <c r="A35" i="135"/>
  <c r="N35" i="135" s="1"/>
  <c r="Q34" i="135"/>
  <c r="R34" i="135" s="1"/>
  <c r="P34" i="135"/>
  <c r="O34" i="135"/>
  <c r="H34" i="135"/>
  <c r="I34" i="135" s="1"/>
  <c r="F34" i="135"/>
  <c r="E34" i="135"/>
  <c r="G34" i="135" s="1"/>
  <c r="D34" i="135"/>
  <c r="A34" i="135"/>
  <c r="N34" i="135" s="1"/>
  <c r="Q33" i="135"/>
  <c r="R33" i="135" s="1"/>
  <c r="P33" i="135"/>
  <c r="O33" i="135"/>
  <c r="H33" i="135"/>
  <c r="I33" i="135" s="1"/>
  <c r="I37" i="135" s="1"/>
  <c r="F33" i="135"/>
  <c r="E33" i="135"/>
  <c r="G33" i="135" s="1"/>
  <c r="G37" i="135" s="1"/>
  <c r="D33" i="135"/>
  <c r="A33" i="135"/>
  <c r="N33" i="135" s="1"/>
  <c r="C19" i="135"/>
  <c r="C8" i="135"/>
  <c r="B3" i="135"/>
  <c r="C31" i="51"/>
  <c r="C30" i="51"/>
  <c r="C29" i="51"/>
  <c r="C28" i="51"/>
  <c r="C27" i="51"/>
  <c r="C26" i="51"/>
  <c r="C25" i="51"/>
  <c r="C24" i="51"/>
  <c r="C23" i="51"/>
  <c r="C22" i="51"/>
  <c r="C21" i="51"/>
  <c r="C20" i="51"/>
  <c r="C19" i="51"/>
  <c r="C18" i="51"/>
  <c r="C17" i="51"/>
  <c r="C16" i="51"/>
  <c r="C15" i="51"/>
  <c r="C14" i="51"/>
  <c r="C13" i="51"/>
  <c r="C12" i="51"/>
  <c r="P43" i="126"/>
  <c r="O43" i="126"/>
  <c r="Q43" i="126" s="1"/>
  <c r="R43" i="126" s="1"/>
  <c r="H43" i="126"/>
  <c r="I43" i="126" s="1"/>
  <c r="F43" i="126"/>
  <c r="E43" i="126"/>
  <c r="G43" i="126" s="1"/>
  <c r="D43" i="126"/>
  <c r="A43" i="126"/>
  <c r="N43" i="126" s="1"/>
  <c r="P42" i="126"/>
  <c r="O42" i="126"/>
  <c r="Q42" i="126" s="1"/>
  <c r="R42" i="126" s="1"/>
  <c r="H42" i="126"/>
  <c r="I42" i="126" s="1"/>
  <c r="F42" i="126"/>
  <c r="E42" i="126"/>
  <c r="G42" i="126" s="1"/>
  <c r="D42" i="126"/>
  <c r="A42" i="126"/>
  <c r="N42" i="126" s="1"/>
  <c r="P41" i="126"/>
  <c r="O41" i="126"/>
  <c r="Q41" i="126" s="1"/>
  <c r="R41" i="126" s="1"/>
  <c r="H41" i="126"/>
  <c r="I41" i="126" s="1"/>
  <c r="F41" i="126"/>
  <c r="E41" i="126"/>
  <c r="G41" i="126" s="1"/>
  <c r="D41" i="126"/>
  <c r="A41" i="126"/>
  <c r="N41" i="126" s="1"/>
  <c r="P40" i="126"/>
  <c r="O40" i="126"/>
  <c r="Q40" i="126" s="1"/>
  <c r="H40" i="126"/>
  <c r="I40" i="126" s="1"/>
  <c r="D40" i="126"/>
  <c r="F40" i="126" s="1"/>
  <c r="A40" i="126"/>
  <c r="N40" i="126" s="1"/>
  <c r="Q36" i="126"/>
  <c r="R36" i="126" s="1"/>
  <c r="P36" i="126"/>
  <c r="O36" i="126"/>
  <c r="H36" i="126"/>
  <c r="I36" i="126" s="1"/>
  <c r="F36" i="126"/>
  <c r="E36" i="126"/>
  <c r="G36" i="126" s="1"/>
  <c r="D36" i="126"/>
  <c r="A36" i="126"/>
  <c r="N36" i="126" s="1"/>
  <c r="Q35" i="126"/>
  <c r="R35" i="126" s="1"/>
  <c r="P35" i="126"/>
  <c r="O35" i="126"/>
  <c r="H35" i="126"/>
  <c r="I35" i="126" s="1"/>
  <c r="F35" i="126"/>
  <c r="E35" i="126"/>
  <c r="G35" i="126" s="1"/>
  <c r="D35" i="126"/>
  <c r="A35" i="126"/>
  <c r="N35" i="126" s="1"/>
  <c r="Q34" i="126"/>
  <c r="R34" i="126" s="1"/>
  <c r="P34" i="126"/>
  <c r="O34" i="126"/>
  <c r="H34" i="126"/>
  <c r="I34" i="126" s="1"/>
  <c r="F34" i="126"/>
  <c r="E34" i="126"/>
  <c r="G34" i="126" s="1"/>
  <c r="D34" i="126"/>
  <c r="A34" i="126"/>
  <c r="N34" i="126" s="1"/>
  <c r="P33" i="126"/>
  <c r="O33" i="126"/>
  <c r="Q33" i="126" s="1"/>
  <c r="H33" i="126"/>
  <c r="I33" i="126" s="1"/>
  <c r="D33" i="126"/>
  <c r="F33" i="126" s="1"/>
  <c r="A33" i="126"/>
  <c r="N33" i="126" s="1"/>
  <c r="C19" i="126"/>
  <c r="C8" i="126"/>
  <c r="B3" i="126"/>
  <c r="J58" i="125" a="1"/>
  <c r="J58" i="125" s="1"/>
  <c r="C28" i="125" a="1"/>
  <c r="C28" i="125" s="1"/>
  <c r="C25" i="125" a="1"/>
  <c r="C25" i="125" s="1"/>
  <c r="C16" i="125" a="1"/>
  <c r="C16" i="125" s="1"/>
  <c r="AJ64" i="72" a="1"/>
  <c r="AV64" i="72" a="1"/>
  <c r="AU64" i="72" a="1"/>
  <c r="AI64" i="72" a="1"/>
  <c r="AW64" i="72" a="1"/>
  <c r="AO64" i="72" a="1"/>
  <c r="AT64" i="72" a="1"/>
  <c r="AX64" i="72" a="1"/>
  <c r="AP64" i="72" a="1"/>
  <c r="AK64" i="72" a="1"/>
  <c r="AN64" i="72" a="1"/>
  <c r="AQ64" i="72" a="1"/>
  <c r="AM64" i="72" a="1"/>
  <c r="AR64" i="72" a="1"/>
  <c r="AL64" i="72" a="1"/>
  <c r="AS64" i="72" a="1"/>
  <c r="CB23" i="72" a="1"/>
  <c r="F25" i="125" a="1"/>
  <c r="W116" i="154" l="1"/>
  <c r="X116" i="154" s="1"/>
  <c r="X111" i="154"/>
  <c r="W118" i="154"/>
  <c r="W119" i="154" s="1"/>
  <c r="X117" i="154"/>
  <c r="C29" i="136"/>
  <c r="C29" i="138"/>
  <c r="C29" i="143"/>
  <c r="C29" i="140"/>
  <c r="C29" i="135"/>
  <c r="C29" i="137"/>
  <c r="C29" i="139"/>
  <c r="R44" i="143"/>
  <c r="C28" i="143"/>
  <c r="R33" i="126"/>
  <c r="R37" i="126" s="1"/>
  <c r="C29" i="141"/>
  <c r="C29" i="142"/>
  <c r="I37" i="126"/>
  <c r="I44" i="126"/>
  <c r="R40" i="126"/>
  <c r="R44" i="126" s="1"/>
  <c r="E40" i="126"/>
  <c r="G40" i="126" s="1"/>
  <c r="G44" i="126" s="1"/>
  <c r="CB23" i="72"/>
  <c r="I180" i="143"/>
  <c r="I47" i="143"/>
  <c r="R37" i="143"/>
  <c r="I92" i="143"/>
  <c r="R44" i="140"/>
  <c r="R37" i="142"/>
  <c r="I138" i="143"/>
  <c r="C28" i="142"/>
  <c r="I180" i="142"/>
  <c r="I47" i="142"/>
  <c r="R44" i="142"/>
  <c r="R44" i="137"/>
  <c r="I92" i="142"/>
  <c r="R37" i="141"/>
  <c r="I138" i="142"/>
  <c r="C28" i="141"/>
  <c r="I180" i="141"/>
  <c r="I47" i="141"/>
  <c r="R44" i="141"/>
  <c r="I92" i="141"/>
  <c r="I138" i="141"/>
  <c r="I180" i="140"/>
  <c r="I47" i="140"/>
  <c r="R37" i="140"/>
  <c r="C28" i="140"/>
  <c r="I92" i="140"/>
  <c r="R37" i="139"/>
  <c r="I138" i="140"/>
  <c r="C28" i="139"/>
  <c r="I180" i="139"/>
  <c r="I180" i="138"/>
  <c r="I47" i="139"/>
  <c r="R44" i="139"/>
  <c r="R37" i="138"/>
  <c r="I138" i="139"/>
  <c r="I92" i="139"/>
  <c r="C28" i="138"/>
  <c r="I47" i="138"/>
  <c r="R44" i="138"/>
  <c r="I92" i="138"/>
  <c r="I138" i="138"/>
  <c r="I180" i="137"/>
  <c r="I47" i="137"/>
  <c r="R37" i="137"/>
  <c r="C28" i="137"/>
  <c r="I92" i="137"/>
  <c r="R37" i="136"/>
  <c r="I138" i="137"/>
  <c r="C28" i="136"/>
  <c r="I180" i="136"/>
  <c r="I47" i="136"/>
  <c r="R44" i="136"/>
  <c r="I92" i="136"/>
  <c r="I138" i="136"/>
  <c r="R37" i="135"/>
  <c r="C28" i="135"/>
  <c r="I180" i="135"/>
  <c r="I47" i="135"/>
  <c r="R44" i="135"/>
  <c r="I92" i="135"/>
  <c r="I138" i="135"/>
  <c r="E33" i="126"/>
  <c r="G33" i="126" s="1"/>
  <c r="G37" i="126" s="1"/>
  <c r="I180" i="126"/>
  <c r="I92" i="126"/>
  <c r="I47" i="126"/>
  <c r="I138" i="126"/>
  <c r="F25" i="125"/>
  <c r="AX64" i="72"/>
  <c r="AW64" i="72"/>
  <c r="AV64" i="72"/>
  <c r="AU64" i="72"/>
  <c r="AT64" i="72"/>
  <c r="AS64" i="72"/>
  <c r="AR64" i="72"/>
  <c r="AQ64" i="72"/>
  <c r="AP64" i="72"/>
  <c r="AO64" i="72"/>
  <c r="AN64" i="72"/>
  <c r="AM64" i="72"/>
  <c r="AL64" i="72"/>
  <c r="AK64" i="72"/>
  <c r="AJ64" i="72"/>
  <c r="AI64" i="72"/>
  <c r="F48" i="125" a="1"/>
  <c r="G43" i="125" a="1"/>
  <c r="F37" i="125" a="1"/>
  <c r="G47" i="125" a="1"/>
  <c r="F49" i="125" a="1"/>
  <c r="H51" i="125" a="1"/>
  <c r="F38" i="125" a="1"/>
  <c r="F53" i="125" a="1"/>
  <c r="G50" i="125" a="1"/>
  <c r="G36" i="125" a="1"/>
  <c r="F22" i="125" a="1"/>
  <c r="F20" i="125" a="1"/>
  <c r="F19" i="125" a="1"/>
  <c r="G38" i="125" a="1"/>
  <c r="F42" i="125" a="1"/>
  <c r="F47" i="125" a="1"/>
  <c r="F46" i="125" a="1"/>
  <c r="G33" i="125" a="1"/>
  <c r="F31" i="125" a="1"/>
  <c r="F36" i="125" a="1"/>
  <c r="F32" i="125" a="1"/>
  <c r="F33" i="125" a="1"/>
  <c r="G32" i="125" a="1"/>
  <c r="F24" i="125" a="1"/>
  <c r="F18" i="125" a="1"/>
  <c r="G39" i="125" a="1"/>
  <c r="G53" i="125" a="1"/>
  <c r="G44" i="125" a="1"/>
  <c r="G51" i="125" a="1"/>
  <c r="F43" i="125" a="1"/>
  <c r="F34" i="125" a="1"/>
  <c r="F16" i="125" a="1"/>
  <c r="H53" i="125" a="1"/>
  <c r="F27" i="125" a="1"/>
  <c r="F39" i="125" a="1"/>
  <c r="F40" i="125" a="1"/>
  <c r="F23" i="125" a="1"/>
  <c r="G49" i="125" a="1"/>
  <c r="F21" i="125" a="1"/>
  <c r="F44" i="125" a="1"/>
  <c r="F50" i="125" a="1"/>
  <c r="F28" i="125" a="1"/>
  <c r="F45" i="125" a="1"/>
  <c r="F52" i="125" a="1"/>
  <c r="G48" i="125" a="1"/>
  <c r="F17" i="125" a="1"/>
  <c r="H52" i="125" a="1"/>
  <c r="G52" i="125" a="1"/>
  <c r="G35" i="125" a="1"/>
  <c r="G41" i="125" a="1"/>
  <c r="G46" i="125" a="1"/>
  <c r="G42" i="125" a="1"/>
  <c r="G37" i="125" a="1"/>
  <c r="F41" i="125" a="1"/>
  <c r="F26" i="125" a="1"/>
  <c r="F35" i="125" a="1"/>
  <c r="G45" i="125" a="1"/>
  <c r="F51" i="125" a="1"/>
  <c r="G40" i="125" a="1"/>
  <c r="G34" i="125" a="1"/>
  <c r="C28" i="126" l="1"/>
  <c r="C29" i="126"/>
  <c r="F27" i="125"/>
  <c r="F26" i="125"/>
  <c r="G32" i="125"/>
  <c r="F35" i="125"/>
  <c r="G40" i="125"/>
  <c r="F43" i="125"/>
  <c r="G48" i="125"/>
  <c r="F51" i="125"/>
  <c r="H53" i="125"/>
  <c r="F32" i="125"/>
  <c r="G37" i="125"/>
  <c r="F40" i="125"/>
  <c r="G45" i="125"/>
  <c r="F48" i="125"/>
  <c r="G53" i="125"/>
  <c r="F17" i="125"/>
  <c r="F21" i="125"/>
  <c r="F24" i="125"/>
  <c r="F33" i="125"/>
  <c r="G38" i="125"/>
  <c r="F41" i="125"/>
  <c r="G46" i="125"/>
  <c r="F49" i="125"/>
  <c r="H51" i="125"/>
  <c r="F28" i="125"/>
  <c r="G35" i="125"/>
  <c r="F38" i="125"/>
  <c r="G43" i="125"/>
  <c r="F46" i="125"/>
  <c r="G51" i="125"/>
  <c r="F19" i="125"/>
  <c r="F18" i="125"/>
  <c r="F31" i="125"/>
  <c r="G36" i="125"/>
  <c r="F39" i="125"/>
  <c r="G44" i="125"/>
  <c r="F47" i="125"/>
  <c r="G52" i="125"/>
  <c r="G33" i="125"/>
  <c r="F36" i="125"/>
  <c r="G41" i="125"/>
  <c r="F44" i="125"/>
  <c r="G49" i="125"/>
  <c r="F52" i="125"/>
  <c r="F23" i="125"/>
  <c r="F20" i="125"/>
  <c r="G34" i="125"/>
  <c r="F37" i="125"/>
  <c r="G42" i="125"/>
  <c r="F45" i="125"/>
  <c r="G50" i="125"/>
  <c r="F53" i="125"/>
  <c r="F34" i="125"/>
  <c r="G39" i="125"/>
  <c r="F42" i="125"/>
  <c r="G47" i="125"/>
  <c r="F50" i="125"/>
  <c r="H52" i="125"/>
  <c r="F16" i="125"/>
  <c r="F22" i="125"/>
  <c r="AI10" i="72" l="1" a="1"/>
  <c r="AI10" i="72" s="1"/>
  <c r="AM7" i="72" a="1"/>
  <c r="AZ7" i="72" a="1"/>
  <c r="BC7" i="72" a="1"/>
  <c r="AJ7" i="72" a="1"/>
  <c r="AP7" i="72" a="1"/>
  <c r="AN7" i="72" a="1"/>
  <c r="AV7" i="72" a="1"/>
  <c r="AX7" i="72" a="1"/>
  <c r="AU7" i="72" a="1"/>
  <c r="AS7" i="72" a="1"/>
  <c r="BB7" i="72" a="1"/>
  <c r="AW7" i="72" a="1"/>
  <c r="AO7" i="72" a="1"/>
  <c r="AQ7" i="72" a="1"/>
  <c r="AY7" i="72" a="1"/>
  <c r="AT7" i="72" a="1"/>
  <c r="BA7" i="72" a="1"/>
  <c r="AI7" i="72" a="1"/>
  <c r="AL7" i="72" a="1"/>
  <c r="AK7" i="72" a="1"/>
  <c r="AR7" i="72" a="1"/>
  <c r="BC7" i="72" l="1"/>
  <c r="BB7" i="72"/>
  <c r="BA7" i="72"/>
  <c r="AZ7" i="72"/>
  <c r="AY7" i="72"/>
  <c r="AX7" i="72"/>
  <c r="AW7" i="72"/>
  <c r="AV7" i="72"/>
  <c r="AU7" i="72"/>
  <c r="AT7" i="72"/>
  <c r="AS7" i="72"/>
  <c r="AR7" i="72"/>
  <c r="AQ7" i="72"/>
  <c r="AP7" i="72"/>
  <c r="AO7" i="72"/>
  <c r="AN7" i="72"/>
  <c r="AM7" i="72"/>
  <c r="AL7" i="72"/>
  <c r="AK7" i="72"/>
  <c r="AJ7" i="72"/>
  <c r="AI7" i="72"/>
  <c r="AM69" i="72" a="1"/>
  <c r="AP69" i="72" a="1"/>
  <c r="AM69" i="72" l="1"/>
  <c r="AP69" i="72"/>
  <c r="S12" i="55" l="1"/>
  <c r="O12" i="55" s="1"/>
  <c r="Q12" i="55" s="1"/>
  <c r="K12" i="55" l="1"/>
  <c r="E17" i="51"/>
  <c r="K13" i="55" l="1"/>
  <c r="K14" i="55"/>
  <c r="K15" i="55"/>
  <c r="K16" i="55"/>
  <c r="K17" i="55"/>
  <c r="K18" i="55"/>
  <c r="K19" i="55"/>
  <c r="K20" i="55"/>
  <c r="K21" i="55"/>
  <c r="K22" i="55"/>
  <c r="K23" i="55"/>
  <c r="K24" i="55"/>
  <c r="K25" i="55"/>
  <c r="K26" i="55"/>
  <c r="K27" i="55"/>
  <c r="S3" i="118"/>
  <c r="AC40" i="122" l="1"/>
  <c r="AC35" i="122"/>
  <c r="AC28" i="122"/>
  <c r="AC21" i="122"/>
  <c r="V6" i="122"/>
  <c r="K21" i="121"/>
  <c r="K15" i="121"/>
  <c r="AH10" i="72" a="1"/>
  <c r="AH10" i="72" s="1"/>
  <c r="E24" i="54"/>
  <c r="C24" i="54"/>
  <c r="E23" i="54"/>
  <c r="C23" i="54"/>
  <c r="E22" i="54"/>
  <c r="C22" i="54"/>
  <c r="E21" i="54"/>
  <c r="C21" i="54"/>
  <c r="B3" i="55"/>
  <c r="AK69" i="72" a="1"/>
  <c r="AK69" i="72" l="1"/>
  <c r="I32" i="51"/>
  <c r="AQ14" i="72" a="1"/>
  <c r="AT14" i="72" a="1"/>
  <c r="AK14" i="72" a="1"/>
  <c r="AY14" i="72" a="1"/>
  <c r="AX14" i="72" a="1"/>
  <c r="AI14" i="72" a="1"/>
  <c r="AV14" i="72" a="1"/>
  <c r="BB14" i="72" a="1"/>
  <c r="AW14" i="72" a="1"/>
  <c r="AO14" i="72" a="1"/>
  <c r="AP14" i="72" a="1"/>
  <c r="AU14" i="72" a="1"/>
  <c r="AZ14" i="72" a="1"/>
  <c r="AS14" i="72" a="1"/>
  <c r="AN14" i="72" a="1"/>
  <c r="AR14" i="72" a="1"/>
  <c r="G31" i="125" a="1"/>
  <c r="AM14" i="72" a="1"/>
  <c r="BA14" i="72" a="1"/>
  <c r="BC14" i="72" a="1"/>
  <c r="AL14" i="72" a="1"/>
  <c r="AJ14" i="72" a="1"/>
  <c r="G31" i="125" l="1"/>
  <c r="AP14" i="72"/>
  <c r="AO14" i="72"/>
  <c r="AW14" i="72"/>
  <c r="AJ14" i="72"/>
  <c r="AT14" i="72"/>
  <c r="BB14" i="72"/>
  <c r="AI14" i="72"/>
  <c r="AQ14" i="72"/>
  <c r="AY14" i="72"/>
  <c r="AL14" i="72"/>
  <c r="AV14" i="72"/>
  <c r="AK14" i="72"/>
  <c r="AS14" i="72"/>
  <c r="BA14" i="72"/>
  <c r="AN14" i="72"/>
  <c r="AX14" i="72"/>
  <c r="AM14" i="72"/>
  <c r="AU14" i="72"/>
  <c r="BC14" i="72"/>
  <c r="AR14" i="72"/>
  <c r="AZ14" i="72"/>
  <c r="D36" i="50"/>
  <c r="D30" i="50"/>
  <c r="E26" i="54"/>
  <c r="C26" i="54"/>
  <c r="E25" i="54"/>
  <c r="C25" i="54"/>
  <c r="E20" i="54"/>
  <c r="C20" i="54"/>
  <c r="E19" i="54"/>
  <c r="C19" i="54"/>
  <c r="E18" i="54"/>
  <c r="C18" i="54"/>
  <c r="C17" i="54"/>
  <c r="E17" i="54" s="1"/>
  <c r="C16" i="54"/>
  <c r="E16" i="54" s="1"/>
  <c r="C15" i="54"/>
  <c r="E15" i="54" s="1"/>
  <c r="C14" i="54"/>
  <c r="E14" i="54" s="1"/>
  <c r="C13" i="54"/>
  <c r="E13" i="54" s="1"/>
  <c r="C12" i="54"/>
  <c r="E12" i="54" s="1"/>
  <c r="C11" i="54"/>
  <c r="E11" i="54" s="1"/>
  <c r="C10" i="54"/>
  <c r="E10" i="54" s="1"/>
  <c r="B3" i="54"/>
  <c r="S27" i="55"/>
  <c r="P27" i="55"/>
  <c r="N27" i="55"/>
  <c r="S26" i="55"/>
  <c r="O26" i="55" s="1"/>
  <c r="Q26" i="55" s="1"/>
  <c r="P26" i="55"/>
  <c r="N26" i="55"/>
  <c r="S25" i="55"/>
  <c r="O25" i="55" s="1"/>
  <c r="Q25" i="55" s="1"/>
  <c r="P25" i="55"/>
  <c r="N25" i="55"/>
  <c r="S24" i="55"/>
  <c r="O24" i="55" s="1"/>
  <c r="Q24" i="55" s="1"/>
  <c r="P24" i="55"/>
  <c r="N24" i="55"/>
  <c r="S23" i="55"/>
  <c r="O23" i="55" s="1"/>
  <c r="Q23" i="55" s="1"/>
  <c r="P23" i="55"/>
  <c r="N23" i="55"/>
  <c r="S22" i="55"/>
  <c r="P22" i="55"/>
  <c r="O22" i="55"/>
  <c r="Q22" i="55" s="1"/>
  <c r="N22" i="55"/>
  <c r="S21" i="55"/>
  <c r="O21" i="55" s="1"/>
  <c r="Q21" i="55" s="1"/>
  <c r="P21" i="55"/>
  <c r="N21" i="55"/>
  <c r="S20" i="55"/>
  <c r="O20" i="55" s="1"/>
  <c r="Q20" i="55" s="1"/>
  <c r="P20" i="55"/>
  <c r="N20" i="55"/>
  <c r="S19" i="55"/>
  <c r="O19" i="55" s="1"/>
  <c r="Q19" i="55" s="1"/>
  <c r="P19" i="55"/>
  <c r="N19" i="55"/>
  <c r="S18" i="55"/>
  <c r="O18" i="55" s="1"/>
  <c r="Q18" i="55" s="1"/>
  <c r="P18" i="55"/>
  <c r="N18" i="55"/>
  <c r="S17" i="55"/>
  <c r="O17" i="55" s="1"/>
  <c r="Q17" i="55" s="1"/>
  <c r="P17" i="55"/>
  <c r="N17" i="55"/>
  <c r="S16" i="55"/>
  <c r="O16" i="55" s="1"/>
  <c r="Q16" i="55" s="1"/>
  <c r="P16" i="55"/>
  <c r="N16" i="55"/>
  <c r="S15" i="55"/>
  <c r="O15" i="55" s="1"/>
  <c r="Q15" i="55" s="1"/>
  <c r="P15" i="55"/>
  <c r="N15" i="55"/>
  <c r="S14" i="55"/>
  <c r="O14" i="55" s="1"/>
  <c r="Q14" i="55" s="1"/>
  <c r="P14" i="55"/>
  <c r="N14" i="55"/>
  <c r="S13" i="55"/>
  <c r="O13" i="55" s="1"/>
  <c r="Q13" i="55" s="1"/>
  <c r="P13" i="55"/>
  <c r="N13" i="55"/>
  <c r="P12" i="55"/>
  <c r="N12" i="55"/>
  <c r="AG34" i="51"/>
  <c r="AF34" i="51"/>
  <c r="AE34" i="51"/>
  <c r="AD34" i="51"/>
  <c r="I34" i="51"/>
  <c r="A34" i="51"/>
  <c r="AG33" i="51"/>
  <c r="AF33" i="51"/>
  <c r="AE33" i="51"/>
  <c r="AD33" i="51"/>
  <c r="I33" i="51"/>
  <c r="A33" i="51"/>
  <c r="AG32" i="51"/>
  <c r="AF32" i="51"/>
  <c r="AE32" i="51"/>
  <c r="AD32" i="51"/>
  <c r="A32" i="51"/>
  <c r="AE31" i="51"/>
  <c r="AD31" i="51"/>
  <c r="AF31" i="51" s="1"/>
  <c r="J31" i="51"/>
  <c r="H31" i="51"/>
  <c r="G31" i="51"/>
  <c r="F31" i="51"/>
  <c r="E31" i="51"/>
  <c r="D31" i="51"/>
  <c r="A31" i="51"/>
  <c r="I31" i="51" s="1"/>
  <c r="AE30" i="51"/>
  <c r="AD30" i="51"/>
  <c r="AF30" i="51" s="1"/>
  <c r="AG30" i="51" s="1"/>
  <c r="J30" i="51"/>
  <c r="H30" i="51"/>
  <c r="G30" i="51"/>
  <c r="F30" i="51"/>
  <c r="E30" i="51"/>
  <c r="D30" i="51"/>
  <c r="A30" i="51"/>
  <c r="I30" i="51" s="1"/>
  <c r="AE29" i="51"/>
  <c r="AD29" i="51"/>
  <c r="AF29" i="51" s="1"/>
  <c r="J29" i="51"/>
  <c r="H29" i="51"/>
  <c r="G29" i="51"/>
  <c r="F29" i="51"/>
  <c r="E29" i="51"/>
  <c r="D29" i="51"/>
  <c r="A29" i="51"/>
  <c r="I29" i="51" s="1"/>
  <c r="AE28" i="51"/>
  <c r="AD28" i="51"/>
  <c r="AF28" i="51" s="1"/>
  <c r="AG28" i="51" s="1"/>
  <c r="J28" i="51"/>
  <c r="H28" i="51"/>
  <c r="G28" i="51"/>
  <c r="F28" i="51"/>
  <c r="E28" i="51"/>
  <c r="D28" i="51"/>
  <c r="A28" i="51"/>
  <c r="I28" i="51" s="1"/>
  <c r="AE27" i="51"/>
  <c r="AD27" i="51"/>
  <c r="AF27" i="51" s="1"/>
  <c r="J27" i="51"/>
  <c r="H27" i="51"/>
  <c r="G27" i="51"/>
  <c r="F27" i="51"/>
  <c r="E27" i="51"/>
  <c r="D27" i="51"/>
  <c r="A27" i="51"/>
  <c r="AE26" i="51"/>
  <c r="AD26" i="51"/>
  <c r="AF26" i="51" s="1"/>
  <c r="AG26" i="51" s="1"/>
  <c r="J26" i="51"/>
  <c r="H26" i="51"/>
  <c r="G26" i="51"/>
  <c r="F26" i="51"/>
  <c r="E26" i="51"/>
  <c r="D26" i="51"/>
  <c r="A26" i="51"/>
  <c r="I26" i="51" s="1"/>
  <c r="AE25" i="51"/>
  <c r="AD25" i="51"/>
  <c r="AF25" i="51" s="1"/>
  <c r="J25" i="51"/>
  <c r="H25" i="51"/>
  <c r="G25" i="51"/>
  <c r="F25" i="51"/>
  <c r="E25" i="51"/>
  <c r="D25" i="51"/>
  <c r="A25" i="51"/>
  <c r="I25" i="51" s="1"/>
  <c r="AE24" i="51"/>
  <c r="AD24" i="51"/>
  <c r="AF24" i="51" s="1"/>
  <c r="AG24" i="51" s="1"/>
  <c r="J24" i="51"/>
  <c r="H24" i="51"/>
  <c r="G24" i="51"/>
  <c r="F24" i="51"/>
  <c r="E24" i="51"/>
  <c r="D24" i="51"/>
  <c r="A24" i="51"/>
  <c r="I24" i="51" s="1"/>
  <c r="AE23" i="51"/>
  <c r="AD23" i="51"/>
  <c r="AF23" i="51" s="1"/>
  <c r="J23" i="51"/>
  <c r="H23" i="51"/>
  <c r="G23" i="51"/>
  <c r="F23" i="51"/>
  <c r="E23" i="51"/>
  <c r="D23" i="51"/>
  <c r="A23" i="51"/>
  <c r="AE22" i="51"/>
  <c r="AD22" i="51"/>
  <c r="AF22" i="51" s="1"/>
  <c r="AG22" i="51" s="1"/>
  <c r="J22" i="51"/>
  <c r="H22" i="51"/>
  <c r="G22" i="51"/>
  <c r="F22" i="51"/>
  <c r="E22" i="51"/>
  <c r="D22" i="51"/>
  <c r="A22" i="51"/>
  <c r="AE21" i="51"/>
  <c r="AD21" i="51"/>
  <c r="AF21" i="51" s="1"/>
  <c r="J21" i="51"/>
  <c r="H21" i="51"/>
  <c r="G21" i="51"/>
  <c r="F21" i="51"/>
  <c r="E21" i="51"/>
  <c r="D21" i="51"/>
  <c r="A21" i="51"/>
  <c r="AE20" i="51"/>
  <c r="AD20" i="51"/>
  <c r="AF20" i="51" s="1"/>
  <c r="AG20" i="51" s="1"/>
  <c r="J20" i="51"/>
  <c r="H20" i="51"/>
  <c r="G20" i="51"/>
  <c r="F20" i="51"/>
  <c r="E20" i="51"/>
  <c r="D20" i="51"/>
  <c r="A20" i="51"/>
  <c r="AE19" i="51"/>
  <c r="AD19" i="51"/>
  <c r="AF19" i="51" s="1"/>
  <c r="J19" i="51"/>
  <c r="H19" i="51"/>
  <c r="G19" i="51"/>
  <c r="F19" i="51"/>
  <c r="E19" i="51"/>
  <c r="D19" i="51"/>
  <c r="A19" i="51"/>
  <c r="AE18" i="51"/>
  <c r="AD18" i="51"/>
  <c r="AF18" i="51" s="1"/>
  <c r="AG18" i="51" s="1"/>
  <c r="J18" i="51"/>
  <c r="H18" i="51"/>
  <c r="G18" i="51"/>
  <c r="F18" i="51"/>
  <c r="E18" i="51"/>
  <c r="D18" i="51"/>
  <c r="A18" i="51"/>
  <c r="AE17" i="51"/>
  <c r="AD17" i="51"/>
  <c r="AF17" i="51" s="1"/>
  <c r="J17" i="51"/>
  <c r="H17" i="51"/>
  <c r="G17" i="51"/>
  <c r="F17" i="51"/>
  <c r="D17" i="51"/>
  <c r="A17" i="51"/>
  <c r="I17" i="51" s="1"/>
  <c r="AE16" i="51"/>
  <c r="AD16" i="51"/>
  <c r="AF16" i="51" s="1"/>
  <c r="J16" i="51"/>
  <c r="H16" i="51"/>
  <c r="G16" i="51"/>
  <c r="F16" i="51"/>
  <c r="E16" i="51"/>
  <c r="D16" i="51"/>
  <c r="A16" i="51"/>
  <c r="AE15" i="51"/>
  <c r="AD15" i="51"/>
  <c r="AF15" i="51" s="1"/>
  <c r="AG15" i="51" s="1"/>
  <c r="J15" i="51"/>
  <c r="H15" i="51"/>
  <c r="G15" i="51"/>
  <c r="F15" i="51"/>
  <c r="E15" i="51"/>
  <c r="D15" i="51"/>
  <c r="A15" i="51"/>
  <c r="AE14" i="51"/>
  <c r="AD14" i="51"/>
  <c r="AF14" i="51" s="1"/>
  <c r="J14" i="51"/>
  <c r="H14" i="51"/>
  <c r="G14" i="51"/>
  <c r="F14" i="51"/>
  <c r="E14" i="51"/>
  <c r="D14" i="51"/>
  <c r="A14" i="51"/>
  <c r="AD13" i="51"/>
  <c r="AF13" i="51" s="1"/>
  <c r="J13" i="51"/>
  <c r="H13" i="51"/>
  <c r="G13" i="51"/>
  <c r="F13" i="51"/>
  <c r="E13" i="51"/>
  <c r="D13" i="51"/>
  <c r="AE13" i="51"/>
  <c r="A13" i="51"/>
  <c r="AD12" i="51"/>
  <c r="AF12" i="51" s="1"/>
  <c r="J12" i="51"/>
  <c r="H12" i="51"/>
  <c r="G12" i="51"/>
  <c r="F12" i="51"/>
  <c r="E12" i="51"/>
  <c r="D12" i="51"/>
  <c r="AE12" i="51"/>
  <c r="A12" i="51"/>
  <c r="B3" i="51"/>
  <c r="H50" i="125" a="1"/>
  <c r="H32" i="125" a="1"/>
  <c r="H31" i="125" a="1"/>
  <c r="H43" i="125" a="1"/>
  <c r="H49" i="125" a="1"/>
  <c r="H36" i="125" a="1"/>
  <c r="H44" i="125" a="1"/>
  <c r="H37" i="125" a="1"/>
  <c r="H35" i="125" a="1"/>
  <c r="H41" i="125" a="1"/>
  <c r="AO69" i="72" a="1"/>
  <c r="H33" i="125" a="1"/>
  <c r="H34" i="125" a="1"/>
  <c r="H48" i="125" a="1"/>
  <c r="H46" i="125" a="1"/>
  <c r="H38" i="125" a="1"/>
  <c r="H42" i="125" a="1"/>
  <c r="H47" i="125" a="1"/>
  <c r="H39" i="125" a="1"/>
  <c r="H45" i="125" a="1"/>
  <c r="H40" i="125" a="1"/>
  <c r="AO69" i="72" l="1"/>
  <c r="O27" i="55"/>
  <c r="Q27" i="55" s="1"/>
  <c r="Q7" i="55" s="1"/>
  <c r="AG16" i="51"/>
  <c r="AG17" i="51"/>
  <c r="AG21" i="51"/>
  <c r="AG25" i="51"/>
  <c r="AG29" i="51"/>
  <c r="AG14" i="51"/>
  <c r="AG19" i="51"/>
  <c r="AG23" i="51"/>
  <c r="AG27" i="51"/>
  <c r="AG31" i="51"/>
  <c r="H32" i="125"/>
  <c r="H33" i="125"/>
  <c r="H35" i="125"/>
  <c r="H38" i="125"/>
  <c r="H40" i="125"/>
  <c r="H42" i="125"/>
  <c r="H44" i="125"/>
  <c r="H46" i="125"/>
  <c r="H48" i="125"/>
  <c r="H50" i="125"/>
  <c r="H31" i="125"/>
  <c r="H34" i="125"/>
  <c r="H36" i="125"/>
  <c r="H37" i="125"/>
  <c r="H39" i="125"/>
  <c r="H41" i="125"/>
  <c r="H43" i="125"/>
  <c r="H45" i="125"/>
  <c r="H47" i="125"/>
  <c r="H49" i="125"/>
  <c r="I22" i="51"/>
  <c r="I16" i="51"/>
  <c r="I18" i="51"/>
  <c r="I20" i="51"/>
  <c r="I15" i="51"/>
  <c r="I19" i="51"/>
  <c r="I21" i="51"/>
  <c r="I27" i="51"/>
  <c r="I23" i="51"/>
  <c r="I14" i="51"/>
  <c r="I12" i="51"/>
  <c r="I13" i="51"/>
  <c r="AG13" i="51"/>
  <c r="AG12" i="51"/>
  <c r="AG35" i="51" l="1"/>
  <c r="I8" i="51" s="1"/>
  <c r="C8" i="51"/>
  <c r="Q6" i="55" l="1"/>
  <c r="Q8" i="55" s="1"/>
  <c r="K27" i="72" l="1"/>
  <c r="C16" i="151" s="1"/>
  <c r="C44" i="72" l="1"/>
  <c r="G16" i="151"/>
  <c r="F27" i="72"/>
  <c r="N25" i="72"/>
  <c r="G26" i="72"/>
  <c r="N24" i="72"/>
  <c r="E27" i="72"/>
  <c r="G25" i="72"/>
  <c r="L27" i="72"/>
  <c r="E36" i="72"/>
  <c r="N20" i="72"/>
  <c r="N26" i="72"/>
  <c r="N17" i="72"/>
  <c r="N21" i="72"/>
  <c r="E38" i="72"/>
  <c r="N23" i="72"/>
  <c r="N22" i="72"/>
  <c r="N19" i="72"/>
  <c r="N18" i="72"/>
  <c r="D38" i="72" l="1"/>
  <c r="N27" i="72"/>
  <c r="O26" i="72"/>
  <c r="O25" i="72"/>
  <c r="D36" i="72"/>
  <c r="F36" i="72" s="1"/>
  <c r="O18" i="72"/>
  <c r="O17" i="72"/>
  <c r="G36" i="72"/>
  <c r="E39" i="72"/>
  <c r="H26" i="72"/>
  <c r="I26" i="72"/>
  <c r="O24" i="72"/>
  <c r="O22" i="72"/>
  <c r="O21" i="72"/>
  <c r="O20" i="72"/>
  <c r="H25" i="72"/>
  <c r="I25" i="72"/>
  <c r="G27" i="72"/>
  <c r="O19" i="72"/>
  <c r="O23" i="72"/>
  <c r="F38" i="72" l="1"/>
  <c r="G38" i="72" s="1"/>
  <c r="G39" i="72" s="1"/>
  <c r="O27" i="72"/>
  <c r="D39" i="72"/>
  <c r="J26" i="72"/>
  <c r="J25" i="72"/>
  <c r="H27" i="72"/>
  <c r="I27" i="72"/>
  <c r="F39" i="72" l="1"/>
  <c r="J27" i="72"/>
  <c r="D44" i="72" s="1"/>
  <c r="E44" i="72" s="1"/>
  <c r="E9" i="151" l="1"/>
  <c r="C20" i="151" s="1"/>
  <c r="G11" i="120"/>
  <c r="G20" i="151" l="1"/>
  <c r="I20" i="151" s="1"/>
  <c r="K20" i="151" s="1"/>
  <c r="G9" i="120" s="1"/>
  <c r="K9" i="151"/>
  <c r="K7" i="121" l="1"/>
  <c r="AO51" i="72" a="1"/>
  <c r="BM25" i="72" a="1"/>
  <c r="AL47" i="72" a="1"/>
  <c r="G104" i="125" a="1"/>
  <c r="BK40" i="72" a="1"/>
  <c r="BW25" i="72" a="1"/>
  <c r="BC55" i="72" a="1"/>
  <c r="BT39" i="72" a="1"/>
  <c r="BD41" i="72" a="1"/>
  <c r="BA60" i="72" a="1"/>
  <c r="BB48" i="72" a="1"/>
  <c r="BM29" i="72" a="1"/>
  <c r="BX29" i="72" a="1"/>
  <c r="K66" i="125" a="1"/>
  <c r="BU58" i="72" a="1"/>
  <c r="AY23" i="72" a="1"/>
  <c r="H112" i="125" a="1"/>
  <c r="BG38" i="72" a="1"/>
  <c r="BW56" i="72" a="1"/>
  <c r="BF23" i="72" a="1"/>
  <c r="G87" i="125" a="1"/>
  <c r="BE55" i="72" a="1"/>
  <c r="BU60" i="72" a="1"/>
  <c r="I89" i="125" a="1"/>
  <c r="BP49" i="72" a="1"/>
  <c r="BB26" i="72" a="1"/>
  <c r="BK33" i="72" a="1"/>
  <c r="BJ40" i="72" a="1"/>
  <c r="D69" i="125" a="1"/>
  <c r="H105" i="125" a="1"/>
  <c r="F82" i="125" a="1"/>
  <c r="BQ46" i="72" a="1"/>
  <c r="BQ57" i="72" a="1"/>
  <c r="I65" i="125" a="1"/>
  <c r="BU24" i="72" a="1"/>
  <c r="AS35" i="72" a="1"/>
  <c r="AN69" i="72" a="1"/>
  <c r="I96" i="125" a="1"/>
  <c r="BG24" i="72" a="1"/>
  <c r="AZ51" i="72" a="1"/>
  <c r="BT50" i="72" a="1"/>
  <c r="BX24" i="72" a="1"/>
  <c r="AR51" i="72" a="1"/>
  <c r="AZ29" i="72" a="1"/>
  <c r="BX45" i="72" a="1"/>
  <c r="BH31" i="72" a="1"/>
  <c r="BG40" i="72" a="1"/>
  <c r="G96" i="125" a="1"/>
  <c r="H80" i="125" a="1"/>
  <c r="F80" i="125" a="1"/>
  <c r="AK59" i="72" a="1"/>
  <c r="AZ33" i="72" a="1"/>
  <c r="CB47" i="72" a="1"/>
  <c r="F79" i="125" a="1"/>
  <c r="BU39" i="72" a="1"/>
  <c r="BR55" i="72" a="1"/>
  <c r="BG41" i="72" a="1"/>
  <c r="E97" i="125" a="1"/>
  <c r="BE45" i="72" a="1"/>
  <c r="J87" i="125" a="1"/>
  <c r="H61" i="125" a="1"/>
  <c r="AM51" i="72" a="1"/>
  <c r="CB59" i="72" a="1"/>
  <c r="BQ49" i="72" a="1"/>
  <c r="BI47" i="72" a="1"/>
  <c r="M62" i="125" a="1"/>
  <c r="F102" i="125" a="1"/>
  <c r="I94" i="125" a="1"/>
  <c r="BA33" i="72" a="1"/>
  <c r="BS27" i="72" a="1"/>
  <c r="BX58" i="72" a="1"/>
  <c r="BE52" i="72" a="1"/>
  <c r="H79" i="125" a="1"/>
  <c r="BC61" i="72" a="1"/>
  <c r="F61" i="125" a="1"/>
  <c r="BE48" i="72" a="1"/>
  <c r="BE37" i="72" a="1"/>
  <c r="K63" i="125" a="1"/>
  <c r="BP39" i="72" a="1"/>
  <c r="BH60" i="72" a="1"/>
  <c r="BC46" i="72" a="1"/>
  <c r="BT47" i="72" a="1"/>
  <c r="BP51" i="72" a="1"/>
  <c r="BR35" i="72" a="1"/>
  <c r="CA51" i="72" a="1"/>
  <c r="I99" i="125" a="1"/>
  <c r="AT59" i="72" a="1"/>
  <c r="BP54" i="72" a="1"/>
  <c r="BU62" i="72" a="1"/>
  <c r="BA55" i="72" a="1"/>
  <c r="BA40" i="72" a="1"/>
  <c r="G80" i="125" a="1"/>
  <c r="BQ62" i="72" a="1"/>
  <c r="BK53" i="72" a="1"/>
  <c r="BL23" i="72" a="1"/>
  <c r="BR36" i="72" a="1"/>
  <c r="BU27" i="72" a="1"/>
  <c r="E110" i="125" a="1"/>
  <c r="CA39" i="72" a="1"/>
  <c r="BH52" i="72" a="1"/>
  <c r="AU47" i="72" a="1"/>
  <c r="BA42" i="72" a="1"/>
  <c r="AQ31" i="72" a="1"/>
  <c r="BO32" i="72" a="1"/>
  <c r="AU55" i="72" a="1"/>
  <c r="BC24" i="72" a="1"/>
  <c r="J104" i="125" a="1"/>
  <c r="BN27" i="72" a="1"/>
  <c r="BM36" i="72" a="1"/>
  <c r="BO30" i="72" a="1"/>
  <c r="BR56" i="72" a="1"/>
  <c r="BW57" i="72" a="1"/>
  <c r="BW31" i="72" a="1"/>
  <c r="BQ60" i="72" a="1"/>
  <c r="AQ51" i="72" a="1"/>
  <c r="BO62" i="72" a="1"/>
  <c r="H91" i="125" a="1"/>
  <c r="BH24" i="72" a="1"/>
  <c r="H69" i="125" a="1"/>
  <c r="BP23" i="72" a="1"/>
  <c r="AR39" i="72" a="1"/>
  <c r="BT30" i="72" a="1"/>
  <c r="BN45" i="72" a="1"/>
  <c r="BM49" i="72" a="1"/>
  <c r="BX43" i="72" a="1"/>
  <c r="AZ57" i="72" a="1"/>
  <c r="BN52" i="72" a="1"/>
  <c r="J78" i="125" a="1"/>
  <c r="F77" i="125" a="1"/>
  <c r="BM24" i="72" a="1"/>
  <c r="BC31" i="72" a="1"/>
  <c r="BA25" i="72" a="1"/>
  <c r="BE26" i="72" a="1"/>
  <c r="BY23" i="72" a="1"/>
  <c r="BD29" i="72" a="1"/>
  <c r="F115" i="125" a="1"/>
  <c r="E85" i="125" a="1"/>
  <c r="BQ40" i="72" a="1"/>
  <c r="BL59" i="72" a="1"/>
  <c r="CA43" i="72" a="1"/>
  <c r="E98" i="125" a="1"/>
  <c r="F101" i="125" a="1"/>
  <c r="BJ58" i="72" a="1"/>
  <c r="AP35" i="72" a="1"/>
  <c r="AP51" i="72" a="1"/>
  <c r="AX55" i="72" a="1"/>
  <c r="H82" i="125" a="1"/>
  <c r="H78" i="125" a="1"/>
  <c r="BR53" i="72" a="1"/>
  <c r="BK52" i="72" a="1"/>
  <c r="BT52" i="72" a="1"/>
  <c r="BU43" i="72" a="1"/>
  <c r="BJ24" i="72" a="1"/>
  <c r="BX53" i="72" a="1"/>
  <c r="BJ26" i="72" a="1"/>
  <c r="AZ27" i="72" a="1"/>
  <c r="BU23" i="72" a="1"/>
  <c r="BJ43" i="72" a="1"/>
  <c r="BD38" i="72" a="1"/>
  <c r="BX31" i="72" a="1"/>
  <c r="AS55" i="72" a="1"/>
  <c r="G114" i="125" a="1"/>
  <c r="BB42" i="72" a="1"/>
  <c r="BD34" i="72" a="1"/>
  <c r="BW38" i="72" a="1"/>
  <c r="AQ23" i="72" a="1"/>
  <c r="BG56" i="72" a="1"/>
  <c r="H98" i="125" a="1"/>
  <c r="BM55" i="72" a="1"/>
  <c r="AQ59" i="72" a="1"/>
  <c r="BM52" i="72" a="1"/>
  <c r="G98" i="125" a="1"/>
  <c r="BM34" i="72" a="1"/>
  <c r="BK29" i="72" a="1"/>
  <c r="I68" i="125" a="1"/>
  <c r="F30" i="125" a="1"/>
  <c r="BP28" i="72" a="1"/>
  <c r="BG49" i="72" a="1"/>
  <c r="BP24" i="72" a="1"/>
  <c r="BQ32" i="72" a="1"/>
  <c r="E92" i="125" a="1"/>
  <c r="CA59" i="72" a="1"/>
  <c r="BX38" i="72" a="1"/>
  <c r="BQ33" i="72" a="1"/>
  <c r="BN50" i="72" a="1"/>
  <c r="BY39" i="72" a="1"/>
  <c r="BB57" i="72" a="1"/>
  <c r="BU52" i="72" a="1"/>
  <c r="AR43" i="72" a="1"/>
  <c r="BD32" i="72" a="1"/>
  <c r="G76" i="125" a="1"/>
  <c r="BE33" i="72" a="1"/>
  <c r="H68" i="125" a="1"/>
  <c r="BP56" i="72" a="1"/>
  <c r="BB29" i="72" a="1"/>
  <c r="BD25" i="72" a="1"/>
  <c r="F91" i="125" a="1"/>
  <c r="BU37" i="72" a="1"/>
  <c r="BH35" i="72" a="1"/>
  <c r="E105" i="125" a="1"/>
  <c r="I62" i="125" a="1"/>
  <c r="G100" i="125" a="1"/>
  <c r="BQ47" i="72" a="1"/>
  <c r="N62" i="125" a="1"/>
  <c r="BE36" i="72" a="1"/>
  <c r="BX54" i="72" a="1"/>
  <c r="BW39" i="72" a="1"/>
  <c r="BC40" i="72" a="1"/>
  <c r="BB41" i="72" a="1"/>
  <c r="BQ43" i="72" a="1"/>
  <c r="E79" i="125" a="1"/>
  <c r="BH56" i="72" a="1"/>
  <c r="AO59" i="72" a="1"/>
  <c r="F109" i="125" a="1"/>
  <c r="BF51" i="72" a="1"/>
  <c r="BG29" i="72" a="1"/>
  <c r="BP26" i="72" a="1"/>
  <c r="J82" i="125" a="1"/>
  <c r="BM41" i="72" a="1"/>
  <c r="BH49" i="72" a="1"/>
  <c r="BP60" i="72" a="1"/>
  <c r="BA26" i="72" a="1"/>
  <c r="BW24" i="72" a="1"/>
  <c r="BA28" i="72" a="1"/>
  <c r="BK44" i="72" a="1"/>
  <c r="AX59" i="72" a="1"/>
  <c r="BK59" i="72" a="1"/>
  <c r="N63" i="125" a="1"/>
  <c r="BZ47" i="72" a="1"/>
  <c r="H101" i="125" a="1"/>
  <c r="BJ62" i="72" a="1"/>
  <c r="AM31" i="72" a="1"/>
  <c r="BP47" i="72" a="1"/>
  <c r="M60" i="125" a="1"/>
  <c r="BX62" i="72" a="1"/>
  <c r="BU32" i="72" a="1"/>
  <c r="G86" i="125" a="1"/>
  <c r="BH29" i="72" a="1"/>
  <c r="BQ34" i="72" a="1"/>
  <c r="I88" i="125" a="1"/>
  <c r="BW40" i="72" a="1"/>
  <c r="AS31" i="72" a="1"/>
  <c r="BO51" i="72" a="1"/>
  <c r="E69" i="125" a="1"/>
  <c r="BW45" i="72" a="1"/>
  <c r="H93" i="125" a="1"/>
  <c r="BC23" i="72" a="1"/>
  <c r="BE39" i="72" a="1"/>
  <c r="J91" i="125" a="1"/>
  <c r="J84" i="125" a="1"/>
  <c r="BI55" i="72" a="1"/>
  <c r="AV51" i="72" a="1"/>
  <c r="BH51" i="72" a="1"/>
  <c r="BB36" i="72" a="1"/>
  <c r="AW55" i="72" a="1"/>
  <c r="AR27" i="72" a="1"/>
  <c r="BG62" i="72" a="1"/>
  <c r="J83" i="125" a="1"/>
  <c r="BD47" i="72" a="1"/>
  <c r="BT51" i="72" a="1"/>
  <c r="F66" i="125" a="1"/>
  <c r="G83" i="125" a="1"/>
  <c r="BO43" i="72" a="1"/>
  <c r="H84" i="125" a="1"/>
  <c r="BG55" i="72" a="1"/>
  <c r="AZ39" i="72" a="1"/>
  <c r="BX49" i="72" a="1"/>
  <c r="BN55" i="72" a="1"/>
  <c r="J109" i="125" a="1"/>
  <c r="BD52" i="72" a="1"/>
  <c r="BT43" i="72" a="1"/>
  <c r="AZ38" i="72" a="1"/>
  <c r="BE50" i="72" a="1"/>
  <c r="F86" i="125" a="1"/>
  <c r="E94" i="125" a="1"/>
  <c r="BA47" i="72" a="1"/>
  <c r="G106" i="125" a="1"/>
  <c r="AM35" i="72" a="1"/>
  <c r="BA57" i="72" a="1"/>
  <c r="BC28" i="72" a="1"/>
  <c r="BK60" i="72" a="1"/>
  <c r="AZ62" i="72" a="1"/>
  <c r="BW42" i="72" a="1"/>
  <c r="AL55" i="72" a="1"/>
  <c r="BA45" i="72" a="1"/>
  <c r="AN59" i="72" a="1"/>
  <c r="G84" i="125" a="1"/>
  <c r="BM38" i="72" a="1"/>
  <c r="BK23" i="72" a="1"/>
  <c r="H115" i="125" a="1"/>
  <c r="BM46" i="72" a="1"/>
  <c r="BQ38" i="72" a="1"/>
  <c r="F81" i="125" a="1"/>
  <c r="AN35" i="72" a="1"/>
  <c r="BT59" i="72" a="1"/>
  <c r="BJ47" i="72" a="1"/>
  <c r="BX39" i="72" a="1"/>
  <c r="BU56" i="72" a="1"/>
  <c r="BY59" i="72" a="1"/>
  <c r="BE25" i="72" a="1"/>
  <c r="H113" i="125" a="1"/>
  <c r="AZ46" i="72" a="1"/>
  <c r="BH38" i="72" a="1"/>
  <c r="BS35" i="72" a="1"/>
  <c r="AU27" i="72" a="1"/>
  <c r="BB32" i="72" a="1"/>
  <c r="BK37" i="72" a="1"/>
  <c r="AX23" i="72" a="1"/>
  <c r="BM26" i="72" a="1"/>
  <c r="AZ60" i="72" a="1"/>
  <c r="J115" i="125" a="1"/>
  <c r="BG57" i="72" a="1"/>
  <c r="BB45" i="72" a="1"/>
  <c r="L67" i="125" a="1"/>
  <c r="AL69" i="72" a="1"/>
  <c r="F112" i="125" a="1"/>
  <c r="BN60" i="72" a="1"/>
  <c r="AX47" i="72" a="1"/>
  <c r="BB51" i="72" a="1"/>
  <c r="AN27" i="72" a="1"/>
  <c r="BA59" i="72" a="1"/>
  <c r="BO49" i="72" a="1"/>
  <c r="BR47" i="72" a="1"/>
  <c r="BD31" i="72" a="1"/>
  <c r="BW46" i="72" a="1"/>
  <c r="K69" i="125" a="1"/>
  <c r="BU38" i="72" a="1"/>
  <c r="D66" i="125" a="1"/>
  <c r="G105" i="125" a="1"/>
  <c r="H104" i="125" a="1"/>
  <c r="AX69" i="72" a="1"/>
  <c r="AZ24" i="72" a="1"/>
  <c r="BU25" i="72" a="1"/>
  <c r="BM32" i="72" a="1"/>
  <c r="AT35" i="72" a="1"/>
  <c r="G90" i="125" a="1"/>
  <c r="BH32" i="72" a="1"/>
  <c r="BO28" i="72" a="1"/>
  <c r="I109" i="125" a="1"/>
  <c r="BB54" i="72" a="1"/>
  <c r="BM35" i="72" a="1"/>
  <c r="I63" i="125" a="1"/>
  <c r="AJ43" i="72" a="1"/>
  <c r="E101" i="125" a="1"/>
  <c r="AZ54" i="72" a="1"/>
  <c r="E108" i="125" a="1"/>
  <c r="BK24" i="72" a="1"/>
  <c r="BF39" i="72" a="1"/>
  <c r="BM48" i="72" a="1"/>
  <c r="K70" i="125" a="1"/>
  <c r="BJ39" i="72" a="1"/>
  <c r="CA31" i="72" a="1"/>
  <c r="BU36" i="72" a="1"/>
  <c r="F78" i="125" a="1"/>
  <c r="AQ39" i="72" a="1"/>
  <c r="BQ36" i="72" a="1"/>
  <c r="BU35" i="72" a="1"/>
  <c r="BW62" i="72" a="1"/>
  <c r="N68" i="125" a="1"/>
  <c r="E68" i="125" a="1"/>
  <c r="AJ23" i="72" a="1"/>
  <c r="BR48" i="72" a="1"/>
  <c r="BP36" i="72" a="1"/>
  <c r="M70" i="125" a="1"/>
  <c r="CB27" i="72" a="1"/>
  <c r="G94" i="125" a="1"/>
  <c r="BX52" i="72" a="1"/>
  <c r="J101" i="125" a="1"/>
  <c r="BC52" i="72" a="1"/>
  <c r="BN28" i="72" a="1"/>
  <c r="AZ59" i="72" a="1"/>
  <c r="G65" i="125" a="1"/>
  <c r="I114" i="125" a="1"/>
  <c r="E115" i="125" a="1"/>
  <c r="BX56" i="72" a="1"/>
  <c r="BM50" i="72" a="1"/>
  <c r="BB52" i="72" a="1"/>
  <c r="BU44" i="72" a="1"/>
  <c r="BT33" i="72" a="1"/>
  <c r="BR46" i="72" a="1"/>
  <c r="J96" i="125" a="1"/>
  <c r="BP32" i="72" a="1"/>
  <c r="BA35" i="72" a="1"/>
  <c r="BC53" i="72" a="1"/>
  <c r="BD43" i="72" a="1"/>
  <c r="N65" i="125" a="1"/>
  <c r="O65" i="125" a="1"/>
  <c r="E83" i="125" a="1"/>
  <c r="L61" i="125" a="1"/>
  <c r="BC59" i="72" a="1"/>
  <c r="BO54" i="72" a="1"/>
  <c r="BW26" i="72" a="1"/>
  <c r="AR47" i="72" a="1"/>
  <c r="F92" i="125" a="1"/>
  <c r="BQ45" i="72" a="1"/>
  <c r="BT41" i="72" a="1"/>
  <c r="F69" i="125" a="1"/>
  <c r="BP34" i="72" a="1"/>
  <c r="AV35" i="72" a="1"/>
  <c r="D65" i="125" a="1"/>
  <c r="BW35" i="72" a="1"/>
  <c r="E86" i="125" a="1"/>
  <c r="BK27" i="72" a="1"/>
  <c r="BQ23" i="72" a="1"/>
  <c r="BX46" i="72" a="1"/>
  <c r="AV31" i="72" a="1"/>
  <c r="BG50" i="72" a="1"/>
  <c r="BD62" i="72" a="1"/>
  <c r="BH44" i="72" a="1"/>
  <c r="BX34" i="72" a="1"/>
  <c r="G108" i="125" a="1"/>
  <c r="BK30" i="72" a="1"/>
  <c r="BN57" i="72" a="1"/>
  <c r="BF35" i="72" a="1"/>
  <c r="BH47" i="72" a="1"/>
  <c r="BZ51" i="72" a="1"/>
  <c r="BB59" i="72" a="1"/>
  <c r="M67" i="125" a="1"/>
  <c r="BE62" i="72" a="1"/>
  <c r="BX27" i="72" a="1"/>
  <c r="BD26" i="72" a="1"/>
  <c r="AX31" i="72" a="1"/>
  <c r="E66" i="125" a="1"/>
  <c r="E95" i="125" a="1"/>
  <c r="AP39" i="72" a="1"/>
  <c r="BP31" i="72" a="1"/>
  <c r="J81" i="125" a="1"/>
  <c r="BP62" i="72" a="1"/>
  <c r="L60" i="125" a="1"/>
  <c r="BR54" i="72" a="1"/>
  <c r="AV43" i="72" a="1"/>
  <c r="BZ23" i="72" a="1"/>
  <c r="G93" i="125" a="1"/>
  <c r="BD27" i="72" a="1"/>
  <c r="BT44" i="72" a="1"/>
  <c r="AT55" i="72" a="1"/>
  <c r="D64" i="125" a="1"/>
  <c r="BP29" i="72" a="1"/>
  <c r="BT55" i="72" a="1"/>
  <c r="BP52" i="72" a="1"/>
  <c r="BQ44" i="72" a="1"/>
  <c r="H85" i="125" a="1"/>
  <c r="H60" i="125" a="1"/>
  <c r="BT26" i="72" a="1"/>
  <c r="BZ43" i="72" a="1"/>
  <c r="F63" i="125" a="1"/>
  <c r="AN31" i="72" a="1"/>
  <c r="BF55" i="72" a="1"/>
  <c r="BA32" i="72" a="1"/>
  <c r="I86" i="125" a="1"/>
  <c r="BJ25" i="72" a="1"/>
  <c r="I115" i="125" a="1"/>
  <c r="AT39" i="72" a="1"/>
  <c r="N69" i="125" a="1"/>
  <c r="BV39" i="72" a="1"/>
  <c r="AQ43" i="72" a="1"/>
  <c r="BW50" i="72" a="1"/>
  <c r="F105" i="125" a="1"/>
  <c r="AK23" i="72" a="1"/>
  <c r="BM28" i="72" a="1"/>
  <c r="BZ27" i="72" a="1"/>
  <c r="F111" i="125" a="1"/>
  <c r="F87" i="125" a="1"/>
  <c r="BT42" i="72" a="1"/>
  <c r="BM60" i="72" a="1"/>
  <c r="I112" i="125" a="1"/>
  <c r="BT61" i="72" a="1"/>
  <c r="BB44" i="72" a="1"/>
  <c r="G91" i="125" a="1"/>
  <c r="BT27" i="72" a="1"/>
  <c r="I113" i="125" a="1"/>
  <c r="BB35" i="72" a="1"/>
  <c r="E109" i="125" a="1"/>
  <c r="BP57" i="72" a="1"/>
  <c r="AL35" i="72" a="1"/>
  <c r="AQ55" i="72" a="1"/>
  <c r="BQ55" i="72" a="1"/>
  <c r="I103" i="125" a="1"/>
  <c r="I69" i="125" a="1"/>
  <c r="AY55" i="72" a="1"/>
  <c r="F65" i="125" a="1"/>
  <c r="BH40" i="72" a="1"/>
  <c r="BV55" i="72" a="1"/>
  <c r="AZ55" i="72" a="1"/>
  <c r="BK46" i="72" a="1"/>
  <c r="BR27" i="72" a="1"/>
  <c r="AM39" i="72" a="1"/>
  <c r="BM39" i="72" a="1"/>
  <c r="BK62" i="72" a="1"/>
  <c r="G82" i="125" a="1"/>
  <c r="BI39" i="72" a="1"/>
  <c r="AN43" i="72" a="1"/>
  <c r="AZ43" i="72" a="1"/>
  <c r="E107" i="125" a="1"/>
  <c r="G111" i="125" a="1"/>
  <c r="I101" i="125" a="1"/>
  <c r="BQ52" i="72" a="1"/>
  <c r="AT43" i="72" a="1"/>
  <c r="BE35" i="72" a="1"/>
  <c r="BG54" i="72" a="1"/>
  <c r="J68" i="125" a="1"/>
  <c r="BE54" i="72" a="1"/>
  <c r="BO55" i="72" a="1"/>
  <c r="AT31" i="72" a="1"/>
  <c r="AZ50" i="72" a="1"/>
  <c r="BD48" i="72" a="1"/>
  <c r="BE46" i="72" a="1"/>
  <c r="BW58" i="72" a="1"/>
  <c r="BR52" i="72" a="1"/>
  <c r="BX25" i="72" a="1"/>
  <c r="G89" i="125" a="1"/>
  <c r="AR59" i="72" a="1"/>
  <c r="BA44" i="72" a="1"/>
  <c r="BD40" i="72" a="1"/>
  <c r="H100" i="125" a="1"/>
  <c r="F85" i="125" a="1"/>
  <c r="F60" i="125" a="1"/>
  <c r="BU51" i="72" a="1"/>
  <c r="AZ31" i="72" a="1"/>
  <c r="BO23" i="72" a="1"/>
  <c r="BL43" i="72" a="1"/>
  <c r="BD36" i="72" a="1"/>
  <c r="J69" i="125" a="1"/>
  <c r="AY27" i="72" a="1"/>
  <c r="BQ41" i="72" a="1"/>
  <c r="BK34" i="72" a="1"/>
  <c r="BT62" i="72" a="1"/>
  <c r="BJ27" i="72" a="1"/>
  <c r="AJ31" i="72" a="1"/>
  <c r="BB62" i="72" a="1"/>
  <c r="E63" i="125" a="1"/>
  <c r="BB38" i="72" a="1"/>
  <c r="BT31" i="72" a="1"/>
  <c r="BE56" i="72" a="1"/>
  <c r="BO61" i="72" a="1"/>
  <c r="BU29" i="72" a="1"/>
  <c r="BL55" i="72" a="1"/>
  <c r="J94" i="125" a="1"/>
  <c r="BC39" i="72" a="1"/>
  <c r="BX60" i="72" a="1"/>
  <c r="G101" i="125" a="1"/>
  <c r="L69" i="125" a="1"/>
  <c r="AP23" i="72" a="1"/>
  <c r="BD42" i="72" a="1"/>
  <c r="BQ24" i="72" a="1"/>
  <c r="BE40" i="72" a="1"/>
  <c r="BI51" i="72" a="1"/>
  <c r="H97" i="125" a="1"/>
  <c r="BT54" i="72" a="1"/>
  <c r="BM45" i="72" a="1"/>
  <c r="AN51" i="72" a="1"/>
  <c r="BD37" i="72" a="1"/>
  <c r="BS51" i="72" a="1"/>
  <c r="AO27" i="72" a="1"/>
  <c r="M63" i="125" a="1"/>
  <c r="BO44" i="72" a="1"/>
  <c r="E106" i="125" a="1"/>
  <c r="BX32" i="72" a="1"/>
  <c r="J62" i="125" a="1"/>
  <c r="F67" i="125" a="1"/>
  <c r="BU53" i="72" a="1"/>
  <c r="BN25" i="72" a="1"/>
  <c r="I111" i="125" a="1"/>
  <c r="F100" i="125" a="1"/>
  <c r="AZ45" i="72" a="1"/>
  <c r="AL39" i="72" a="1"/>
  <c r="BC54" i="72" a="1"/>
  <c r="BC36" i="72" a="1"/>
  <c r="J90" i="125" a="1"/>
  <c r="BB24" i="72" a="1"/>
  <c r="E81" i="125" a="1"/>
  <c r="BH46" i="72" a="1"/>
  <c r="AU23" i="72" a="1"/>
  <c r="AZ42" i="72" a="1"/>
  <c r="BZ55" i="72" a="1"/>
  <c r="AM59" i="72" a="1"/>
  <c r="BO59" i="72" a="1"/>
  <c r="BN56" i="72" a="1"/>
  <c r="BG45" i="72" a="1"/>
  <c r="BQ26" i="72" a="1"/>
  <c r="BK51" i="72" a="1"/>
  <c r="E99" i="125" a="1"/>
  <c r="D68" i="125" a="1"/>
  <c r="M69" i="125" a="1"/>
  <c r="E77" i="125" a="1"/>
  <c r="BQ51" i="72" a="1"/>
  <c r="BK57" i="72" a="1"/>
  <c r="G77" i="125" a="1"/>
  <c r="BH48" i="72" a="1"/>
  <c r="BD60" i="72" a="1"/>
  <c r="AM27" i="72" a="1"/>
  <c r="E90" i="125" a="1"/>
  <c r="BC48" i="72" a="1"/>
  <c r="BK49" i="72" a="1"/>
  <c r="BN32" i="72" a="1"/>
  <c r="G113" i="125" a="1"/>
  <c r="BN36" i="72" a="1"/>
  <c r="BO60" i="72" a="1"/>
  <c r="AJ55" i="72" a="1"/>
  <c r="BJ50" i="72" a="1"/>
  <c r="BX40" i="72" a="1"/>
  <c r="O60" i="125" a="1"/>
  <c r="BP44" i="72" a="1"/>
  <c r="CB39" i="72" a="1"/>
  <c r="G109" i="125" a="1"/>
  <c r="CB35" i="72" a="1"/>
  <c r="BB40" i="72" a="1"/>
  <c r="BO48" i="72" a="1"/>
  <c r="BP27" i="72" a="1"/>
  <c r="BA54" i="72" a="1"/>
  <c r="BB28" i="72" a="1"/>
  <c r="BZ35" i="72" a="1"/>
  <c r="BK32" i="72" a="1"/>
  <c r="J95" i="125" a="1"/>
  <c r="H76" i="125" a="1"/>
  <c r="BE60" i="72" a="1"/>
  <c r="H77" i="125" a="1"/>
  <c r="BN39" i="72" a="1"/>
  <c r="AS27" i="72" a="1"/>
  <c r="BV27" i="72" a="1"/>
  <c r="BV59" i="72" a="1"/>
  <c r="BR42" i="72" a="1"/>
  <c r="AY51" i="72" a="1"/>
  <c r="BA38" i="72" a="1"/>
  <c r="G66" i="125" a="1"/>
  <c r="BW29" i="72" a="1"/>
  <c r="BG52" i="72" a="1"/>
  <c r="BC49" i="72" a="1"/>
  <c r="F108" i="125" a="1"/>
  <c r="BW37" i="72" a="1"/>
  <c r="BK47" i="72" a="1"/>
  <c r="BK41" i="72" a="1"/>
  <c r="BE24" i="72" a="1"/>
  <c r="BX51" i="72" a="1"/>
  <c r="BN46" i="72" a="1"/>
  <c r="BH27" i="72" a="1"/>
  <c r="BR33" i="72" a="1"/>
  <c r="BE23" i="72" a="1"/>
  <c r="BZ39" i="72" a="1"/>
  <c r="F97" i="125" a="1"/>
  <c r="BZ31" i="72" a="1"/>
  <c r="BJ51" i="72" a="1"/>
  <c r="H63" i="125" a="1"/>
  <c r="I66" i="125" a="1"/>
  <c r="BC44" i="72" a="1"/>
  <c r="BD61" i="72" a="1"/>
  <c r="G68" i="125" a="1"/>
  <c r="BR40" i="72" a="1"/>
  <c r="E76" i="125" a="1"/>
  <c r="BE28" i="72" a="1"/>
  <c r="BP41" i="72" a="1"/>
  <c r="AV59" i="72" a="1"/>
  <c r="AZ61" i="72" a="1"/>
  <c r="BN29" i="72" a="1"/>
  <c r="BR41" i="72" a="1"/>
  <c r="BC34" i="72" a="1"/>
  <c r="F99" i="125" a="1"/>
  <c r="BR49" i="72" a="1"/>
  <c r="O66" i="125" a="1"/>
  <c r="F106" i="125" a="1"/>
  <c r="BG42" i="72" a="1"/>
  <c r="J112" i="125" a="1"/>
  <c r="BA29" i="72" a="1"/>
  <c r="CA47" i="72" a="1"/>
  <c r="G99" i="125" a="1"/>
  <c r="E103" i="125" a="1"/>
  <c r="BR30" i="72" a="1"/>
  <c r="BU41" i="72" a="1"/>
  <c r="BO56" i="72" a="1"/>
  <c r="L68" i="125" a="1"/>
  <c r="BQ56" i="72" a="1"/>
  <c r="BA36" i="72" a="1"/>
  <c r="BA31" i="72" a="1"/>
  <c r="AP59" i="72" a="1"/>
  <c r="BN42" i="72" a="1"/>
  <c r="BD54" i="72" a="1"/>
  <c r="BM33" i="72" a="1"/>
  <c r="AP43" i="72" a="1"/>
  <c r="AO39" i="72" a="1"/>
  <c r="BF59" i="72" a="1"/>
  <c r="BN47" i="72" a="1"/>
  <c r="E111" i="125" a="1"/>
  <c r="BJ52" i="72" a="1"/>
  <c r="BE32" i="72" a="1"/>
  <c r="BC51" i="72" a="1"/>
  <c r="BI31" i="72" a="1"/>
  <c r="BN48" i="72" a="1"/>
  <c r="AQ27" i="72" a="1"/>
  <c r="BW32" i="72" a="1"/>
  <c r="CB55" i="72" a="1"/>
  <c r="AW43" i="72" a="1"/>
  <c r="BP33" i="72" a="1"/>
  <c r="BO39" i="72" a="1"/>
  <c r="BQ37" i="72" a="1"/>
  <c r="BR37" i="72" a="1"/>
  <c r="BI35" i="72" a="1"/>
  <c r="BL27" i="72" a="1"/>
  <c r="I64" i="125" a="1"/>
  <c r="K62" i="125" a="1"/>
  <c r="BD53" i="72" a="1"/>
  <c r="BD45" i="72" a="1"/>
  <c r="BG43" i="72" a="1"/>
  <c r="BH42" i="72" a="1"/>
  <c r="AW59" i="72" a="1"/>
  <c r="BA27" i="72" a="1"/>
  <c r="E84" i="125" a="1"/>
  <c r="O68" i="125" a="1"/>
  <c r="K61" i="125" a="1"/>
  <c r="CA55" i="72" a="1"/>
  <c r="BT36" i="72" a="1"/>
  <c r="BH36" i="72" a="1"/>
  <c r="F110" i="125" a="1"/>
  <c r="AZ52" i="72" a="1"/>
  <c r="AW23" i="72" a="1"/>
  <c r="I98" i="125" a="1"/>
  <c r="N70" i="125" a="1"/>
  <c r="BG59" i="72" a="1"/>
  <c r="BT58" i="72" a="1"/>
  <c r="BJ57" i="72" a="1"/>
  <c r="BM61" i="72" a="1"/>
  <c r="AN47" i="72" a="1"/>
  <c r="BO35" i="72" a="1"/>
  <c r="BP40" i="72" a="1"/>
  <c r="I82" i="125" a="1"/>
  <c r="BN40" i="72" a="1"/>
  <c r="BH34" i="72" a="1"/>
  <c r="BC47" i="72" a="1"/>
  <c r="I61" i="125" a="1"/>
  <c r="AS39" i="72" a="1"/>
  <c r="E87" i="125" a="1"/>
  <c r="BS55" i="72" a="1"/>
  <c r="AW39" i="72" a="1"/>
  <c r="BC57" i="72" a="1"/>
  <c r="BW49" i="72" a="1"/>
  <c r="AV55" i="72" a="1"/>
  <c r="AJ69" i="72" a="1"/>
  <c r="BA53" i="72" a="1"/>
  <c r="BR26" i="72" a="1"/>
  <c r="BK58" i="72" a="1"/>
  <c r="AS69" i="72" a="1"/>
  <c r="D61" i="125" a="1"/>
  <c r="BX33" i="72" a="1"/>
  <c r="BB33" i="72" a="1"/>
  <c r="BC58" i="72" a="1"/>
  <c r="AZ25" i="72" a="1"/>
  <c r="BH61" i="72" a="1"/>
  <c r="BN33" i="72" a="1"/>
  <c r="BW60" i="72" a="1"/>
  <c r="BH58" i="72" a="1"/>
  <c r="BO33" i="72" a="1"/>
  <c r="E82" i="125" a="1"/>
  <c r="J93" i="125" a="1"/>
  <c r="BO25" i="72" a="1"/>
  <c r="BT56" i="72" a="1"/>
  <c r="BE59" i="72" a="1"/>
  <c r="BX57" i="72" a="1"/>
  <c r="BA48" i="72" a="1"/>
  <c r="AJ47" i="72" a="1"/>
  <c r="J102" i="125" a="1"/>
  <c r="BQ53" i="72" a="1"/>
  <c r="BD49" i="72" a="1"/>
  <c r="M66" i="125" a="1"/>
  <c r="BB25" i="72" a="1"/>
  <c r="AK31" i="72" a="1"/>
  <c r="D62" i="125" a="1"/>
  <c r="BV51" i="72" a="1"/>
  <c r="BM31" i="72" a="1"/>
  <c r="BM62" i="72" a="1"/>
  <c r="BQ42" i="72" a="1"/>
  <c r="BW59" i="72" a="1"/>
  <c r="I92" i="125" a="1"/>
  <c r="BG47" i="72" a="1"/>
  <c r="H96" i="125" a="1"/>
  <c r="BF43" i="72" a="1"/>
  <c r="BW44" i="72" a="1"/>
  <c r="BN41" i="72" a="1"/>
  <c r="BB56" i="72" a="1"/>
  <c r="AQ69" i="72" a="1"/>
  <c r="BV23" i="72" a="1"/>
  <c r="H106" i="125" a="1"/>
  <c r="BV43" i="72" a="1"/>
  <c r="BO46" i="72" a="1"/>
  <c r="E102" i="125" a="1"/>
  <c r="BT32" i="72" a="1"/>
  <c r="BN35" i="72" a="1"/>
  <c r="BA24" i="72" a="1"/>
  <c r="G85" i="125" a="1"/>
  <c r="BJ60" i="72" a="1"/>
  <c r="J107" i="125" a="1"/>
  <c r="BA56" i="72" a="1"/>
  <c r="BE44" i="72" a="1"/>
  <c r="BA41" i="72" a="1"/>
  <c r="BC42" i="72" a="1"/>
  <c r="BH23" i="72" a="1"/>
  <c r="BG51" i="72" a="1"/>
  <c r="BJ38" i="72" a="1"/>
  <c r="BE47" i="72" a="1"/>
  <c r="BK54" i="72" a="1"/>
  <c r="I95" i="125" a="1"/>
  <c r="F107" i="125" a="1"/>
  <c r="BR34" i="72" a="1"/>
  <c r="AK43" i="72" a="1"/>
  <c r="BC43" i="72" a="1"/>
  <c r="AX39" i="72" a="1"/>
  <c r="J86" i="125" a="1"/>
  <c r="BU46" i="72" a="1"/>
  <c r="BD44" i="72" a="1"/>
  <c r="BO26" i="72" a="1"/>
  <c r="BT57" i="72" a="1"/>
  <c r="J64" i="125" a="1"/>
  <c r="AJ35" i="72" a="1"/>
  <c r="BV47" i="72" a="1"/>
  <c r="E100" i="125" a="1"/>
  <c r="H81" i="125" a="1"/>
  <c r="BM59" i="72" a="1"/>
  <c r="M68" i="125" a="1"/>
  <c r="O63" i="125" a="1"/>
  <c r="E62" i="125" a="1"/>
  <c r="BA23" i="72" a="1"/>
  <c r="I87" i="125" a="1"/>
  <c r="BW28" i="72" a="1"/>
  <c r="N66" i="125" a="1"/>
  <c r="BU31" i="72" a="1"/>
  <c r="BJ33" i="72" a="1"/>
  <c r="BM40" i="72" a="1"/>
  <c r="I60" i="125" a="1"/>
  <c r="BU47" i="72" a="1"/>
  <c r="BJ56" i="72" a="1"/>
  <c r="BA30" i="72" a="1"/>
  <c r="J97" i="125" a="1"/>
  <c r="BC60" i="72" a="1"/>
  <c r="BH41" i="72" a="1"/>
  <c r="E91" i="125" a="1"/>
  <c r="BM57" i="72" a="1"/>
  <c r="BG34" i="72" a="1"/>
  <c r="AJ51" i="72" a="1"/>
  <c r="BA51" i="72" a="1"/>
  <c r="BK55" i="72" a="1"/>
  <c r="I83" i="125" a="1"/>
  <c r="BN37" i="72" a="1"/>
  <c r="H108" i="125" a="1"/>
  <c r="BU50" i="72" a="1"/>
  <c r="AU69" i="72" a="1"/>
  <c r="J103" i="125" a="1"/>
  <c r="AZ48" i="72" a="1"/>
  <c r="BN26" i="72" a="1"/>
  <c r="BD23" i="72" a="1"/>
  <c r="BW43" i="72" a="1"/>
  <c r="F88" i="125" a="1"/>
  <c r="BO27" i="72" a="1"/>
  <c r="BB23" i="72" a="1"/>
  <c r="BP42" i="72" a="1"/>
  <c r="BT45" i="72" a="1"/>
  <c r="BC30" i="72" a="1"/>
  <c r="AK39" i="72" a="1"/>
  <c r="BB61" i="72" a="1"/>
  <c r="BD28" i="72" a="1"/>
  <c r="BM56" i="72" a="1"/>
  <c r="I81" i="125" a="1"/>
  <c r="J61" i="125" a="1"/>
  <c r="BN54" i="72" a="1"/>
  <c r="J114" i="125" a="1"/>
  <c r="BZ59" i="72" a="1"/>
  <c r="K67" i="125" a="1"/>
  <c r="AS47" i="72" a="1"/>
  <c r="BP55" i="72" a="1"/>
  <c r="BJ30" i="72" a="1"/>
  <c r="J88" i="125" a="1"/>
  <c r="F89" i="125" a="1"/>
  <c r="BX44" i="72" a="1"/>
  <c r="BE57" i="72" a="1"/>
  <c r="BW33" i="72" a="1"/>
  <c r="CB43" i="72" a="1"/>
  <c r="BJ28" i="72" a="1"/>
  <c r="I108" i="125" a="1"/>
  <c r="F62" i="125" a="1"/>
  <c r="BC37" i="72" a="1"/>
  <c r="BO38" i="72" a="1"/>
  <c r="BJ23" i="72" a="1"/>
  <c r="BW36" i="72" a="1"/>
  <c r="H111" i="125" a="1"/>
  <c r="H87" i="125" a="1"/>
  <c r="I90" i="125" a="1"/>
  <c r="AN55" i="72" a="1"/>
  <c r="BB34" i="72" a="1"/>
  <c r="BN38" i="72" a="1"/>
  <c r="AM47" i="72" a="1"/>
  <c r="BT34" i="72" a="1"/>
  <c r="AU35" i="72" a="1"/>
  <c r="AI69" i="72" a="1"/>
  <c r="BA61" i="72" a="1"/>
  <c r="AS43" i="72" a="1"/>
  <c r="AJ27" i="72" a="1"/>
  <c r="BR61" i="72" a="1"/>
  <c r="G60" i="125" a="1"/>
  <c r="AX27" i="72" a="1"/>
  <c r="BG25" i="72" a="1"/>
  <c r="BJ34" i="72" a="1"/>
  <c r="BQ30" i="72" a="1"/>
  <c r="BO53" i="72" a="1"/>
  <c r="BH33" i="72" a="1"/>
  <c r="AW27" i="72" a="1"/>
  <c r="BE27" i="72" a="1"/>
  <c r="E78" i="125" a="1"/>
  <c r="BH55" i="72" a="1"/>
  <c r="BG27" i="72" a="1"/>
  <c r="H64" i="125" a="1"/>
  <c r="BE38" i="72" a="1"/>
  <c r="BJ55" i="72" a="1"/>
  <c r="AZ37" i="72" a="1"/>
  <c r="AP47" i="72" a="1"/>
  <c r="BR28" i="72" a="1"/>
  <c r="BP53" i="72" a="1"/>
  <c r="BG60" i="72" a="1"/>
  <c r="CB51" i="72" a="1"/>
  <c r="BH54" i="72" a="1"/>
  <c r="AT47" i="72" a="1"/>
  <c r="F68" i="125" a="1"/>
  <c r="I76" i="125" a="1"/>
  <c r="AO35" i="72" a="1"/>
  <c r="BP48" i="72" a="1"/>
  <c r="BK61" i="72" a="1"/>
  <c r="BE58" i="72" a="1"/>
  <c r="BM42" i="72" a="1"/>
  <c r="AY31" i="72" a="1"/>
  <c r="BG37" i="72" a="1"/>
  <c r="H95" i="125" a="1"/>
  <c r="BG23" i="72" a="1"/>
  <c r="I67" i="125" a="1"/>
  <c r="BE34" i="72" a="1"/>
  <c r="BN49" i="72" a="1"/>
  <c r="BA46" i="72" a="1"/>
  <c r="BP50" i="72" a="1"/>
  <c r="BX59" i="72" a="1"/>
  <c r="AQ47" i="72" a="1"/>
  <c r="K64" i="125" a="1"/>
  <c r="J100" i="125" a="1"/>
  <c r="N67" i="125" a="1"/>
  <c r="AT51" i="72" a="1"/>
  <c r="BB49" i="72" a="1"/>
  <c r="L65" i="125" a="1"/>
  <c r="BD30" i="72" a="1"/>
  <c r="BL39" i="72" a="1"/>
  <c r="G62" i="125" a="1"/>
  <c r="BA58" i="72" a="1"/>
  <c r="BH59" i="72" a="1"/>
  <c r="J111" i="125" a="1"/>
  <c r="BO58" i="72" a="1"/>
  <c r="BT23" i="72" a="1"/>
  <c r="BJ29" i="72" a="1"/>
  <c r="BH62" i="72" a="1"/>
  <c r="H86" i="125" a="1"/>
  <c r="H90" i="125" a="1"/>
  <c r="AQ35" i="72" a="1"/>
  <c r="G63" i="125" a="1"/>
  <c r="BO47" i="72" a="1"/>
  <c r="BC56" i="72" a="1"/>
  <c r="BM30" i="72" a="1"/>
  <c r="BA43" i="72" a="1"/>
  <c r="BC27" i="72" a="1"/>
  <c r="BR58" i="72" a="1"/>
  <c r="AU43" i="72" a="1"/>
  <c r="BP46" i="72" a="1"/>
  <c r="G110" i="125" a="1"/>
  <c r="N64" i="125" a="1"/>
  <c r="E61" i="125" a="1"/>
  <c r="BP61" i="72" a="1"/>
  <c r="BE43" i="72" a="1"/>
  <c r="AP31" i="72" a="1"/>
  <c r="BR50" i="72" a="1"/>
  <c r="J65" i="125" a="1"/>
  <c r="BP38" i="72" a="1"/>
  <c r="AL59" i="72" a="1"/>
  <c r="E67" i="125" a="1"/>
  <c r="CA23" i="72" a="1"/>
  <c r="CB31" i="72" a="1"/>
  <c r="G112" i="125" a="1"/>
  <c r="BC45" i="72" a="1"/>
  <c r="BY47" i="72" a="1"/>
  <c r="AW31" i="72" a="1"/>
  <c r="BO29" i="72" a="1"/>
  <c r="BW34" i="72" a="1"/>
  <c r="G69" i="125" a="1"/>
  <c r="BW52" i="72" a="1"/>
  <c r="BW27" i="72" a="1"/>
  <c r="H107" i="125" a="1"/>
  <c r="BE29" i="72" a="1"/>
  <c r="AL31" i="72" a="1"/>
  <c r="J99" i="125" a="1"/>
  <c r="BQ35" i="72" a="1"/>
  <c r="E60" i="125" a="1"/>
  <c r="BJ46" i="72" a="1"/>
  <c r="F76" i="125" a="1"/>
  <c r="I105" i="125" a="1"/>
  <c r="BK56" i="72" a="1"/>
  <c r="BM37" i="72" a="1"/>
  <c r="BK48" i="72" a="1"/>
  <c r="H88" i="125" a="1"/>
  <c r="J76" i="125" a="1"/>
  <c r="BS43" i="72" a="1"/>
  <c r="BF27" i="72" a="1"/>
  <c r="BT24" i="72" a="1"/>
  <c r="AL51" i="72" a="1"/>
  <c r="AZ23" i="72" a="1"/>
  <c r="H94" i="125" a="1"/>
  <c r="AZ30" i="72" a="1"/>
  <c r="BX42" i="72" a="1"/>
  <c r="BN24" i="72" a="1"/>
  <c r="F95" i="125" a="1"/>
  <c r="BP43" i="72" a="1"/>
  <c r="BB55" i="72" a="1"/>
  <c r="BG36" i="72" a="1"/>
  <c r="BY27" i="72" a="1"/>
  <c r="AZ49" i="72" a="1"/>
  <c r="BG26" i="72" a="1"/>
  <c r="I77" i="125" a="1"/>
  <c r="H110" i="125" a="1"/>
  <c r="O70" i="125" a="1"/>
  <c r="AZ41" i="72" a="1"/>
  <c r="BE61" i="72" a="1"/>
  <c r="G88" i="125" a="1"/>
  <c r="J105" i="125" a="1"/>
  <c r="AY59" i="72" a="1"/>
  <c r="BC32" i="72" a="1"/>
  <c r="AU39" i="72" a="1"/>
  <c r="BU28" i="72" a="1"/>
  <c r="BD50" i="72" a="1"/>
  <c r="BX41" i="72" a="1"/>
  <c r="BE41" i="72" a="1"/>
  <c r="BB27" i="72" a="1"/>
  <c r="BJ54" i="72" a="1"/>
  <c r="J63" i="125" a="1"/>
  <c r="BX36" i="72" a="1"/>
  <c r="BJ31" i="72" a="1"/>
  <c r="AZ36" i="72" a="1"/>
  <c r="AN23" i="72" a="1"/>
  <c r="BK50" i="72" a="1"/>
  <c r="BU45" i="72" a="1"/>
  <c r="K65" i="125" a="1"/>
  <c r="I104" i="125" a="1"/>
  <c r="E96" i="125" a="1"/>
  <c r="BL31" i="72" a="1"/>
  <c r="AO43" i="72" a="1"/>
  <c r="BU54" i="72" a="1"/>
  <c r="I91" i="125" a="1"/>
  <c r="BX23" i="72" a="1"/>
  <c r="BS47" i="72" a="1"/>
  <c r="BP35" i="72" a="1"/>
  <c r="BP25" i="72" a="1"/>
  <c r="BE51" i="72" a="1"/>
  <c r="H62" i="125" a="1"/>
  <c r="BC29" i="72" a="1"/>
  <c r="AS23" i="72" a="1"/>
  <c r="BY31" i="72" a="1"/>
  <c r="BN58" i="72" a="1"/>
  <c r="F96" i="125" a="1"/>
  <c r="BR62" i="72" a="1"/>
  <c r="BK26" i="72" a="1"/>
  <c r="G61" i="125" a="1"/>
  <c r="BW48" i="72" a="1"/>
  <c r="BE53" i="72" a="1"/>
  <c r="BE49" i="72" a="1"/>
  <c r="J108" i="125" a="1"/>
  <c r="AZ26" i="72" a="1"/>
  <c r="G97" i="125" a="1"/>
  <c r="H109" i="125" a="1"/>
  <c r="F29" i="125" a="1"/>
  <c r="AT69" i="72" a="1"/>
  <c r="AX43" i="72" a="1"/>
  <c r="BJ61" i="72" a="1"/>
  <c r="BI27" i="72" a="1"/>
  <c r="BG30" i="72" a="1"/>
  <c r="K60" i="125" a="1"/>
  <c r="I102" i="125" a="1"/>
  <c r="AK35" i="72" a="1"/>
  <c r="BA50" i="72" a="1"/>
  <c r="BJ48" i="72" a="1"/>
  <c r="AK55" i="72" a="1"/>
  <c r="L66" i="125" a="1"/>
  <c r="BU55" i="72" a="1"/>
  <c r="AR35" i="72" a="1"/>
  <c r="AL23" i="72" a="1"/>
  <c r="BH53" i="72" a="1"/>
  <c r="BO36" i="72" a="1"/>
  <c r="AP55" i="72" a="1"/>
  <c r="BB31" i="72" a="1"/>
  <c r="BM58" i="72" a="1"/>
  <c r="AT23" i="72" a="1"/>
  <c r="H102" i="125" a="1"/>
  <c r="BA49" i="72" a="1"/>
  <c r="BW53" i="72" a="1"/>
  <c r="BP59" i="72" a="1"/>
  <c r="D67" i="125" a="1"/>
  <c r="BQ29" i="72" a="1"/>
  <c r="BU57" i="72" a="1"/>
  <c r="AP27" i="72" a="1"/>
  <c r="BM51" i="72" a="1"/>
  <c r="BT35" i="72" a="1"/>
  <c r="BR57" i="72" a="1"/>
  <c r="BA62" i="72" a="1"/>
  <c r="BR24" i="72" a="1"/>
  <c r="BU42" i="72" a="1"/>
  <c r="BR44" i="72" a="1"/>
  <c r="BN30" i="72" a="1"/>
  <c r="BN31" i="72" a="1"/>
  <c r="BO57" i="72" a="1"/>
  <c r="BT38" i="72" a="1"/>
  <c r="I97" i="125" a="1"/>
  <c r="H92" i="125" a="1"/>
  <c r="BU30" i="72" a="1"/>
  <c r="AW51" i="72" a="1"/>
  <c r="G79" i="125" a="1"/>
  <c r="AZ28" i="72" a="1"/>
  <c r="BN59" i="72" a="1"/>
  <c r="BY35" i="72" a="1"/>
  <c r="BJ36" i="72" a="1"/>
  <c r="BN61" i="72" a="1"/>
  <c r="BQ25" i="72" a="1"/>
  <c r="BB46" i="72" a="1"/>
  <c r="BD57" i="72" a="1"/>
  <c r="BJ44" i="72" a="1"/>
  <c r="BD55" i="72" a="1"/>
  <c r="BQ58" i="72" a="1"/>
  <c r="AK47" i="72" a="1"/>
  <c r="BD39" i="72" a="1"/>
  <c r="BD33" i="72" a="1"/>
  <c r="BT25" i="72" a="1"/>
  <c r="BG39" i="72" a="1"/>
  <c r="I79" i="125" a="1"/>
  <c r="F113" i="125" a="1"/>
  <c r="F93" i="125" a="1"/>
  <c r="G115" i="125" a="1"/>
  <c r="BG53" i="72" a="1"/>
  <c r="AZ44" i="72" a="1"/>
  <c r="G92" i="125" a="1"/>
  <c r="BO37" i="72" a="1"/>
  <c r="J89" i="125" a="1"/>
  <c r="BW47" i="72" a="1"/>
  <c r="G64" i="125" a="1"/>
  <c r="L62" i="125" a="1"/>
  <c r="I80" i="125" a="1"/>
  <c r="BC26" i="72" a="1"/>
  <c r="BD56" i="72" a="1"/>
  <c r="BK45" i="72" a="1"/>
  <c r="H114" i="125" a="1"/>
  <c r="BG32" i="72" a="1"/>
  <c r="E65" i="125" a="1"/>
  <c r="AR69" i="72" a="1"/>
  <c r="N60" i="125" a="1"/>
  <c r="BG31" i="72" a="1"/>
  <c r="BU26" i="72" a="1"/>
  <c r="BD24" i="72" a="1"/>
  <c r="AJ59" i="72" a="1"/>
  <c r="J77" i="125" a="1"/>
  <c r="AZ47" i="72" a="1"/>
  <c r="BB47" i="72" a="1"/>
  <c r="BK25" i="72" a="1"/>
  <c r="AJ39" i="72" a="1"/>
  <c r="BX28" i="72" a="1"/>
  <c r="BR43" i="72" a="1"/>
  <c r="BD46" i="72" a="1"/>
  <c r="BM43" i="72" a="1"/>
  <c r="AO23" i="72" a="1"/>
  <c r="AZ35" i="72" a="1"/>
  <c r="J60" i="125" a="1"/>
  <c r="BX55" i="72" a="1"/>
  <c r="AV23" i="72" a="1"/>
  <c r="AL43" i="72" a="1"/>
  <c r="D63" i="125" a="1"/>
  <c r="J66" i="125" a="1"/>
  <c r="BQ61" i="72" a="1"/>
  <c r="BE42" i="72" a="1"/>
  <c r="H67" i="125" a="1"/>
  <c r="BQ27" i="72" a="1"/>
  <c r="AZ32" i="72" a="1"/>
  <c r="E80" i="125" a="1"/>
  <c r="BX47" i="72" a="1"/>
  <c r="BK43" i="72" a="1"/>
  <c r="BI23" i="72" a="1"/>
  <c r="BK28" i="72" a="1"/>
  <c r="BK36" i="72" a="1"/>
  <c r="BP37" i="72" a="1"/>
  <c r="AV69" i="72" a="1"/>
  <c r="BL51" i="72" a="1"/>
  <c r="AR55" i="72" a="1"/>
  <c r="BQ48" i="72" a="1"/>
  <c r="BK31" i="72" a="1"/>
  <c r="BH43" i="72" a="1"/>
  <c r="I106" i="125" a="1"/>
  <c r="BR32" i="72" a="1"/>
  <c r="F98" i="125" a="1"/>
  <c r="BS59" i="72" a="1"/>
  <c r="I78" i="125" a="1"/>
  <c r="BN23" i="72" a="1"/>
  <c r="H89" i="125" a="1"/>
  <c r="F103" i="125" a="1"/>
  <c r="BH26" i="72" a="1"/>
  <c r="BU49" i="72" a="1"/>
  <c r="AN39" i="72" a="1"/>
  <c r="F104" i="125" a="1"/>
  <c r="L63" i="125" a="1"/>
  <c r="AV39" i="72" a="1"/>
  <c r="AS51" i="72" a="1"/>
  <c r="BT48" i="72" a="1"/>
  <c r="BC25" i="72" a="1"/>
  <c r="BE30" i="72" a="1"/>
  <c r="BJ35" i="72" a="1"/>
  <c r="BY51" i="72" a="1"/>
  <c r="E64" i="125" a="1"/>
  <c r="BI59" i="72" a="1"/>
  <c r="BR25" i="72" a="1"/>
  <c r="I84" i="125" a="1"/>
  <c r="BU34" i="72" a="1"/>
  <c r="BH37" i="72" a="1"/>
  <c r="BT60" i="72" a="1"/>
  <c r="BX50" i="72" a="1"/>
  <c r="AO55" i="72" a="1"/>
  <c r="BN62" i="72" a="1"/>
  <c r="BK39" i="72" a="1"/>
  <c r="BC35" i="72" a="1"/>
  <c r="BR39" i="72" a="1"/>
  <c r="AO31" i="72" a="1"/>
  <c r="BD58" i="72" a="1"/>
  <c r="AZ58" i="72" a="1"/>
  <c r="BO34" i="72" a="1"/>
  <c r="BT46" i="72" a="1"/>
  <c r="BF31" i="72" a="1"/>
  <c r="BA52" i="72" a="1"/>
  <c r="G107" i="125" a="1"/>
  <c r="J79" i="125" a="1"/>
  <c r="BB43" i="72" a="1"/>
  <c r="E113" i="125" a="1"/>
  <c r="AX35" i="72" a="1"/>
  <c r="BO31" i="72" a="1"/>
  <c r="BU40" i="72" a="1"/>
  <c r="BL47" i="72" a="1"/>
  <c r="BO24" i="72" a="1"/>
  <c r="BW41" i="72" a="1"/>
  <c r="BW54" i="72" a="1"/>
  <c r="AM55" i="72" a="1"/>
  <c r="J98" i="125" a="1"/>
  <c r="BT49" i="72" a="1"/>
  <c r="E114" i="125" a="1"/>
  <c r="BT53" i="72" a="1"/>
  <c r="BO40" i="72" a="1"/>
  <c r="BC41" i="72" a="1"/>
  <c r="BG48" i="72" a="1"/>
  <c r="BA37" i="72" a="1"/>
  <c r="BN34" i="72" a="1"/>
  <c r="F90" i="125" a="1"/>
  <c r="BM47" i="72" a="1"/>
  <c r="I85" i="125" a="1"/>
  <c r="BF47" i="72" a="1"/>
  <c r="BN51" i="72" a="1"/>
  <c r="F83" i="125" a="1"/>
  <c r="BG28" i="72" a="1"/>
  <c r="H83" i="125" a="1"/>
  <c r="BP30" i="72" a="1"/>
  <c r="AK27" i="72" a="1"/>
  <c r="BJ45" i="72" a="1"/>
  <c r="BB58" i="72" a="1"/>
  <c r="AR31" i="72" a="1"/>
  <c r="K68" i="125" a="1"/>
  <c r="G81" i="125" a="1"/>
  <c r="BB53" i="72" a="1"/>
  <c r="BH25" i="72" a="1"/>
  <c r="BI43" i="72" a="1"/>
  <c r="E93" i="125" a="1"/>
  <c r="BG44" i="72" a="1"/>
  <c r="O64" i="125" a="1"/>
  <c r="BT40" i="72" a="1"/>
  <c r="AY43" i="72" a="1"/>
  <c r="BS39" i="72" a="1"/>
  <c r="I100" i="125" a="1"/>
  <c r="AW35" i="72" a="1"/>
  <c r="BM53" i="72" a="1"/>
  <c r="AY39" i="72" a="1"/>
  <c r="AL27" i="72" a="1"/>
  <c r="BX37" i="72" a="1"/>
  <c r="F64" i="125" a="1"/>
  <c r="BB39" i="72" a="1"/>
  <c r="G95" i="125" a="1"/>
  <c r="BR51" i="72" a="1"/>
  <c r="AV47" i="72" a="1"/>
  <c r="BK42" i="72" a="1"/>
  <c r="L64" i="125" a="1"/>
  <c r="E104" i="125" a="1"/>
  <c r="BX61" i="72" a="1"/>
  <c r="BN43" i="72" a="1"/>
  <c r="BP58" i="72" a="1"/>
  <c r="BH39" i="72" a="1"/>
  <c r="BB50" i="72" a="1"/>
  <c r="BO42" i="72" a="1"/>
  <c r="BV35" i="72" a="1"/>
  <c r="BU33" i="72" a="1"/>
  <c r="BB60" i="72" a="1"/>
  <c r="BX30" i="72" a="1"/>
  <c r="I107" i="125" a="1"/>
  <c r="BM23" i="72" a="1"/>
  <c r="H99" i="125" a="1"/>
  <c r="BH30" i="72" a="1"/>
  <c r="BW23" i="72" a="1"/>
  <c r="BE31" i="72" a="1"/>
  <c r="O61" i="125" a="1"/>
  <c r="BC62" i="72" a="1"/>
  <c r="J110" i="125" a="1"/>
  <c r="BR45" i="72" a="1"/>
  <c r="BM27" i="72" a="1"/>
  <c r="O62" i="125" a="1"/>
  <c r="AZ53" i="72" a="1"/>
  <c r="AW47" i="72" a="1"/>
  <c r="BS23" i="72" a="1"/>
  <c r="J113" i="125" a="1"/>
  <c r="BD59" i="72" a="1"/>
  <c r="AX51" i="72" a="1"/>
  <c r="M61" i="125" a="1"/>
  <c r="BX35" i="72" a="1"/>
  <c r="BH45" i="72" a="1"/>
  <c r="O69" i="125" a="1"/>
  <c r="H65" i="125" a="1"/>
  <c r="BC50" i="72" a="1"/>
  <c r="AY47" i="72" a="1"/>
  <c r="G103" i="125" a="1"/>
  <c r="BG35" i="72" a="1"/>
  <c r="J106" i="125" a="1"/>
  <c r="H66" i="125" a="1"/>
  <c r="AM43" i="72" a="1"/>
  <c r="AO47" i="72" a="1"/>
  <c r="BV31" i="72" a="1"/>
  <c r="AZ56" i="72" a="1"/>
  <c r="AT27" i="72" a="1"/>
  <c r="BR59" i="72" a="1"/>
  <c r="BO50" i="72" a="1"/>
  <c r="BG61" i="72" a="1"/>
  <c r="BD35" i="72" a="1"/>
  <c r="BP45" i="72" a="1"/>
  <c r="BJ53" i="72" a="1"/>
  <c r="AZ34" i="72" a="1"/>
  <c r="AZ40" i="72" a="1"/>
  <c r="F84" i="125" a="1"/>
  <c r="G67" i="125" a="1"/>
  <c r="BJ37" i="72" a="1"/>
  <c r="L70" i="125" a="1"/>
  <c r="BC38" i="72" a="1"/>
  <c r="BT37" i="72" a="1"/>
  <c r="BR60" i="72" a="1"/>
  <c r="BJ32" i="72" a="1"/>
  <c r="BJ49" i="72" a="1"/>
  <c r="BU48" i="72" a="1"/>
  <c r="AW69" i="72" a="1"/>
  <c r="G102" i="125" a="1"/>
  <c r="BW55" i="72" a="1"/>
  <c r="BR23" i="72" a="1"/>
  <c r="BL35" i="72" a="1"/>
  <c r="D60" i="125" a="1"/>
  <c r="BY55" i="72" a="1"/>
  <c r="BH28" i="72" a="1"/>
  <c r="BJ41" i="72" a="1"/>
  <c r="BQ31" i="72" a="1"/>
  <c r="BB30" i="72" a="1"/>
  <c r="BD51" i="72" a="1"/>
  <c r="BY43" i="72" a="1"/>
  <c r="O67" i="125" a="1"/>
  <c r="AU51" i="72" a="1"/>
  <c r="BN44" i="72" a="1"/>
  <c r="J67" i="125" a="1"/>
  <c r="BQ54" i="72" a="1"/>
  <c r="BG33" i="72" a="1"/>
  <c r="F114" i="125" a="1"/>
  <c r="BR38" i="72" a="1"/>
  <c r="BG58" i="72" a="1"/>
  <c r="G78" i="125" a="1"/>
  <c r="BM54" i="72" a="1"/>
  <c r="AV27" i="72" a="1"/>
  <c r="BH57" i="72" a="1"/>
  <c r="BA39" i="72" a="1"/>
  <c r="F94" i="125" a="1"/>
  <c r="E112" i="125" a="1"/>
  <c r="BU61" i="72" a="1"/>
  <c r="BW51" i="72" a="1"/>
  <c r="J85" i="125" a="1"/>
  <c r="BB37" i="72" a="1"/>
  <c r="BT29" i="72" a="1"/>
  <c r="BQ39" i="72" a="1"/>
  <c r="CA27" i="72" a="1"/>
  <c r="BS31" i="72" a="1"/>
  <c r="I93" i="125" a="1"/>
  <c r="CA35" i="72" a="1"/>
  <c r="BH50" i="72" a="1"/>
  <c r="BQ50" i="72" a="1"/>
  <c r="BX48" i="72" a="1"/>
  <c r="AU59" i="72" a="1"/>
  <c r="BU59" i="72" a="1"/>
  <c r="AR23" i="72" a="1"/>
  <c r="I110" i="125" a="1"/>
  <c r="J80" i="125" a="1"/>
  <c r="BA34" i="72" a="1"/>
  <c r="BJ42" i="72" a="1"/>
  <c r="BR31" i="72" a="1"/>
  <c r="BW61" i="72" a="1"/>
  <c r="BT28" i="72" a="1"/>
  <c r="BG46" i="72" a="1"/>
  <c r="BK38" i="72" a="1"/>
  <c r="M64" i="125" a="1"/>
  <c r="BX26" i="72" a="1"/>
  <c r="AY35" i="72" a="1"/>
  <c r="BO52" i="72" a="1"/>
  <c r="BK35" i="72" a="1"/>
  <c r="M65" i="125" a="1"/>
  <c r="BQ59" i="72" a="1"/>
  <c r="H103" i="125" a="1"/>
  <c r="AM23" i="72" a="1"/>
  <c r="BJ59" i="72" a="1"/>
  <c r="AK51" i="72" a="1"/>
  <c r="BR29" i="72" a="1"/>
  <c r="BN53" i="72" a="1"/>
  <c r="E89" i="125" a="1"/>
  <c r="BM44" i="72" a="1"/>
  <c r="J92" i="125" a="1"/>
  <c r="AS59" i="72" a="1"/>
  <c r="BQ28" i="72" a="1"/>
  <c r="BC33" i="72" a="1"/>
  <c r="BO45" i="72" a="1"/>
  <c r="AU31" i="72" a="1"/>
  <c r="E88" i="125" a="1"/>
  <c r="BW30" i="72" a="1"/>
  <c r="BO41" i="72" a="1"/>
  <c r="N61" i="125" a="1"/>
  <c r="N61" i="125" l="1"/>
  <c r="BO41" i="72"/>
  <c r="BW30" i="72"/>
  <c r="E88" i="125"/>
  <c r="AU31" i="72"/>
  <c r="BO45" i="72"/>
  <c r="BC33" i="72"/>
  <c r="BQ28" i="72"/>
  <c r="AS59" i="72"/>
  <c r="J92" i="125"/>
  <c r="BM44" i="72"/>
  <c r="E89" i="125"/>
  <c r="BN53" i="72"/>
  <c r="BR29" i="72"/>
  <c r="AK51" i="72"/>
  <c r="BJ59" i="72"/>
  <c r="AM23" i="72"/>
  <c r="H103" i="125"/>
  <c r="BQ59" i="72"/>
  <c r="M65" i="125"/>
  <c r="BK35" i="72"/>
  <c r="BO52" i="72"/>
  <c r="AY35" i="72"/>
  <c r="BX26" i="72"/>
  <c r="M64" i="125"/>
  <c r="BK38" i="72"/>
  <c r="BG46" i="72"/>
  <c r="BT28" i="72"/>
  <c r="BW61" i="72"/>
  <c r="BR31" i="72"/>
  <c r="BJ42" i="72"/>
  <c r="BA34" i="72"/>
  <c r="J80" i="125"/>
  <c r="I110" i="125"/>
  <c r="AR23" i="72"/>
  <c r="BU59" i="72"/>
  <c r="AU59" i="72"/>
  <c r="BX48" i="72"/>
  <c r="BQ50" i="72"/>
  <c r="BH50" i="72"/>
  <c r="CA35" i="72"/>
  <c r="I93" i="125"/>
  <c r="BS31" i="72"/>
  <c r="CA27" i="72"/>
  <c r="BQ39" i="72"/>
  <c r="BT29" i="72"/>
  <c r="BB37" i="72"/>
  <c r="J85" i="125"/>
  <c r="BW51" i="72"/>
  <c r="BU61" i="72"/>
  <c r="E112" i="125"/>
  <c r="F94" i="125"/>
  <c r="BA39" i="72"/>
  <c r="BH57" i="72"/>
  <c r="AV27" i="72"/>
  <c r="BM54" i="72"/>
  <c r="G78" i="125"/>
  <c r="BG58" i="72"/>
  <c r="BR38" i="72"/>
  <c r="F114" i="125"/>
  <c r="BG33" i="72"/>
  <c r="BQ54" i="72"/>
  <c r="J67" i="125"/>
  <c r="BN44" i="72"/>
  <c r="AU51" i="72"/>
  <c r="O67" i="125"/>
  <c r="BY43" i="72"/>
  <c r="BD51" i="72"/>
  <c r="BB30" i="72"/>
  <c r="BQ31" i="72"/>
  <c r="BJ41" i="72"/>
  <c r="BH28" i="72"/>
  <c r="BY55" i="72"/>
  <c r="D60" i="125"/>
  <c r="BL35" i="72"/>
  <c r="BR23" i="72"/>
  <c r="BW55" i="72"/>
  <c r="G102" i="125"/>
  <c r="AW69" i="72"/>
  <c r="BU48" i="72"/>
  <c r="BJ49" i="72"/>
  <c r="BJ32" i="72"/>
  <c r="BR60" i="72"/>
  <c r="BT37" i="72"/>
  <c r="BC38" i="72"/>
  <c r="L70" i="125"/>
  <c r="BJ37" i="72"/>
  <c r="G67" i="125"/>
  <c r="F84" i="125"/>
  <c r="AZ40" i="72"/>
  <c r="AZ34" i="72"/>
  <c r="BJ53" i="72"/>
  <c r="BP45" i="72"/>
  <c r="BD35" i="72"/>
  <c r="BG61" i="72"/>
  <c r="BO50" i="72"/>
  <c r="BR59" i="72"/>
  <c r="AT27" i="72"/>
  <c r="AZ56" i="72"/>
  <c r="BV31" i="72"/>
  <c r="AO47" i="72"/>
  <c r="AM43" i="72"/>
  <c r="H66" i="125"/>
  <c r="J106" i="125"/>
  <c r="BG35" i="72"/>
  <c r="G103" i="125"/>
  <c r="AY47" i="72"/>
  <c r="BC50" i="72"/>
  <c r="H65" i="125"/>
  <c r="O69" i="125"/>
  <c r="BH45" i="72"/>
  <c r="BX35" i="72"/>
  <c r="M61" i="125"/>
  <c r="AX51" i="72"/>
  <c r="BD59" i="72"/>
  <c r="J113" i="125"/>
  <c r="BS23" i="72"/>
  <c r="AW47" i="72"/>
  <c r="AZ53" i="72"/>
  <c r="O62" i="125"/>
  <c r="BM27" i="72"/>
  <c r="BR45" i="72"/>
  <c r="J110" i="125"/>
  <c r="BC62" i="72"/>
  <c r="O61" i="125"/>
  <c r="BE31" i="72"/>
  <c r="BW23" i="72"/>
  <c r="BH30" i="72"/>
  <c r="H99" i="125"/>
  <c r="BM23" i="72"/>
  <c r="I107" i="125"/>
  <c r="BX30" i="72"/>
  <c r="BB60" i="72"/>
  <c r="BU33" i="72"/>
  <c r="BV35" i="72"/>
  <c r="BO42" i="72"/>
  <c r="BB50" i="72"/>
  <c r="BH39" i="72"/>
  <c r="BP58" i="72"/>
  <c r="BN43" i="72"/>
  <c r="BX61" i="72"/>
  <c r="E104" i="125"/>
  <c r="L64" i="125"/>
  <c r="BK42" i="72"/>
  <c r="AV47" i="72"/>
  <c r="BR51" i="72"/>
  <c r="G95" i="125"/>
  <c r="BB39" i="72"/>
  <c r="F64" i="125"/>
  <c r="BX37" i="72"/>
  <c r="AL27" i="72"/>
  <c r="AY39" i="72"/>
  <c r="BM53" i="72"/>
  <c r="AW35" i="72"/>
  <c r="I100" i="125"/>
  <c r="BS39" i="72"/>
  <c r="AY43" i="72"/>
  <c r="BT40" i="72"/>
  <c r="O64" i="125"/>
  <c r="BG44" i="72"/>
  <c r="E93" i="125"/>
  <c r="BI43" i="72"/>
  <c r="BH25" i="72"/>
  <c r="BB53" i="72"/>
  <c r="G81" i="125"/>
  <c r="K68" i="125"/>
  <c r="AR31" i="72"/>
  <c r="BB58" i="72"/>
  <c r="BJ45" i="72"/>
  <c r="AK27" i="72"/>
  <c r="BP30" i="72"/>
  <c r="H83" i="125"/>
  <c r="BG28" i="72"/>
  <c r="F83" i="125"/>
  <c r="BN51" i="72"/>
  <c r="BF47" i="72"/>
  <c r="I85" i="125"/>
  <c r="BM47" i="72"/>
  <c r="F90" i="125"/>
  <c r="BN34" i="72"/>
  <c r="BA37" i="72"/>
  <c r="BG48" i="72"/>
  <c r="BC41" i="72"/>
  <c r="BO40" i="72"/>
  <c r="BT53" i="72"/>
  <c r="E114" i="125"/>
  <c r="BT49" i="72"/>
  <c r="J98" i="125"/>
  <c r="AM55" i="72"/>
  <c r="BW54" i="72"/>
  <c r="BW41" i="72"/>
  <c r="BO24" i="72"/>
  <c r="BL47" i="72"/>
  <c r="BU40" i="72"/>
  <c r="BO31" i="72"/>
  <c r="AX35" i="72"/>
  <c r="E113" i="125"/>
  <c r="BB43" i="72"/>
  <c r="J79" i="125"/>
  <c r="G107" i="125"/>
  <c r="BA52" i="72"/>
  <c r="BF31" i="72"/>
  <c r="BT46" i="72"/>
  <c r="BO34" i="72"/>
  <c r="AZ58" i="72"/>
  <c r="BD58" i="72"/>
  <c r="AO31" i="72"/>
  <c r="BR39" i="72"/>
  <c r="BC35" i="72"/>
  <c r="BK39" i="72"/>
  <c r="BN62" i="72"/>
  <c r="AO55" i="72"/>
  <c r="BX50" i="72"/>
  <c r="BT60" i="72"/>
  <c r="BH37" i="72"/>
  <c r="BU34" i="72"/>
  <c r="I84" i="125"/>
  <c r="BR25" i="72"/>
  <c r="BI59" i="72"/>
  <c r="E64" i="125"/>
  <c r="BY51" i="72"/>
  <c r="BJ35" i="72"/>
  <c r="BE30" i="72"/>
  <c r="BC25" i="72"/>
  <c r="BT48" i="72"/>
  <c r="AS51" i="72"/>
  <c r="AV39" i="72"/>
  <c r="L63" i="125"/>
  <c r="F104" i="125"/>
  <c r="AN39" i="72"/>
  <c r="BU49" i="72"/>
  <c r="BH26" i="72"/>
  <c r="F103" i="125"/>
  <c r="H89" i="125"/>
  <c r="BN23" i="72"/>
  <c r="I78" i="125"/>
  <c r="BS59" i="72"/>
  <c r="F98" i="125"/>
  <c r="BR32" i="72"/>
  <c r="I106" i="125"/>
  <c r="BH43" i="72"/>
  <c r="BK31" i="72"/>
  <c r="BQ48" i="72"/>
  <c r="AR55" i="72"/>
  <c r="BL51" i="72"/>
  <c r="AV69" i="72"/>
  <c r="BP37" i="72"/>
  <c r="BK36" i="72"/>
  <c r="BK28" i="72"/>
  <c r="BI23" i="72"/>
  <c r="BK43" i="72"/>
  <c r="BX47" i="72"/>
  <c r="E80" i="125"/>
  <c r="AZ32" i="72"/>
  <c r="BQ27" i="72"/>
  <c r="H67" i="125"/>
  <c r="BE42" i="72"/>
  <c r="BQ61" i="72"/>
  <c r="J66" i="125"/>
  <c r="D63" i="125"/>
  <c r="AL43" i="72"/>
  <c r="AV23" i="72"/>
  <c r="BX55" i="72"/>
  <c r="J60" i="125"/>
  <c r="AZ35" i="72"/>
  <c r="AO23" i="72"/>
  <c r="BM43" i="72"/>
  <c r="BD46" i="72"/>
  <c r="BR43" i="72"/>
  <c r="BX28" i="72"/>
  <c r="AJ39" i="72"/>
  <c r="BK25" i="72"/>
  <c r="BB47" i="72"/>
  <c r="AZ47" i="72"/>
  <c r="J77" i="125"/>
  <c r="AJ59" i="72"/>
  <c r="BD24" i="72"/>
  <c r="BU26" i="72"/>
  <c r="BG31" i="72"/>
  <c r="N60" i="125"/>
  <c r="AR69" i="72"/>
  <c r="E65" i="125"/>
  <c r="BG32" i="72"/>
  <c r="H114" i="125"/>
  <c r="BK45" i="72"/>
  <c r="BD56" i="72"/>
  <c r="BC26" i="72"/>
  <c r="I80" i="125"/>
  <c r="L62" i="125"/>
  <c r="G64" i="125"/>
  <c r="BW47" i="72"/>
  <c r="J89" i="125"/>
  <c r="BO37" i="72"/>
  <c r="G92" i="125"/>
  <c r="AZ44" i="72"/>
  <c r="BG53" i="72"/>
  <c r="G115" i="125"/>
  <c r="F93" i="125"/>
  <c r="F113" i="125"/>
  <c r="I79" i="125"/>
  <c r="BG39" i="72"/>
  <c r="BT25" i="72"/>
  <c r="BD33" i="72"/>
  <c r="BD39" i="72"/>
  <c r="AK47" i="72"/>
  <c r="BQ58" i="72"/>
  <c r="BD55" i="72"/>
  <c r="BJ44" i="72"/>
  <c r="BD57" i="72"/>
  <c r="BB46" i="72"/>
  <c r="BQ25" i="72"/>
  <c r="BN61" i="72"/>
  <c r="BJ36" i="72"/>
  <c r="BY35" i="72"/>
  <c r="BN59" i="72"/>
  <c r="AZ28" i="72"/>
  <c r="G79" i="125"/>
  <c r="AW51" i="72"/>
  <c r="BU30" i="72"/>
  <c r="H92" i="125"/>
  <c r="I97" i="125"/>
  <c r="BT38" i="72"/>
  <c r="BO57" i="72"/>
  <c r="BN31" i="72"/>
  <c r="BN30" i="72"/>
  <c r="BR44" i="72"/>
  <c r="BU42" i="72"/>
  <c r="BR24" i="72"/>
  <c r="BA62" i="72"/>
  <c r="BR57" i="72"/>
  <c r="BT35" i="72"/>
  <c r="BM51" i="72"/>
  <c r="AP27" i="72"/>
  <c r="BU57" i="72"/>
  <c r="BQ29" i="72"/>
  <c r="D67" i="125"/>
  <c r="BP59" i="72"/>
  <c r="BW53" i="72"/>
  <c r="BA49" i="72"/>
  <c r="H102" i="125"/>
  <c r="AT23" i="72"/>
  <c r="BM58" i="72"/>
  <c r="BB31" i="72"/>
  <c r="AP55" i="72"/>
  <c r="BO36" i="72"/>
  <c r="BH53" i="72"/>
  <c r="AL23" i="72"/>
  <c r="AR35" i="72"/>
  <c r="BU55" i="72"/>
  <c r="L66" i="125"/>
  <c r="AK55" i="72"/>
  <c r="BJ48" i="72"/>
  <c r="BA50" i="72"/>
  <c r="AK35" i="72"/>
  <c r="I102" i="125"/>
  <c r="K60" i="125"/>
  <c r="BG30" i="72"/>
  <c r="BI27" i="72"/>
  <c r="BJ61" i="72"/>
  <c r="AX43" i="72"/>
  <c r="AT69" i="72"/>
  <c r="F29" i="125"/>
  <c r="H109" i="125"/>
  <c r="G97" i="125"/>
  <c r="AZ26" i="72"/>
  <c r="J108" i="125"/>
  <c r="BE49" i="72"/>
  <c r="BE53" i="72"/>
  <c r="BW48" i="72"/>
  <c r="G61" i="125"/>
  <c r="BK26" i="72"/>
  <c r="BR62" i="72"/>
  <c r="F96" i="125"/>
  <c r="BN58" i="72"/>
  <c r="BY31" i="72"/>
  <c r="AS23" i="72"/>
  <c r="BC29" i="72"/>
  <c r="H62" i="125"/>
  <c r="BE51" i="72"/>
  <c r="BP25" i="72"/>
  <c r="BP35" i="72"/>
  <c r="BS47" i="72"/>
  <c r="BX23" i="72"/>
  <c r="I91" i="125"/>
  <c r="BU54" i="72"/>
  <c r="AO43" i="72"/>
  <c r="BL31" i="72"/>
  <c r="E96" i="125"/>
  <c r="I104" i="125"/>
  <c r="K65" i="125"/>
  <c r="BU45" i="72"/>
  <c r="BK50" i="72"/>
  <c r="AN23" i="72"/>
  <c r="AZ36" i="72"/>
  <c r="BJ31" i="72"/>
  <c r="BX36" i="72"/>
  <c r="J63" i="125"/>
  <c r="BJ54" i="72"/>
  <c r="BB27" i="72"/>
  <c r="BE41" i="72"/>
  <c r="BX41" i="72"/>
  <c r="BD50" i="72"/>
  <c r="BU28" i="72"/>
  <c r="AU39" i="72"/>
  <c r="BC32" i="72"/>
  <c r="AY59" i="72"/>
  <c r="J105" i="125"/>
  <c r="G88" i="125"/>
  <c r="BE61" i="72"/>
  <c r="AZ41" i="72"/>
  <c r="O70" i="125"/>
  <c r="H110" i="125"/>
  <c r="I77" i="125"/>
  <c r="BG26" i="72"/>
  <c r="AZ49" i="72"/>
  <c r="BY27" i="72"/>
  <c r="BG36" i="72"/>
  <c r="BB55" i="72"/>
  <c r="BP43" i="72"/>
  <c r="F95" i="125"/>
  <c r="BN24" i="72"/>
  <c r="BX42" i="72"/>
  <c r="AZ30" i="72"/>
  <c r="H94" i="125"/>
  <c r="AZ23" i="72"/>
  <c r="AL51" i="72"/>
  <c r="BT24" i="72"/>
  <c r="BF27" i="72"/>
  <c r="BS43" i="72"/>
  <c r="J76" i="125"/>
  <c r="H88" i="125"/>
  <c r="BK48" i="72"/>
  <c r="BM37" i="72"/>
  <c r="BK56" i="72"/>
  <c r="I105" i="125"/>
  <c r="F76" i="125"/>
  <c r="BJ46" i="72"/>
  <c r="E60" i="125"/>
  <c r="BQ35" i="72"/>
  <c r="J99" i="125"/>
  <c r="AL31" i="72"/>
  <c r="BE29" i="72"/>
  <c r="H107" i="125"/>
  <c r="BW27" i="72"/>
  <c r="BW52" i="72"/>
  <c r="G69" i="125"/>
  <c r="BW34" i="72"/>
  <c r="BO29" i="72"/>
  <c r="AW31" i="72"/>
  <c r="BY47" i="72"/>
  <c r="BC45" i="72"/>
  <c r="G112" i="125"/>
  <c r="CB31" i="72"/>
  <c r="CA23" i="72"/>
  <c r="E67" i="125"/>
  <c r="AL59" i="72"/>
  <c r="BP38" i="72"/>
  <c r="J65" i="125"/>
  <c r="BR50" i="72"/>
  <c r="AP31" i="72"/>
  <c r="BE43" i="72"/>
  <c r="BP61" i="72"/>
  <c r="E61" i="125"/>
  <c r="N64" i="125"/>
  <c r="G110" i="125"/>
  <c r="BP46" i="72"/>
  <c r="AU43" i="72"/>
  <c r="BR58" i="72"/>
  <c r="BC27" i="72"/>
  <c r="BA43" i="72"/>
  <c r="BM30" i="72"/>
  <c r="BC56" i="72"/>
  <c r="BO47" i="72"/>
  <c r="G63" i="125"/>
  <c r="AQ35" i="72"/>
  <c r="H90" i="125"/>
  <c r="H86" i="125"/>
  <c r="BH62" i="72"/>
  <c r="BJ29" i="72"/>
  <c r="BT23" i="72"/>
  <c r="BO58" i="72"/>
  <c r="J111" i="125"/>
  <c r="BH59" i="72"/>
  <c r="BA58" i="72"/>
  <c r="G62" i="125"/>
  <c r="BL39" i="72"/>
  <c r="BD30" i="72"/>
  <c r="L65" i="125"/>
  <c r="BB49" i="72"/>
  <c r="AT51" i="72"/>
  <c r="N67" i="125"/>
  <c r="J100" i="125"/>
  <c r="K64" i="125"/>
  <c r="AQ47" i="72"/>
  <c r="BX59" i="72"/>
  <c r="BP50" i="72"/>
  <c r="BA46" i="72"/>
  <c r="BN49" i="72"/>
  <c r="BE34" i="72"/>
  <c r="I67" i="125"/>
  <c r="BG23" i="72"/>
  <c r="H95" i="125"/>
  <c r="BG37" i="72"/>
  <c r="AY31" i="72"/>
  <c r="BM42" i="72"/>
  <c r="BE58" i="72"/>
  <c r="BK61" i="72"/>
  <c r="BP48" i="72"/>
  <c r="AO35" i="72"/>
  <c r="I76" i="125"/>
  <c r="F68" i="125"/>
  <c r="AT47" i="72"/>
  <c r="BH54" i="72"/>
  <c r="CB51" i="72"/>
  <c r="BG60" i="72"/>
  <c r="BP53" i="72"/>
  <c r="BR28" i="72"/>
  <c r="AP47" i="72"/>
  <c r="AZ37" i="72"/>
  <c r="BJ55" i="72"/>
  <c r="BE38" i="72"/>
  <c r="H64" i="125"/>
  <c r="BG27" i="72"/>
  <c r="BH55" i="72"/>
  <c r="E78" i="125"/>
  <c r="BE27" i="72"/>
  <c r="AW27" i="72"/>
  <c r="BH33" i="72"/>
  <c r="BO53" i="72"/>
  <c r="BQ30" i="72"/>
  <c r="BJ34" i="72"/>
  <c r="BG25" i="72"/>
  <c r="AX27" i="72"/>
  <c r="G60" i="125"/>
  <c r="BR61" i="72"/>
  <c r="AJ27" i="72"/>
  <c r="AS43" i="72"/>
  <c r="BA61" i="72"/>
  <c r="AI69" i="72"/>
  <c r="AU35" i="72"/>
  <c r="BT34" i="72"/>
  <c r="AM47" i="72"/>
  <c r="BN38" i="72"/>
  <c r="BB34" i="72"/>
  <c r="AN55" i="72"/>
  <c r="I90" i="125"/>
  <c r="H87" i="125"/>
  <c r="H111" i="125"/>
  <c r="BW36" i="72"/>
  <c r="BJ23" i="72"/>
  <c r="BO38" i="72"/>
  <c r="BC37" i="72"/>
  <c r="F62" i="125"/>
  <c r="I108" i="125"/>
  <c r="BJ28" i="72"/>
  <c r="CB43" i="72"/>
  <c r="BW33" i="72"/>
  <c r="BE57" i="72"/>
  <c r="BX44" i="72"/>
  <c r="F89" i="125"/>
  <c r="J88" i="125"/>
  <c r="BJ30" i="72"/>
  <c r="BP55" i="72"/>
  <c r="AS47" i="72"/>
  <c r="K67" i="125"/>
  <c r="BZ59" i="72"/>
  <c r="J114" i="125"/>
  <c r="BN54" i="72"/>
  <c r="J61" i="125"/>
  <c r="I81" i="125"/>
  <c r="BM56" i="72"/>
  <c r="BD28" i="72"/>
  <c r="BB61" i="72"/>
  <c r="AK39" i="72"/>
  <c r="BC30" i="72"/>
  <c r="BT45" i="72"/>
  <c r="BP42" i="72"/>
  <c r="BB23" i="72"/>
  <c r="BO27" i="72"/>
  <c r="F88" i="125"/>
  <c r="BW43" i="72"/>
  <c r="BD23" i="72"/>
  <c r="BN26" i="72"/>
  <c r="AZ48" i="72"/>
  <c r="J103" i="125"/>
  <c r="AU69" i="72"/>
  <c r="BU50" i="72"/>
  <c r="H108" i="125"/>
  <c r="BN37" i="72"/>
  <c r="I83" i="125"/>
  <c r="BK55" i="72"/>
  <c r="BA51" i="72"/>
  <c r="AJ51" i="72"/>
  <c r="BG34" i="72"/>
  <c r="BM57" i="72"/>
  <c r="E91" i="125"/>
  <c r="BH41" i="72"/>
  <c r="BC60" i="72"/>
  <c r="J97" i="125"/>
  <c r="BA30" i="72"/>
  <c r="BJ56" i="72"/>
  <c r="BU47" i="72"/>
  <c r="I60" i="125"/>
  <c r="BM40" i="72"/>
  <c r="BJ33" i="72"/>
  <c r="BU31" i="72"/>
  <c r="N66" i="125"/>
  <c r="BW28" i="72"/>
  <c r="I87" i="125"/>
  <c r="BA23" i="72"/>
  <c r="E62" i="125"/>
  <c r="O63" i="125"/>
  <c r="M68" i="125"/>
  <c r="BM59" i="72"/>
  <c r="H81" i="125"/>
  <c r="E100" i="125"/>
  <c r="BV47" i="72"/>
  <c r="AJ35" i="72"/>
  <c r="J64" i="125"/>
  <c r="BT57" i="72"/>
  <c r="BO26" i="72"/>
  <c r="BD44" i="72"/>
  <c r="BU46" i="72"/>
  <c r="J86" i="125"/>
  <c r="AX39" i="72"/>
  <c r="BC43" i="72"/>
  <c r="AK43" i="72"/>
  <c r="BR34" i="72"/>
  <c r="F107" i="125"/>
  <c r="I95" i="125"/>
  <c r="BK54" i="72"/>
  <c r="BE47" i="72"/>
  <c r="BJ38" i="72"/>
  <c r="BG51" i="72"/>
  <c r="BH23" i="72"/>
  <c r="BC42" i="72"/>
  <c r="BA41" i="72"/>
  <c r="BE44" i="72"/>
  <c r="BA56" i="72"/>
  <c r="J107" i="125"/>
  <c r="BJ60" i="72"/>
  <c r="G85" i="125"/>
  <c r="BA24" i="72"/>
  <c r="BN35" i="72"/>
  <c r="BT32" i="72"/>
  <c r="E102" i="125"/>
  <c r="BO46" i="72"/>
  <c r="BV43" i="72"/>
  <c r="H106" i="125"/>
  <c r="BV23" i="72"/>
  <c r="AQ69" i="72"/>
  <c r="BB56" i="72"/>
  <c r="BN41" i="72"/>
  <c r="BW44" i="72"/>
  <c r="BF43" i="72"/>
  <c r="H96" i="125"/>
  <c r="BG47" i="72"/>
  <c r="I92" i="125"/>
  <c r="BW59" i="72"/>
  <c r="BQ42" i="72"/>
  <c r="BM62" i="72"/>
  <c r="BM31" i="72"/>
  <c r="BV51" i="72"/>
  <c r="D62" i="125"/>
  <c r="AK31" i="72"/>
  <c r="BB25" i="72"/>
  <c r="M66" i="125"/>
  <c r="BD49" i="72"/>
  <c r="BQ53" i="72"/>
  <c r="J102" i="125"/>
  <c r="AJ47" i="72"/>
  <c r="BA48" i="72"/>
  <c r="BX57" i="72"/>
  <c r="BE59" i="72"/>
  <c r="BT56" i="72"/>
  <c r="BO25" i="72"/>
  <c r="J93" i="125"/>
  <c r="E82" i="125"/>
  <c r="BO33" i="72"/>
  <c r="BH58" i="72"/>
  <c r="BW60" i="72"/>
  <c r="BN33" i="72"/>
  <c r="BH61" i="72"/>
  <c r="AZ25" i="72"/>
  <c r="BC58" i="72"/>
  <c r="BB33" i="72"/>
  <c r="BX33" i="72"/>
  <c r="D61" i="125"/>
  <c r="AS69" i="72"/>
  <c r="BK58" i="72"/>
  <c r="BR26" i="72"/>
  <c r="BA53" i="72"/>
  <c r="AJ69" i="72"/>
  <c r="AV55" i="72"/>
  <c r="BW49" i="72"/>
  <c r="BC57" i="72"/>
  <c r="AW39" i="72"/>
  <c r="BS55" i="72"/>
  <c r="E87" i="125"/>
  <c r="AS39" i="72"/>
  <c r="I61" i="125"/>
  <c r="BC47" i="72"/>
  <c r="BH34" i="72"/>
  <c r="BN40" i="72"/>
  <c r="I82" i="125"/>
  <c r="BP40" i="72"/>
  <c r="BO35" i="72"/>
  <c r="AN47" i="72"/>
  <c r="BM61" i="72"/>
  <c r="BJ57" i="72"/>
  <c r="BT58" i="72"/>
  <c r="BG59" i="72"/>
  <c r="N70" i="125"/>
  <c r="I98" i="125"/>
  <c r="AW23" i="72"/>
  <c r="AZ52" i="72"/>
  <c r="F110" i="125"/>
  <c r="BH36" i="72"/>
  <c r="BT36" i="72"/>
  <c r="CA55" i="72"/>
  <c r="K61" i="125"/>
  <c r="O68" i="125"/>
  <c r="E84" i="125"/>
  <c r="BA27" i="72"/>
  <c r="AW59" i="72"/>
  <c r="BH42" i="72"/>
  <c r="BG43" i="72"/>
  <c r="BD45" i="72"/>
  <c r="BD53" i="72"/>
  <c r="K62" i="125"/>
  <c r="I64" i="125"/>
  <c r="BL27" i="72"/>
  <c r="BI35" i="72"/>
  <c r="BR37" i="72"/>
  <c r="BQ37" i="72"/>
  <c r="BO39" i="72"/>
  <c r="BP33" i="72"/>
  <c r="AW43" i="72"/>
  <c r="CB55" i="72"/>
  <c r="BW32" i="72"/>
  <c r="AQ27" i="72"/>
  <c r="BN48" i="72"/>
  <c r="BI31" i="72"/>
  <c r="BC51" i="72"/>
  <c r="BE32" i="72"/>
  <c r="BJ52" i="72"/>
  <c r="E111" i="125"/>
  <c r="BN47" i="72"/>
  <c r="BF59" i="72"/>
  <c r="AO39" i="72"/>
  <c r="AP43" i="72"/>
  <c r="BM33" i="72"/>
  <c r="BD54" i="72"/>
  <c r="BN42" i="72"/>
  <c r="AP59" i="72"/>
  <c r="BA31" i="72"/>
  <c r="BA36" i="72"/>
  <c r="BQ56" i="72"/>
  <c r="L68" i="125"/>
  <c r="BO56" i="72"/>
  <c r="BU41" i="72"/>
  <c r="BR30" i="72"/>
  <c r="E103" i="125"/>
  <c r="G99" i="125"/>
  <c r="CA47" i="72"/>
  <c r="BA29" i="72"/>
  <c r="J112" i="125"/>
  <c r="BG42" i="72"/>
  <c r="F106" i="125"/>
  <c r="O66" i="125"/>
  <c r="BR49" i="72"/>
  <c r="F99" i="125"/>
  <c r="BC34" i="72"/>
  <c r="BR41" i="72"/>
  <c r="BN29" i="72"/>
  <c r="AZ61" i="72"/>
  <c r="AV59" i="72"/>
  <c r="BP41" i="72"/>
  <c r="BE28" i="72"/>
  <c r="E76" i="125"/>
  <c r="BR40" i="72"/>
  <c r="G68" i="125"/>
  <c r="BD61" i="72"/>
  <c r="BC44" i="72"/>
  <c r="I66" i="125"/>
  <c r="H63" i="125"/>
  <c r="BJ51" i="72"/>
  <c r="BZ31" i="72"/>
  <c r="F97" i="125"/>
  <c r="BZ39" i="72"/>
  <c r="BE23" i="72"/>
  <c r="BR33" i="72"/>
  <c r="BH27" i="72"/>
  <c r="BN46" i="72"/>
  <c r="BX51" i="72"/>
  <c r="BE24" i="72"/>
  <c r="BK41" i="72"/>
  <c r="BK47" i="72"/>
  <c r="BW37" i="72"/>
  <c r="F108" i="125"/>
  <c r="BC49" i="72"/>
  <c r="BG52" i="72"/>
  <c r="BW29" i="72"/>
  <c r="G66" i="125"/>
  <c r="BA38" i="72"/>
  <c r="AY51" i="72"/>
  <c r="BR42" i="72"/>
  <c r="BV59" i="72"/>
  <c r="BV27" i="72"/>
  <c r="AS27" i="72"/>
  <c r="BN39" i="72"/>
  <c r="H77" i="125"/>
  <c r="BE60" i="72"/>
  <c r="H76" i="125"/>
  <c r="J95" i="125"/>
  <c r="BK32" i="72"/>
  <c r="BZ35" i="72"/>
  <c r="BB28" i="72"/>
  <c r="BA54" i="72"/>
  <c r="BP27" i="72"/>
  <c r="BO48" i="72"/>
  <c r="BB40" i="72"/>
  <c r="CB35" i="72"/>
  <c r="G109" i="125"/>
  <c r="CB39" i="72"/>
  <c r="BP44" i="72"/>
  <c r="O60" i="125"/>
  <c r="BX40" i="72"/>
  <c r="BJ50" i="72"/>
  <c r="AJ55" i="72"/>
  <c r="BO60" i="72"/>
  <c r="BN36" i="72"/>
  <c r="G113" i="125"/>
  <c r="BN32" i="72"/>
  <c r="BK49" i="72"/>
  <c r="BC48" i="72"/>
  <c r="E90" i="125"/>
  <c r="AM27" i="72"/>
  <c r="BD60" i="72"/>
  <c r="BH48" i="72"/>
  <c r="G77" i="125"/>
  <c r="BK57" i="72"/>
  <c r="BQ51" i="72"/>
  <c r="E77" i="125"/>
  <c r="M69" i="125"/>
  <c r="D68" i="125"/>
  <c r="E99" i="125"/>
  <c r="BK51" i="72"/>
  <c r="BQ26" i="72"/>
  <c r="BG45" i="72"/>
  <c r="BN56" i="72"/>
  <c r="BO59" i="72"/>
  <c r="AM59" i="72"/>
  <c r="BZ55" i="72"/>
  <c r="AZ42" i="72"/>
  <c r="AU23" i="72"/>
  <c r="BH46" i="72"/>
  <c r="E81" i="125"/>
  <c r="BB24" i="72"/>
  <c r="J90" i="125"/>
  <c r="BC36" i="72"/>
  <c r="BC54" i="72"/>
  <c r="AL39" i="72"/>
  <c r="AZ45" i="72"/>
  <c r="F100" i="125"/>
  <c r="I111" i="125"/>
  <c r="BN25" i="72"/>
  <c r="BU53" i="72"/>
  <c r="F67" i="125"/>
  <c r="J62" i="125"/>
  <c r="BX32" i="72"/>
  <c r="E106" i="125"/>
  <c r="BO44" i="72"/>
  <c r="M63" i="125"/>
  <c r="AO27" i="72"/>
  <c r="BS51" i="72"/>
  <c r="BD37" i="72"/>
  <c r="AN51" i="72"/>
  <c r="BM45" i="72"/>
  <c r="BT54" i="72"/>
  <c r="H97" i="125"/>
  <c r="BI51" i="72"/>
  <c r="BE40" i="72"/>
  <c r="BQ24" i="72"/>
  <c r="BD42" i="72"/>
  <c r="AP23" i="72"/>
  <c r="L69" i="125"/>
  <c r="G101" i="125"/>
  <c r="BX60" i="72"/>
  <c r="BC39" i="72"/>
  <c r="J94" i="125"/>
  <c r="BL55" i="72"/>
  <c r="BU29" i="72"/>
  <c r="BO61" i="72"/>
  <c r="BE56" i="72"/>
  <c r="BT31" i="72"/>
  <c r="BB38" i="72"/>
  <c r="E63" i="125"/>
  <c r="BB62" i="72"/>
  <c r="AJ31" i="72"/>
  <c r="BJ27" i="72"/>
  <c r="BT62" i="72"/>
  <c r="BK34" i="72"/>
  <c r="BQ41" i="72"/>
  <c r="AY27" i="72"/>
  <c r="J69" i="125"/>
  <c r="BD36" i="72"/>
  <c r="BL43" i="72"/>
  <c r="BO23" i="72"/>
  <c r="AZ31" i="72"/>
  <c r="BU51" i="72"/>
  <c r="F60" i="125"/>
  <c r="F85" i="125"/>
  <c r="H100" i="125"/>
  <c r="BD40" i="72"/>
  <c r="BA44" i="72"/>
  <c r="AR59" i="72"/>
  <c r="G89" i="125"/>
  <c r="BX25" i="72"/>
  <c r="BR52" i="72"/>
  <c r="BW58" i="72"/>
  <c r="BE46" i="72"/>
  <c r="BD48" i="72"/>
  <c r="AZ50" i="72"/>
  <c r="AT31" i="72"/>
  <c r="BO55" i="72"/>
  <c r="BE54" i="72"/>
  <c r="J68" i="125"/>
  <c r="BG54" i="72"/>
  <c r="BE35" i="72"/>
  <c r="AT43" i="72"/>
  <c r="BQ52" i="72"/>
  <c r="I101" i="125"/>
  <c r="G111" i="125"/>
  <c r="E107" i="125"/>
  <c r="AZ43" i="72"/>
  <c r="AN43" i="72"/>
  <c r="BI39" i="72"/>
  <c r="G82" i="125"/>
  <c r="BK62" i="72"/>
  <c r="BM39" i="72"/>
  <c r="AM39" i="72"/>
  <c r="BR27" i="72"/>
  <c r="BK46" i="72"/>
  <c r="AZ55" i="72"/>
  <c r="BV55" i="72"/>
  <c r="BH40" i="72"/>
  <c r="F65" i="125"/>
  <c r="AY55" i="72"/>
  <c r="I69" i="125"/>
  <c r="I103" i="125"/>
  <c r="BQ55" i="72"/>
  <c r="AQ55" i="72"/>
  <c r="AL35" i="72"/>
  <c r="BP57" i="72"/>
  <c r="E109" i="125"/>
  <c r="BB35" i="72"/>
  <c r="I113" i="125"/>
  <c r="BT27" i="72"/>
  <c r="G91" i="125"/>
  <c r="BB44" i="72"/>
  <c r="BT61" i="72"/>
  <c r="I112" i="125"/>
  <c r="BM60" i="72"/>
  <c r="BT42" i="72"/>
  <c r="F87" i="125"/>
  <c r="F111" i="125"/>
  <c r="BZ27" i="72"/>
  <c r="BM28" i="72"/>
  <c r="AK23" i="72"/>
  <c r="F105" i="125"/>
  <c r="BW50" i="72"/>
  <c r="AQ43" i="72"/>
  <c r="BV39" i="72"/>
  <c r="N69" i="125"/>
  <c r="AT39" i="72"/>
  <c r="I115" i="125"/>
  <c r="BJ25" i="72"/>
  <c r="I86" i="125"/>
  <c r="BA32" i="72"/>
  <c r="BF55" i="72"/>
  <c r="AN31" i="72"/>
  <c r="F63" i="125"/>
  <c r="BZ43" i="72"/>
  <c r="BT26" i="72"/>
  <c r="H60" i="125"/>
  <c r="H85" i="125"/>
  <c r="BQ44" i="72"/>
  <c r="BP52" i="72"/>
  <c r="BT55" i="72"/>
  <c r="BP29" i="72"/>
  <c r="D64" i="125"/>
  <c r="AT55" i="72"/>
  <c r="BT44" i="72"/>
  <c r="BD27" i="72"/>
  <c r="G93" i="125"/>
  <c r="BZ23" i="72"/>
  <c r="AV43" i="72"/>
  <c r="BR54" i="72"/>
  <c r="L60" i="125"/>
  <c r="BP62" i="72"/>
  <c r="J81" i="125"/>
  <c r="BP31" i="72"/>
  <c r="AP39" i="72"/>
  <c r="E95" i="125"/>
  <c r="E66" i="125"/>
  <c r="AX31" i="72"/>
  <c r="BD26" i="72"/>
  <c r="BX27" i="72"/>
  <c r="BE62" i="72"/>
  <c r="M67" i="125"/>
  <c r="BB59" i="72"/>
  <c r="BZ51" i="72"/>
  <c r="BH47" i="72"/>
  <c r="BF35" i="72"/>
  <c r="BN57" i="72"/>
  <c r="BK30" i="72"/>
  <c r="G108" i="125"/>
  <c r="BX34" i="72"/>
  <c r="BH44" i="72"/>
  <c r="BD62" i="72"/>
  <c r="BG50" i="72"/>
  <c r="AV31" i="72"/>
  <c r="BX46" i="72"/>
  <c r="BQ23" i="72"/>
  <c r="BK27" i="72"/>
  <c r="E86" i="125"/>
  <c r="BW35" i="72"/>
  <c r="D65" i="125"/>
  <c r="AV35" i="72"/>
  <c r="BP34" i="72"/>
  <c r="F69" i="125"/>
  <c r="BT41" i="72"/>
  <c r="BQ45" i="72"/>
  <c r="F92" i="125"/>
  <c r="AR47" i="72"/>
  <c r="BW26" i="72"/>
  <c r="BO54" i="72"/>
  <c r="BC59" i="72"/>
  <c r="L61" i="125"/>
  <c r="E83" i="125"/>
  <c r="O65" i="125"/>
  <c r="N65" i="125"/>
  <c r="BD43" i="72"/>
  <c r="BC53" i="72"/>
  <c r="BA35" i="72"/>
  <c r="BP32" i="72"/>
  <c r="J96" i="125"/>
  <c r="BR46" i="72"/>
  <c r="BT33" i="72"/>
  <c r="BU44" i="72"/>
  <c r="BB52" i="72"/>
  <c r="BM50" i="72"/>
  <c r="BX56" i="72"/>
  <c r="E115" i="125"/>
  <c r="I114" i="125"/>
  <c r="G65" i="125"/>
  <c r="AZ59" i="72"/>
  <c r="BN28" i="72"/>
  <c r="BC52" i="72"/>
  <c r="J101" i="125"/>
  <c r="BX52" i="72"/>
  <c r="G94" i="125"/>
  <c r="CB27" i="72"/>
  <c r="M70" i="125"/>
  <c r="BP36" i="72"/>
  <c r="BR48" i="72"/>
  <c r="AJ23" i="72"/>
  <c r="E68" i="125"/>
  <c r="N68" i="125"/>
  <c r="BW62" i="72"/>
  <c r="BU35" i="72"/>
  <c r="BQ36" i="72"/>
  <c r="AQ39" i="72"/>
  <c r="F78" i="125"/>
  <c r="BU36" i="72"/>
  <c r="CA31" i="72"/>
  <c r="BJ39" i="72"/>
  <c r="K70" i="125"/>
  <c r="BM48" i="72"/>
  <c r="BF39" i="72"/>
  <c r="BK24" i="72"/>
  <c r="E108" i="125"/>
  <c r="AZ54" i="72"/>
  <c r="E101" i="125"/>
  <c r="AJ43" i="72"/>
  <c r="I63" i="125"/>
  <c r="BM35" i="72"/>
  <c r="BB54" i="72"/>
  <c r="I109" i="125"/>
  <c r="BO28" i="72"/>
  <c r="BH32" i="72"/>
  <c r="G90" i="125"/>
  <c r="AT35" i="72"/>
  <c r="BM32" i="72"/>
  <c r="BU25" i="72"/>
  <c r="AZ24" i="72"/>
  <c r="AX69" i="72"/>
  <c r="H104" i="125"/>
  <c r="G105" i="125"/>
  <c r="D66" i="125"/>
  <c r="BU38" i="72"/>
  <c r="K69" i="125"/>
  <c r="BW46" i="72"/>
  <c r="BD31" i="72"/>
  <c r="BR47" i="72"/>
  <c r="BO49" i="72"/>
  <c r="BA59" i="72"/>
  <c r="AN27" i="72"/>
  <c r="BB51" i="72"/>
  <c r="AX47" i="72"/>
  <c r="BN60" i="72"/>
  <c r="F112" i="125"/>
  <c r="AL69" i="72"/>
  <c r="L67" i="125"/>
  <c r="BB45" i="72"/>
  <c r="BG57" i="72"/>
  <c r="J115" i="125"/>
  <c r="AZ60" i="72"/>
  <c r="BM26" i="72"/>
  <c r="AX23" i="72"/>
  <c r="BK37" i="72"/>
  <c r="BB32" i="72"/>
  <c r="AU27" i="72"/>
  <c r="BS35" i="72"/>
  <c r="BH38" i="72"/>
  <c r="AZ46" i="72"/>
  <c r="H113" i="125"/>
  <c r="BE25" i="72"/>
  <c r="BY59" i="72"/>
  <c r="BU56" i="72"/>
  <c r="BX39" i="72"/>
  <c r="BJ47" i="72"/>
  <c r="BT59" i="72"/>
  <c r="AN35" i="72"/>
  <c r="F81" i="125"/>
  <c r="BQ38" i="72"/>
  <c r="BM46" i="72"/>
  <c r="H115" i="125"/>
  <c r="BK23" i="72"/>
  <c r="BM38" i="72"/>
  <c r="G84" i="125"/>
  <c r="AN59" i="72"/>
  <c r="BA45" i="72"/>
  <c r="AL55" i="72"/>
  <c r="BW42" i="72"/>
  <c r="AZ62" i="72"/>
  <c r="BK60" i="72"/>
  <c r="BC28" i="72"/>
  <c r="BA57" i="72"/>
  <c r="AM35" i="72"/>
  <c r="G106" i="125"/>
  <c r="BA47" i="72"/>
  <c r="E94" i="125"/>
  <c r="F86" i="125"/>
  <c r="BE50" i="72"/>
  <c r="AZ38" i="72"/>
  <c r="BT43" i="72"/>
  <c r="BD52" i="72"/>
  <c r="J109" i="125"/>
  <c r="BN55" i="72"/>
  <c r="BX49" i="72"/>
  <c r="AZ39" i="72"/>
  <c r="BG55" i="72"/>
  <c r="H84" i="125"/>
  <c r="BO43" i="72"/>
  <c r="G83" i="125"/>
  <c r="F66" i="125"/>
  <c r="BT51" i="72"/>
  <c r="BD47" i="72"/>
  <c r="J83" i="125"/>
  <c r="BG62" i="72"/>
  <c r="AR27" i="72"/>
  <c r="AW55" i="72"/>
  <c r="BB36" i="72"/>
  <c r="BH51" i="72"/>
  <c r="AV51" i="72"/>
  <c r="BI55" i="72"/>
  <c r="J84" i="125"/>
  <c r="J91" i="125"/>
  <c r="BE39" i="72"/>
  <c r="BC23" i="72"/>
  <c r="H93" i="125"/>
  <c r="BW45" i="72"/>
  <c r="E69" i="125"/>
  <c r="BO51" i="72"/>
  <c r="AS31" i="72"/>
  <c r="BW40" i="72"/>
  <c r="I88" i="125"/>
  <c r="BQ34" i="72"/>
  <c r="BH29" i="72"/>
  <c r="G86" i="125"/>
  <c r="BU32" i="72"/>
  <c r="BX62" i="72"/>
  <c r="M60" i="125"/>
  <c r="BP47" i="72"/>
  <c r="AM31" i="72"/>
  <c r="BJ62" i="72"/>
  <c r="H101" i="125"/>
  <c r="BZ47" i="72"/>
  <c r="N63" i="125"/>
  <c r="BK59" i="72"/>
  <c r="AX59" i="72"/>
  <c r="BK44" i="72"/>
  <c r="BA28" i="72"/>
  <c r="BW24" i="72"/>
  <c r="BA26" i="72"/>
  <c r="BP60" i="72"/>
  <c r="BH49" i="72"/>
  <c r="BM41" i="72"/>
  <c r="J82" i="125"/>
  <c r="BP26" i="72"/>
  <c r="BG29" i="72"/>
  <c r="BF51" i="72"/>
  <c r="F109" i="125"/>
  <c r="AO59" i="72"/>
  <c r="BH56" i="72"/>
  <c r="E79" i="125"/>
  <c r="BQ43" i="72"/>
  <c r="BB41" i="72"/>
  <c r="BC40" i="72"/>
  <c r="BW39" i="72"/>
  <c r="BX54" i="72"/>
  <c r="BE36" i="72"/>
  <c r="N62" i="125"/>
  <c r="BQ47" i="72"/>
  <c r="G100" i="125"/>
  <c r="I62" i="125"/>
  <c r="E105" i="125"/>
  <c r="BH35" i="72"/>
  <c r="BU37" i="72"/>
  <c r="F91" i="125"/>
  <c r="BD25" i="72"/>
  <c r="BB29" i="72"/>
  <c r="BP56" i="72"/>
  <c r="H68" i="125"/>
  <c r="BE33" i="72"/>
  <c r="G76" i="125"/>
  <c r="BD32" i="72"/>
  <c r="AR43" i="72"/>
  <c r="BU52" i="72"/>
  <c r="BB57" i="72"/>
  <c r="BY39" i="72"/>
  <c r="BN50" i="72"/>
  <c r="BQ33" i="72"/>
  <c r="BX38" i="72"/>
  <c r="CA59" i="72"/>
  <c r="E92" i="125"/>
  <c r="BQ32" i="72"/>
  <c r="BP24" i="72"/>
  <c r="BG49" i="72"/>
  <c r="BP28" i="72"/>
  <c r="F30" i="125"/>
  <c r="I68" i="125"/>
  <c r="BK29" i="72"/>
  <c r="BM34" i="72"/>
  <c r="G98" i="125"/>
  <c r="BM52" i="72"/>
  <c r="AQ59" i="72"/>
  <c r="BM55" i="72"/>
  <c r="H98" i="125"/>
  <c r="BG56" i="72"/>
  <c r="AQ23" i="72"/>
  <c r="BW38" i="72"/>
  <c r="BD34" i="72"/>
  <c r="BB42" i="72"/>
  <c r="G114" i="125"/>
  <c r="AS55" i="72"/>
  <c r="BX31" i="72"/>
  <c r="BD38" i="72"/>
  <c r="BJ43" i="72"/>
  <c r="BU23" i="72"/>
  <c r="AZ27" i="72"/>
  <c r="BJ26" i="72"/>
  <c r="BX53" i="72"/>
  <c r="BJ24" i="72"/>
  <c r="BU43" i="72"/>
  <c r="BT52" i="72"/>
  <c r="BK52" i="72"/>
  <c r="BR53" i="72"/>
  <c r="H78" i="125"/>
  <c r="H82" i="125"/>
  <c r="AX55" i="72"/>
  <c r="AP51" i="72"/>
  <c r="AP35" i="72"/>
  <c r="BJ58" i="72"/>
  <c r="F101" i="125"/>
  <c r="E98" i="125"/>
  <c r="CA43" i="72"/>
  <c r="BL59" i="72"/>
  <c r="BQ40" i="72"/>
  <c r="E85" i="125"/>
  <c r="F115" i="125"/>
  <c r="BD29" i="72"/>
  <c r="BY23" i="72"/>
  <c r="BE26" i="72"/>
  <c r="BA25" i="72"/>
  <c r="BC31" i="72"/>
  <c r="BM24" i="72"/>
  <c r="F77" i="125"/>
  <c r="J78" i="125"/>
  <c r="BN52" i="72"/>
  <c r="AZ57" i="72"/>
  <c r="BX43" i="72"/>
  <c r="BM49" i="72"/>
  <c r="BN45" i="72"/>
  <c r="BT30" i="72"/>
  <c r="AR39" i="72"/>
  <c r="BP23" i="72"/>
  <c r="H69" i="125"/>
  <c r="BH24" i="72"/>
  <c r="H91" i="125"/>
  <c r="BO62" i="72"/>
  <c r="AQ51" i="72"/>
  <c r="BQ60" i="72"/>
  <c r="BW31" i="72"/>
  <c r="BW57" i="72"/>
  <c r="BR56" i="72"/>
  <c r="BO30" i="72"/>
  <c r="BM36" i="72"/>
  <c r="BN27" i="72"/>
  <c r="J104" i="125"/>
  <c r="BC24" i="72"/>
  <c r="AU55" i="72"/>
  <c r="BO32" i="72"/>
  <c r="AQ31" i="72"/>
  <c r="BA42" i="72"/>
  <c r="AU47" i="72"/>
  <c r="BH52" i="72"/>
  <c r="CA39" i="72"/>
  <c r="E110" i="125"/>
  <c r="BU27" i="72"/>
  <c r="BR36" i="72"/>
  <c r="BL23" i="72"/>
  <c r="BK53" i="72"/>
  <c r="BQ62" i="72"/>
  <c r="G80" i="125"/>
  <c r="BA40" i="72"/>
  <c r="BA55" i="72"/>
  <c r="BU62" i="72"/>
  <c r="BP54" i="72"/>
  <c r="AT59" i="72"/>
  <c r="I99" i="125"/>
  <c r="CA51" i="72"/>
  <c r="BR35" i="72"/>
  <c r="BP51" i="72"/>
  <c r="BT47" i="72"/>
  <c r="BC46" i="72"/>
  <c r="BH60" i="72"/>
  <c r="BP39" i="72"/>
  <c r="K63" i="125"/>
  <c r="BE37" i="72"/>
  <c r="BE48" i="72"/>
  <c r="F61" i="125"/>
  <c r="BC61" i="72"/>
  <c r="H79" i="125"/>
  <c r="BE52" i="72"/>
  <c r="BX58" i="72"/>
  <c r="BS27" i="72"/>
  <c r="BA33" i="72"/>
  <c r="I94" i="125"/>
  <c r="F102" i="125"/>
  <c r="M62" i="125"/>
  <c r="BI47" i="72"/>
  <c r="BQ49" i="72"/>
  <c r="CB59" i="72"/>
  <c r="AM51" i="72"/>
  <c r="H61" i="125"/>
  <c r="J87" i="125"/>
  <c r="BE45" i="72"/>
  <c r="E97" i="125"/>
  <c r="BG41" i="72"/>
  <c r="BR55" i="72"/>
  <c r="BU39" i="72"/>
  <c r="F79" i="125"/>
  <c r="CB47" i="72"/>
  <c r="AZ33" i="72"/>
  <c r="AK59" i="72"/>
  <c r="F80" i="125"/>
  <c r="H80" i="125"/>
  <c r="G96" i="125"/>
  <c r="BG40" i="72"/>
  <c r="BH31" i="72"/>
  <c r="BX45" i="72"/>
  <c r="AZ29" i="72"/>
  <c r="AR51" i="72"/>
  <c r="BX24" i="72"/>
  <c r="BT50" i="72"/>
  <c r="AZ51" i="72"/>
  <c r="BG24" i="72"/>
  <c r="I96" i="125"/>
  <c r="AN69" i="72"/>
  <c r="AS35" i="72"/>
  <c r="BU24" i="72"/>
  <c r="I65" i="125"/>
  <c r="BQ57" i="72"/>
  <c r="BQ46" i="72"/>
  <c r="F82" i="125"/>
  <c r="H105" i="125"/>
  <c r="D69" i="125"/>
  <c r="BJ40" i="72"/>
  <c r="BK33" i="72"/>
  <c r="BB26" i="72"/>
  <c r="BP49" i="72"/>
  <c r="I89" i="125"/>
  <c r="BU60" i="72"/>
  <c r="BE55" i="72"/>
  <c r="G87" i="125"/>
  <c r="BF23" i="72"/>
  <c r="BW56" i="72"/>
  <c r="BG38" i="72"/>
  <c r="H112" i="125"/>
  <c r="AY23" i="72"/>
  <c r="BU58" i="72"/>
  <c r="K66" i="125"/>
  <c r="BX29" i="72"/>
  <c r="BM29" i="72"/>
  <c r="BB48" i="72"/>
  <c r="BA60" i="72"/>
  <c r="BD41" i="72"/>
  <c r="BT39" i="72"/>
  <c r="BC55" i="72"/>
  <c r="BW25" i="72"/>
  <c r="BK40" i="72"/>
  <c r="G104" i="125"/>
  <c r="AL47" i="72"/>
  <c r="BM25" i="72"/>
  <c r="AO5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sasaki</author>
    <author>作成者</author>
  </authors>
  <commentList>
    <comment ref="E7" authorId="0" shapeId="0" xr:uid="{845D80CA-598A-48BC-89AA-E6B86FFAA424}">
      <text>
        <r>
          <rPr>
            <sz val="9"/>
            <color indexed="81"/>
            <rFont val="MS P ゴシック"/>
            <family val="3"/>
            <charset val="128"/>
          </rPr>
          <t xml:space="preserve">国税庁のウェブサイト https://www.houjin-bangou.nta.go.jp/ で検索できる法人番号 (13桁) を入力してください。
</t>
        </r>
      </text>
    </comment>
    <comment ref="E19" authorId="1" shapeId="0" xr:uid="{3D5CCFC3-A197-49D0-BE78-6CEA9AB0C4FB}">
      <text>
        <r>
          <rPr>
            <sz val="9"/>
            <color indexed="81"/>
            <rFont val="MS P ゴシック"/>
            <family val="3"/>
            <charset val="128"/>
          </rPr>
          <t>郵便番号を入力してください。</t>
        </r>
      </text>
    </comment>
    <comment ref="E22" authorId="0" shapeId="0" xr:uid="{608F6C96-68D3-4B99-BEFB-BF7E261AF50A}">
      <text>
        <r>
          <rPr>
            <sz val="9"/>
            <color indexed="81"/>
            <rFont val="MS P ゴシック"/>
            <family val="3"/>
            <charset val="128"/>
          </rPr>
          <t xml:space="preserve">国税庁のウェブサイト https://www.houjin-bangou.nta.go.jp/ で検索できる法人番号 (13桁) を入力してください。
</t>
        </r>
      </text>
    </comment>
    <comment ref="E33" authorId="1" shapeId="0" xr:uid="{782FEB7B-2156-4391-9986-C9EECBF9E569}">
      <text>
        <r>
          <rPr>
            <sz val="9"/>
            <color indexed="81"/>
            <rFont val="MS P ゴシック"/>
            <family val="3"/>
            <charset val="128"/>
          </rPr>
          <t>郵便番号を入力してください。</t>
        </r>
      </text>
    </comment>
    <comment ref="E47" authorId="1" shapeId="0" xr:uid="{CE0D6B5A-CEEE-48AC-9B62-AB179507E753}">
      <text>
        <r>
          <rPr>
            <sz val="9"/>
            <color indexed="81"/>
            <rFont val="MS P ゴシック"/>
            <family val="3"/>
            <charset val="128"/>
          </rPr>
          <t>郵便番号を入力してください。</t>
        </r>
      </text>
    </comment>
    <comment ref="D52" authorId="1" shapeId="0" xr:uid="{8FE4E0E1-5028-46F3-8684-EB5A61EE309B}">
      <text>
        <r>
          <rPr>
            <sz val="9"/>
            <color indexed="81"/>
            <rFont val="MS P ゴシック"/>
            <family val="3"/>
            <charset val="128"/>
          </rPr>
          <t>都道府県を選択してください。</t>
        </r>
      </text>
    </comment>
    <comment ref="D53" authorId="1" shapeId="0" xr:uid="{A10B32D0-AD26-4C77-9C9D-E497176C3873}">
      <text>
        <r>
          <rPr>
            <sz val="9"/>
            <color indexed="81"/>
            <rFont val="MS P ゴシック"/>
            <family val="3"/>
            <charset val="128"/>
          </rPr>
          <t>主な業務内容を選択してください。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4748303D-AC7A-4FF0-8120-B1B7DA524DFC}">
      <text>
        <r>
          <rPr>
            <sz val="9"/>
            <color indexed="81"/>
            <rFont val="MS P ゴシック"/>
            <family val="3"/>
            <charset val="128"/>
          </rPr>
          <t>エラーが出た場合は、別添8に単価が入力されているかを確認してください。</t>
        </r>
      </text>
    </comment>
    <comment ref="H39" authorId="0" shapeId="0" xr:uid="{EE07F5C8-8767-4E9E-8CD6-E26966C1D77D}">
      <text>
        <r>
          <rPr>
            <sz val="9"/>
            <color indexed="81"/>
            <rFont val="MS P ゴシック"/>
            <family val="3"/>
            <charset val="128"/>
          </rPr>
          <t>エラーが出た場合は、別添8に単価が入力されているかを確認してください。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F5E77A3D-7AB7-41DA-AB2B-FF8C6C95E524}">
      <text>
        <r>
          <rPr>
            <sz val="9"/>
            <color indexed="81"/>
            <rFont val="MS P ゴシック"/>
            <family val="3"/>
            <charset val="128"/>
          </rPr>
          <t>エラーが出た場合は、別添8に単価が入力されているかを確認してください。</t>
        </r>
      </text>
    </comment>
    <comment ref="H39" authorId="0" shapeId="0" xr:uid="{C06453F7-50B5-415F-8DC4-DAB425000D3C}">
      <text>
        <r>
          <rPr>
            <sz val="9"/>
            <color indexed="81"/>
            <rFont val="MS P ゴシック"/>
            <family val="3"/>
            <charset val="128"/>
          </rPr>
          <t>エラーが出た場合は、別添8に単価が入力されているかを確認してください。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D7DFC62E-3205-44F0-85B8-944B4A527468}">
      <text>
        <r>
          <rPr>
            <sz val="9"/>
            <color indexed="81"/>
            <rFont val="MS P ゴシック"/>
            <family val="3"/>
            <charset val="128"/>
          </rPr>
          <t>エラーが出た場合は、別添8に単価が入力されているかを確認してください。</t>
        </r>
      </text>
    </comment>
    <comment ref="H39" authorId="0" shapeId="0" xr:uid="{22CF8A0F-39B8-465C-A27E-0DCF716A481D}">
      <text>
        <r>
          <rPr>
            <sz val="9"/>
            <color indexed="81"/>
            <rFont val="MS P ゴシック"/>
            <family val="3"/>
            <charset val="128"/>
          </rPr>
          <t>エラーが出た場合は、別添8に単価が入力されているかを確認してください。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J11" authorId="0" shapeId="0" xr:uid="{E3ABA37A-55C9-4959-8BB4-1D1FFF370D7A}">
      <text>
        <r>
          <rPr>
            <sz val="9"/>
            <color indexed="81"/>
            <rFont val="MS P ゴシック"/>
            <family val="3"/>
            <charset val="128"/>
          </rPr>
          <t xml:space="preserve">R3SHIFTの係数0.000444から変更
</t>
        </r>
      </text>
    </comment>
    <comment ref="H31" authorId="0" shapeId="0" xr:uid="{57D1A558-24FB-4F9B-A363-FD6C12967C68}">
      <text>
        <r>
          <rPr>
            <sz val="9"/>
            <color indexed="81"/>
            <rFont val="MS P ゴシック"/>
            <family val="3"/>
            <charset val="128"/>
          </rPr>
          <t>SHIFTではデフォルト値がないため、
「総合エネルギー統計エネルギー源別標準発熱量表」の数値を適用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ogawa</author>
    <author>澤田 佳奈子</author>
  </authors>
  <commentList>
    <comment ref="K9" authorId="0" shapeId="0" xr:uid="{E1939E49-20BA-4E51-8F61-0A753B720687}">
      <text>
        <r>
          <rPr>
            <sz val="9"/>
            <color indexed="81"/>
            <rFont val="MS P ゴシック"/>
            <family val="3"/>
            <charset val="128"/>
          </rPr>
          <t xml:space="preserve">
実施計画書Cの513.設備CO2削減計画から転記する</t>
        </r>
      </text>
    </comment>
    <comment ref="C11" authorId="1" shapeId="0" xr:uid="{66B75C0B-CDC2-47CE-AA29-430EEE892829}">
      <text>
        <r>
          <rPr>
            <sz val="9"/>
            <color indexed="81"/>
            <rFont val="MS P ゴシック"/>
            <family val="3"/>
            <charset val="128"/>
          </rPr>
          <t>対策名称、①～⑤、右上の基準年度排出量は実施計画書Cの513.設備CO2削減計画から転記する.
また、③については513の二つ目の表の切り捨て値を記載する</t>
        </r>
      </text>
    </comment>
    <comment ref="J11" authorId="1" shapeId="0" xr:uid="{DCC5E7D0-6AFB-4B28-BCC7-3E1E94CACB32}">
      <text>
        <r>
          <rPr>
            <sz val="9"/>
            <color indexed="81"/>
            <rFont val="MS P ゴシック"/>
            <family val="3"/>
            <charset val="128"/>
          </rPr>
          <t>実施計画書Cの対策個票１～から転記する</t>
        </r>
      </text>
    </comment>
    <comment ref="K11" authorId="0" shapeId="0" xr:uid="{6F45638A-81AD-40C1-9A37-14B411D067C4}">
      <text>
        <r>
          <rPr>
            <sz val="9"/>
            <color indexed="81"/>
            <rFont val="MS P ゴシック"/>
            <family val="3"/>
            <charset val="128"/>
          </rPr>
          <t>⑥、⑦は別添5から転記する</t>
        </r>
      </text>
    </comment>
    <comment ref="M11" authorId="1" shapeId="0" xr:uid="{6B1B19FE-F877-4AB9-BABB-FD3CFBA92A24}">
      <text>
        <r>
          <rPr>
            <sz val="9"/>
            <color indexed="81"/>
            <rFont val="MS P ゴシック"/>
            <family val="3"/>
            <charset val="128"/>
          </rPr>
          <t>実施計画書Cの542.法定耐用年数から転記する</t>
        </r>
      </text>
    </comment>
    <comment ref="R11" authorId="1" shapeId="0" xr:uid="{EC5D32E5-73DD-40C0-A243-AD5A75F6CEF7}">
      <text>
        <r>
          <rPr>
            <sz val="9"/>
            <color indexed="81"/>
            <rFont val="MS P ゴシック"/>
            <family val="3"/>
            <charset val="128"/>
          </rPr>
          <t>対策個票より自動転記されます</t>
        </r>
      </text>
    </comment>
    <comment ref="S11" authorId="1" shapeId="0" xr:uid="{DE0D07C8-2ED1-43E9-B87E-DD9B5FC301B4}">
      <text>
        <r>
          <rPr>
            <sz val="9"/>
            <color indexed="81"/>
            <rFont val="MS P ゴシック"/>
            <family val="3"/>
            <charset val="128"/>
          </rPr>
          <t>対策個票より自動転記されます</t>
        </r>
      </text>
    </comment>
    <comment ref="T11" authorId="1" shapeId="0" xr:uid="{006332FF-4A34-42BA-B0FA-6BF7F525F6C7}">
      <text>
        <r>
          <rPr>
            <sz val="9"/>
            <color indexed="81"/>
            <rFont val="MS P ゴシック"/>
            <family val="3"/>
            <charset val="128"/>
          </rPr>
          <t>対策個票より自動転記されます</t>
        </r>
      </text>
    </comment>
    <comment ref="U11" authorId="1" shapeId="0" xr:uid="{E4F649B2-957A-43A7-B1BD-A39BD2F0F528}">
      <text>
        <r>
          <rPr>
            <sz val="9"/>
            <color indexed="81"/>
            <rFont val="MS P ゴシック"/>
            <family val="3"/>
            <charset val="128"/>
          </rPr>
          <t>対策個票より自動転記されます</t>
        </r>
      </text>
    </comment>
    <comment ref="Y11" authorId="1" shapeId="0" xr:uid="{E9B90E42-D8A5-4B2D-8320-DF5C948933FD}">
      <text>
        <r>
          <rPr>
            <sz val="9"/>
            <color indexed="81"/>
            <rFont val="MS P ゴシック"/>
            <family val="3"/>
            <charset val="128"/>
          </rPr>
          <t>対策個票より自動転記されます</t>
        </r>
      </text>
    </comment>
    <comment ref="AB11" authorId="1" shapeId="0" xr:uid="{B005DEA7-2211-43BD-A607-366C8644955E}">
      <text>
        <r>
          <rPr>
            <sz val="9"/>
            <color indexed="81"/>
            <rFont val="MS P ゴシック"/>
            <family val="3"/>
            <charset val="128"/>
          </rPr>
          <t>対策個票より自動転記されます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57B1BCDC-C8B0-4F02-A0A3-6BED72E37125}">
      <text>
        <r>
          <rPr>
            <sz val="9"/>
            <color indexed="81"/>
            <rFont val="MS P ゴシック"/>
            <family val="3"/>
            <charset val="128"/>
          </rPr>
          <t>エラーが出た場合は、別添8に単価が入力されているかを確認してください。</t>
        </r>
      </text>
    </comment>
    <comment ref="H39" authorId="0" shapeId="0" xr:uid="{FE1ED297-00F2-4FB0-82FA-D74AC3A89624}">
      <text>
        <r>
          <rPr>
            <sz val="9"/>
            <color indexed="81"/>
            <rFont val="MS P ゴシック"/>
            <family val="3"/>
            <charset val="128"/>
          </rPr>
          <t>エラーが出た場合は、別添8に単価が入力されているかを確認してください。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8A46F008-9C4A-4A35-B0DD-7542D4C5A75F}">
      <text>
        <r>
          <rPr>
            <sz val="9"/>
            <color indexed="81"/>
            <rFont val="MS P ゴシック"/>
            <family val="3"/>
            <charset val="128"/>
          </rPr>
          <t>エラーが出た場合は、別添8に単価が入力されているかを確認してください。</t>
        </r>
      </text>
    </comment>
    <comment ref="H39" authorId="0" shapeId="0" xr:uid="{B62F0613-D9C0-4AA3-A614-5DF8ABAB7A1F}">
      <text>
        <r>
          <rPr>
            <sz val="9"/>
            <color indexed="81"/>
            <rFont val="MS P ゴシック"/>
            <family val="3"/>
            <charset val="128"/>
          </rPr>
          <t>エラーが出た場合は、別添8に単価が入力されているかを確認してください。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1036A355-CED0-4E35-A61C-D03F213F1124}">
      <text>
        <r>
          <rPr>
            <sz val="9"/>
            <color indexed="81"/>
            <rFont val="MS P ゴシック"/>
            <family val="3"/>
            <charset val="128"/>
          </rPr>
          <t>エラーが出た場合は、別添8に単価が入力されているかを確認してください。</t>
        </r>
      </text>
    </comment>
    <comment ref="H39" authorId="0" shapeId="0" xr:uid="{56A834F2-009E-4AED-842C-DCFD4239640E}">
      <text>
        <r>
          <rPr>
            <sz val="9"/>
            <color indexed="81"/>
            <rFont val="MS P ゴシック"/>
            <family val="3"/>
            <charset val="128"/>
          </rPr>
          <t>エラーが出た場合は、別添8に単価が入力されているかを確認してください。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319FB3B8-26EC-43EA-B9A9-5978797C90E3}">
      <text>
        <r>
          <rPr>
            <sz val="9"/>
            <color indexed="81"/>
            <rFont val="MS P ゴシック"/>
            <family val="3"/>
            <charset val="128"/>
          </rPr>
          <t>エラーが出た場合は、別添8に単価が入力されているかを確認してください。</t>
        </r>
      </text>
    </comment>
    <comment ref="H39" authorId="0" shapeId="0" xr:uid="{B637F565-4C9D-4F3E-A9F9-453E7B224C50}">
      <text>
        <r>
          <rPr>
            <sz val="9"/>
            <color indexed="81"/>
            <rFont val="MS P ゴシック"/>
            <family val="3"/>
            <charset val="128"/>
          </rPr>
          <t>エラーが出た場合は、別添8に単価が入力されているかを確認してください。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A9B7A218-1307-4391-9197-AA0194BFF277}">
      <text>
        <r>
          <rPr>
            <sz val="9"/>
            <color indexed="81"/>
            <rFont val="MS P ゴシック"/>
            <family val="3"/>
            <charset val="128"/>
          </rPr>
          <t>エラーが出た場合は、別添8に単価が入力されているかを確認してください。</t>
        </r>
      </text>
    </comment>
    <comment ref="H39" authorId="0" shapeId="0" xr:uid="{AC9916DF-6B6C-4D56-B367-5485C848D4CB}">
      <text>
        <r>
          <rPr>
            <sz val="9"/>
            <color indexed="81"/>
            <rFont val="MS P ゴシック"/>
            <family val="3"/>
            <charset val="128"/>
          </rPr>
          <t>エラーが出た場合は、別添8に単価が入力されているかを確認してください。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784556F8-80BE-437B-B67D-D8735CA18B45}">
      <text>
        <r>
          <rPr>
            <sz val="9"/>
            <color indexed="81"/>
            <rFont val="MS P ゴシック"/>
            <family val="3"/>
            <charset val="128"/>
          </rPr>
          <t>エラーが出た場合は、別添8に単価が入力されているかを確認してください。</t>
        </r>
      </text>
    </comment>
    <comment ref="H39" authorId="0" shapeId="0" xr:uid="{B5F480A9-B0CB-42FA-BDD0-73949ECFE678}">
      <text>
        <r>
          <rPr>
            <sz val="9"/>
            <color indexed="81"/>
            <rFont val="MS P ゴシック"/>
            <family val="3"/>
            <charset val="128"/>
          </rPr>
          <t>エラーが出た場合は、別添8に単価が入力されているかを確認してください。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CBC7B13C-571A-477C-AA8B-740B435EC684}">
      <text>
        <r>
          <rPr>
            <sz val="9"/>
            <color indexed="81"/>
            <rFont val="MS P ゴシック"/>
            <family val="3"/>
            <charset val="128"/>
          </rPr>
          <t>エラーが出た場合は、別添8に単価が入力されているかを確認してください。</t>
        </r>
      </text>
    </comment>
    <comment ref="H39" authorId="0" shapeId="0" xr:uid="{3F0B57DE-F875-4E1A-8712-E8938F3EA874}">
      <text>
        <r>
          <rPr>
            <sz val="9"/>
            <color indexed="81"/>
            <rFont val="MS P ゴシック"/>
            <family val="3"/>
            <charset val="128"/>
          </rPr>
          <t>エラーが出た場合は、別添8に単価が入力されているかを確認してください。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<sst xmlns="http://schemas.openxmlformats.org/spreadsheetml/2006/main" count="7706" uniqueCount="3964">
  <si>
    <t>事業実施責任者</t>
    <rPh sb="0" eb="2">
      <t>ジギョウ</t>
    </rPh>
    <rPh sb="2" eb="4">
      <t>ジッシ</t>
    </rPh>
    <rPh sb="4" eb="7">
      <t>セキニンシャ</t>
    </rPh>
    <phoneticPr fontId="9"/>
  </si>
  <si>
    <t>E-mail</t>
    <phoneticPr fontId="9"/>
  </si>
  <si>
    <t>法人</t>
    <rPh sb="0" eb="2">
      <t>ホウジン</t>
    </rPh>
    <phoneticPr fontId="9"/>
  </si>
  <si>
    <t>法人名</t>
    <phoneticPr fontId="9"/>
  </si>
  <si>
    <t>法人所在地</t>
  </si>
  <si>
    <t>主な業務内容</t>
  </si>
  <si>
    <t>部署</t>
  </si>
  <si>
    <t>役職</t>
    <phoneticPr fontId="9"/>
  </si>
  <si>
    <t>氏名</t>
  </si>
  <si>
    <t>役職</t>
  </si>
  <si>
    <t>区分</t>
  </si>
  <si>
    <t>法人名</t>
  </si>
  <si>
    <t>電話番号</t>
  </si>
  <si>
    <t>E-mail</t>
  </si>
  <si>
    <t>合計</t>
    <rPh sb="0" eb="2">
      <t>ゴウケイ</t>
    </rPh>
    <phoneticPr fontId="9"/>
  </si>
  <si>
    <t>年度</t>
    <rPh sb="0" eb="2">
      <t>ネンド</t>
    </rPh>
    <phoneticPr fontId="9"/>
  </si>
  <si>
    <t>原油(コンデンセートを除く。)</t>
  </si>
  <si>
    <t>kL</t>
  </si>
  <si>
    <t>コンデンセート(NGL)</t>
  </si>
  <si>
    <t>ガソリン</t>
  </si>
  <si>
    <t>ナフサ</t>
  </si>
  <si>
    <t>灯油</t>
  </si>
  <si>
    <t>軽油</t>
  </si>
  <si>
    <t>Ａ重油</t>
  </si>
  <si>
    <t>Ｂ・Ｃ重油</t>
  </si>
  <si>
    <t>石油アスファルト</t>
  </si>
  <si>
    <t>t</t>
  </si>
  <si>
    <t>石油コークス</t>
  </si>
  <si>
    <t>石油系炭化水素ガス</t>
  </si>
  <si>
    <t>千m3</t>
  </si>
  <si>
    <t>液化天然ガス（ＬＮＧ）</t>
  </si>
  <si>
    <t>その他可燃性天然ガス</t>
  </si>
  <si>
    <t>原料炭</t>
  </si>
  <si>
    <t>一般炭</t>
  </si>
  <si>
    <t>無煙炭</t>
  </si>
  <si>
    <t>石炭コークス</t>
  </si>
  <si>
    <t>コールタール</t>
  </si>
  <si>
    <t>コークス炉ガス</t>
  </si>
  <si>
    <t>高炉ガス</t>
  </si>
  <si>
    <t>転炉ガス</t>
  </si>
  <si>
    <t>産業用蒸気</t>
  </si>
  <si>
    <t>GJ</t>
  </si>
  <si>
    <t>tCO2/GJ</t>
  </si>
  <si>
    <t>産業用以外の蒸気</t>
  </si>
  <si>
    <t>温水</t>
  </si>
  <si>
    <t>冷水</t>
  </si>
  <si>
    <t>千KWh</t>
  </si>
  <si>
    <t>CO2排出係数</t>
    <rPh sb="3" eb="5">
      <t>ハイシュツ</t>
    </rPh>
    <rPh sb="5" eb="7">
      <t>ケイスウ</t>
    </rPh>
    <phoneticPr fontId="9"/>
  </si>
  <si>
    <t>t-CO2/年</t>
    <rPh sb="6" eb="7">
      <t>ネン</t>
    </rPh>
    <phoneticPr fontId="9"/>
  </si>
  <si>
    <t>tCO2/kL</t>
  </si>
  <si>
    <t>tCO2/t</t>
  </si>
  <si>
    <t>①</t>
    <phoneticPr fontId="9"/>
  </si>
  <si>
    <t>②</t>
    <phoneticPr fontId="9"/>
  </si>
  <si>
    <t>③</t>
    <phoneticPr fontId="9"/>
  </si>
  <si>
    <t>事業実施場所の
主な業務内容</t>
    <phoneticPr fontId="9"/>
  </si>
  <si>
    <t>事業所名</t>
    <phoneticPr fontId="9"/>
  </si>
  <si>
    <t>事業所の住所</t>
    <rPh sb="4" eb="6">
      <t>ジュウショ</t>
    </rPh>
    <phoneticPr fontId="9"/>
  </si>
  <si>
    <t>GJ/千m3</t>
    <rPh sb="3" eb="4">
      <t>セン</t>
    </rPh>
    <phoneticPr fontId="10"/>
  </si>
  <si>
    <t>tC/GJ</t>
  </si>
  <si>
    <t>発熱量</t>
    <rPh sb="0" eb="2">
      <t>ハツネツ</t>
    </rPh>
    <rPh sb="2" eb="3">
      <t>リョウ</t>
    </rPh>
    <phoneticPr fontId="10"/>
  </si>
  <si>
    <t>排出係数</t>
    <rPh sb="0" eb="2">
      <t>ハイシュツ</t>
    </rPh>
    <rPh sb="2" eb="4">
      <t>ケイスウ</t>
    </rPh>
    <phoneticPr fontId="10"/>
  </si>
  <si>
    <t>GJ/kL</t>
  </si>
  <si>
    <t>GJ/t</t>
  </si>
  <si>
    <t>炭素</t>
    <rPh sb="0" eb="2">
      <t>タンソ</t>
    </rPh>
    <phoneticPr fontId="10"/>
  </si>
  <si>
    <t>※１　代表事業者は、補助対象の設備を保有し、補助金の交付を受ける法人です。</t>
    <phoneticPr fontId="9"/>
  </si>
  <si>
    <t>燃料等</t>
    <rPh sb="0" eb="2">
      <t>ネンリョウ</t>
    </rPh>
    <rPh sb="2" eb="3">
      <t>ナド</t>
    </rPh>
    <phoneticPr fontId="9"/>
  </si>
  <si>
    <t>（選択）</t>
    <rPh sb="1" eb="3">
      <t>センタク</t>
    </rPh>
    <phoneticPr fontId="9"/>
  </si>
  <si>
    <t>tCO2/千m3</t>
    <rPh sb="5" eb="6">
      <t>セン</t>
    </rPh>
    <phoneticPr fontId="7"/>
  </si>
  <si>
    <t>tCO2/千kWh</t>
    <rPh sb="5" eb="6">
      <t>セン</t>
    </rPh>
    <phoneticPr fontId="7"/>
  </si>
  <si>
    <t>(参考1)</t>
    <rPh sb="1" eb="3">
      <t>サンコウ</t>
    </rPh>
    <phoneticPr fontId="9"/>
  </si>
  <si>
    <t>-</t>
    <phoneticPr fontId="9"/>
  </si>
  <si>
    <t>共同事業者
の事務連絡先</t>
    <rPh sb="0" eb="2">
      <t>キョウドウ</t>
    </rPh>
    <rPh sb="2" eb="4">
      <t>ジギョウ</t>
    </rPh>
    <phoneticPr fontId="9"/>
  </si>
  <si>
    <t>事業実施責任者</t>
    <phoneticPr fontId="9"/>
  </si>
  <si>
    <t>都市ガス</t>
    <phoneticPr fontId="9"/>
  </si>
  <si>
    <t>●セルの記入箇所について</t>
    <rPh sb="4" eb="6">
      <t>キニュウ</t>
    </rPh>
    <rPh sb="6" eb="8">
      <t>カショ</t>
    </rPh>
    <phoneticPr fontId="9"/>
  </si>
  <si>
    <t>法人番号</t>
    <rPh sb="2" eb="4">
      <t>バンゴウ</t>
    </rPh>
    <phoneticPr fontId="9"/>
  </si>
  <si>
    <t>（選択してください）</t>
    <rPh sb="1" eb="3">
      <t>センタク</t>
    </rPh>
    <phoneticPr fontId="9"/>
  </si>
  <si>
    <r>
      <t>電気</t>
    </r>
    <r>
      <rPr>
        <sz val="9"/>
        <color rgb="FFFF0000"/>
        <rFont val="ＭＳ Ｐゴシック"/>
        <family val="3"/>
        <charset val="128"/>
      </rPr>
      <t>（自家発電）</t>
    </r>
    <rPh sb="0" eb="2">
      <t>デンキ</t>
    </rPh>
    <rPh sb="3" eb="5">
      <t>ジカ</t>
    </rPh>
    <rPh sb="5" eb="7">
      <t>ハツデン</t>
    </rPh>
    <phoneticPr fontId="9"/>
  </si>
  <si>
    <t>その他の燃料</t>
    <phoneticPr fontId="9"/>
  </si>
  <si>
    <t>電気</t>
    <rPh sb="0" eb="2">
      <t>デンキ</t>
    </rPh>
    <phoneticPr fontId="9"/>
  </si>
  <si>
    <t>熱</t>
    <rPh sb="0" eb="1">
      <t>ネツ</t>
    </rPh>
    <phoneticPr fontId="9"/>
  </si>
  <si>
    <t>燃料</t>
    <rPh sb="0" eb="2">
      <t>ネンリョウ</t>
    </rPh>
    <phoneticPr fontId="9"/>
  </si>
  <si>
    <t>電気（買電）</t>
    <rPh sb="0" eb="2">
      <t>デンキ</t>
    </rPh>
    <rPh sb="3" eb="4">
      <t>カ</t>
    </rPh>
    <rPh sb="4" eb="5">
      <t>デン</t>
    </rPh>
    <phoneticPr fontId="9"/>
  </si>
  <si>
    <t>代替値が自動で入力されます→</t>
    <rPh sb="0" eb="2">
      <t>ダイタイ</t>
    </rPh>
    <rPh sb="2" eb="3">
      <t>アタイ</t>
    </rPh>
    <rPh sb="4" eb="6">
      <t>ジドウ</t>
    </rPh>
    <rPh sb="7" eb="9">
      <t>ニュウリョク</t>
    </rPh>
    <phoneticPr fontId="9"/>
  </si>
  <si>
    <t>二酸化炭素</t>
    <rPh sb="0" eb="3">
      <t>ニサンカ</t>
    </rPh>
    <rPh sb="3" eb="5">
      <t>タンソ</t>
    </rPh>
    <phoneticPr fontId="9"/>
  </si>
  <si>
    <t>排出係数</t>
    <rPh sb="0" eb="2">
      <t>ハイシュツ</t>
    </rPh>
    <rPh sb="2" eb="4">
      <t>ケイスウ</t>
    </rPh>
    <phoneticPr fontId="9"/>
  </si>
  <si>
    <r>
      <t>（</t>
    </r>
    <r>
      <rPr>
        <sz val="8"/>
        <color rgb="FF000000"/>
        <rFont val="ＭＳ Ｐゴシック"/>
        <family val="3"/>
        <charset val="128"/>
      </rPr>
      <t>燃料名</t>
    </r>
    <r>
      <rPr>
        <sz val="9"/>
        <color rgb="FF000000"/>
        <rFont val="ＭＳ Ｐゴシック"/>
        <family val="3"/>
        <charset val="128"/>
      </rPr>
      <t>：　　　　　　　　　　　）</t>
    </r>
    <phoneticPr fontId="9"/>
  </si>
  <si>
    <t>排出係数を記入してください→</t>
    <rPh sb="0" eb="2">
      <t>ハイシュツ</t>
    </rPh>
    <rPh sb="2" eb="4">
      <t>ケイスウ</t>
    </rPh>
    <rPh sb="5" eb="7">
      <t>キニュウ</t>
    </rPh>
    <phoneticPr fontId="9"/>
  </si>
  <si>
    <t>排出係数（代替値）</t>
    <rPh sb="0" eb="2">
      <t>ハイシュツ</t>
    </rPh>
    <rPh sb="2" eb="4">
      <t>ケイスウ</t>
    </rPh>
    <phoneticPr fontId="9"/>
  </si>
  <si>
    <t>補助金を受けた事業名</t>
    <phoneticPr fontId="9"/>
  </si>
  <si>
    <t>コード</t>
  </si>
  <si>
    <t>都道府県名</t>
    <rPh sb="0" eb="4">
      <t>トドウフケン</t>
    </rPh>
    <rPh sb="4" eb="5">
      <t>メイ</t>
    </rPh>
    <phoneticPr fontId="23"/>
  </si>
  <si>
    <t>（選択）</t>
    <rPh sb="1" eb="3">
      <t>センタク</t>
    </rPh>
    <phoneticPr fontId="23"/>
  </si>
  <si>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</si>
  <si>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</si>
  <si>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</si>
  <si>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</si>
  <si>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</si>
  <si>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</si>
  <si>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</si>
  <si>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</si>
  <si>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</si>
  <si>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</si>
  <si>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</si>
  <si>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</si>
  <si>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</si>
  <si>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</si>
  <si>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</si>
  <si>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</si>
  <si>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</si>
  <si>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</si>
  <si>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</si>
  <si>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</si>
  <si>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</si>
  <si>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</si>
  <si>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</si>
  <si>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</si>
  <si>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</si>
  <si>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</si>
  <si>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</si>
  <si>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</si>
  <si>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</si>
  <si>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</si>
  <si>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</si>
  <si>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</si>
  <si>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</si>
  <si>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</si>
  <si>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</si>
  <si>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</si>
  <si>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</si>
  <si>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</si>
  <si>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</si>
  <si>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</si>
  <si>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</si>
  <si>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</si>
  <si>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</si>
  <si>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</si>
  <si>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</si>
  <si>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</si>
  <si>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</si>
  <si>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申請排出削減量・申請排出削減率</t>
    <rPh sb="0" eb="2">
      <t>シンセイ</t>
    </rPh>
    <rPh sb="2" eb="4">
      <t>ハイシュツ</t>
    </rPh>
    <rPh sb="4" eb="6">
      <t>サクゲン</t>
    </rPh>
    <rPh sb="6" eb="7">
      <t>リョウ</t>
    </rPh>
    <rPh sb="8" eb="10">
      <t>シンセイ</t>
    </rPh>
    <rPh sb="10" eb="12">
      <t>ハイシュツ</t>
    </rPh>
    <rPh sb="12" eb="14">
      <t>サクゲン</t>
    </rPh>
    <rPh sb="14" eb="15">
      <t>リツ</t>
    </rPh>
    <phoneticPr fontId="9"/>
  </si>
  <si>
    <t>液化石油ガス(ＬＰＧ)(重量)</t>
    <rPh sb="12" eb="14">
      <t>ジュウリョウ</t>
    </rPh>
    <phoneticPr fontId="9"/>
  </si>
  <si>
    <t>液化石油ガス(ＬＰＧ)(容量)</t>
    <rPh sb="12" eb="14">
      <t>ヨウリョウ</t>
    </rPh>
    <phoneticPr fontId="9"/>
  </si>
  <si>
    <t>※３　リース事業者・エネルギーサービス事業者等又はESCO事業者を代表事業者とした場合に、事業実施者を共同事業者として記載してください。</t>
    <phoneticPr fontId="9"/>
  </si>
  <si>
    <t>※４　法人と事業所で法人番号が異なる場合は記入してください。</t>
    <rPh sb="3" eb="5">
      <t>ホウジン</t>
    </rPh>
    <rPh sb="6" eb="9">
      <t>ジギョウショ</t>
    </rPh>
    <rPh sb="10" eb="12">
      <t>ホウジン</t>
    </rPh>
    <rPh sb="12" eb="14">
      <t>バンゴウ</t>
    </rPh>
    <rPh sb="15" eb="16">
      <t>コト</t>
    </rPh>
    <rPh sb="18" eb="20">
      <t>バアイ</t>
    </rPh>
    <rPh sb="21" eb="23">
      <t>キニュウ</t>
    </rPh>
    <phoneticPr fontId="9"/>
  </si>
  <si>
    <t>申請予定の補助事業名</t>
    <rPh sb="0" eb="2">
      <t>シンセイ</t>
    </rPh>
    <rPh sb="2" eb="4">
      <t>ヨテイ</t>
    </rPh>
    <phoneticPr fontId="9"/>
  </si>
  <si>
    <t>・・・自動計算セルです。</t>
    <rPh sb="3" eb="5">
      <t>ジドウ</t>
    </rPh>
    <rPh sb="5" eb="7">
      <t>ケイサン</t>
    </rPh>
    <phoneticPr fontId="9"/>
  </si>
  <si>
    <t>投資回収年数</t>
    <rPh sb="0" eb="2">
      <t>トウシ</t>
    </rPh>
    <rPh sb="2" eb="4">
      <t>カイシュウ</t>
    </rPh>
    <rPh sb="4" eb="6">
      <t>ネンスウ</t>
    </rPh>
    <phoneticPr fontId="9"/>
  </si>
  <si>
    <t>事業所の
概要</t>
    <rPh sb="0" eb="2">
      <t>ジギョウ</t>
    </rPh>
    <rPh sb="2" eb="3">
      <t>ショ</t>
    </rPh>
    <rPh sb="5" eb="7">
      <t>ガイヨウ</t>
    </rPh>
    <phoneticPr fontId="9"/>
  </si>
  <si>
    <t>他の補助金の受給状況</t>
    <rPh sb="0" eb="1">
      <t>ホカ</t>
    </rPh>
    <rPh sb="2" eb="5">
      <t>ホジョキン</t>
    </rPh>
    <rPh sb="6" eb="8">
      <t>ジュキュウ</t>
    </rPh>
    <rPh sb="8" eb="10">
      <t>ジョウキョウ</t>
    </rPh>
    <phoneticPr fontId="9"/>
  </si>
  <si>
    <t>申請に利用する
診断</t>
    <rPh sb="0" eb="2">
      <t>シンセイ</t>
    </rPh>
    <rPh sb="3" eb="5">
      <t>リヨウ</t>
    </rPh>
    <rPh sb="8" eb="10">
      <t>シンダン</t>
    </rPh>
    <phoneticPr fontId="9"/>
  </si>
  <si>
    <t>本事業が他の補助金の
受給を受けているか、
受給申請の予定があるか？</t>
    <rPh sb="0" eb="1">
      <t>ホン</t>
    </rPh>
    <rPh sb="1" eb="3">
      <t>ジギョウ</t>
    </rPh>
    <rPh sb="4" eb="5">
      <t>ホカ</t>
    </rPh>
    <rPh sb="6" eb="9">
      <t>ホジョキン</t>
    </rPh>
    <rPh sb="11" eb="13">
      <t>ジュキュウ</t>
    </rPh>
    <rPh sb="14" eb="15">
      <t>ウ</t>
    </rPh>
    <rPh sb="22" eb="24">
      <t>ジュキュウ</t>
    </rPh>
    <rPh sb="24" eb="26">
      <t>シンセイ</t>
    </rPh>
    <rPh sb="27" eb="29">
      <t>ヨテイ</t>
    </rPh>
    <phoneticPr fontId="9"/>
  </si>
  <si>
    <t>1=受給あり,2=予定あり,3=受給なし</t>
    <rPh sb="2" eb="4">
      <t>ジュキュウ</t>
    </rPh>
    <rPh sb="9" eb="11">
      <t>ヨテイ</t>
    </rPh>
    <rPh sb="16" eb="18">
      <t>ジュキュウ</t>
    </rPh>
    <phoneticPr fontId="9"/>
  </si>
  <si>
    <t>CO2排出量の合計</t>
    <rPh sb="7" eb="9">
      <t>ゴウケイ</t>
    </rPh>
    <phoneticPr fontId="24"/>
  </si>
  <si>
    <t>t-CO2/年</t>
    <rPh sb="6" eb="7">
      <t>ネン</t>
    </rPh>
    <phoneticPr fontId="24"/>
  </si>
  <si>
    <t>(参考)エネルギー使用量の合計</t>
    <rPh sb="1" eb="3">
      <t>サンコウ</t>
    </rPh>
    <rPh sb="9" eb="12">
      <t>シヨウリョウ</t>
    </rPh>
    <rPh sb="13" eb="15">
      <t>ゴウケイ</t>
    </rPh>
    <phoneticPr fontId="24"/>
  </si>
  <si>
    <t>GJ換算値</t>
    <rPh sb="2" eb="5">
      <t>カンサンチ</t>
    </rPh>
    <phoneticPr fontId="24"/>
  </si>
  <si>
    <t>活動種別</t>
    <rPh sb="0" eb="2">
      <t>カツドウ</t>
    </rPh>
    <rPh sb="2" eb="4">
      <t>シュベツ</t>
    </rPh>
    <phoneticPr fontId="9"/>
  </si>
  <si>
    <t>活動量合計</t>
    <rPh sb="0" eb="2">
      <t>カツドウ</t>
    </rPh>
    <rPh sb="2" eb="3">
      <t>リョウ</t>
    </rPh>
    <rPh sb="3" eb="5">
      <t>ゴウケイ</t>
    </rPh>
    <phoneticPr fontId="9"/>
  </si>
  <si>
    <t>単位発熱量</t>
    <rPh sb="0" eb="2">
      <t>タンイ</t>
    </rPh>
    <rPh sb="2" eb="4">
      <t>ハツネツ</t>
    </rPh>
    <rPh sb="4" eb="5">
      <t>リョウ</t>
    </rPh>
    <phoneticPr fontId="9"/>
  </si>
  <si>
    <t>活動量</t>
    <rPh sb="0" eb="2">
      <t>カツドウ</t>
    </rPh>
    <rPh sb="2" eb="3">
      <t>リョウ</t>
    </rPh>
    <phoneticPr fontId="24"/>
  </si>
  <si>
    <t>備考</t>
    <rPh sb="0" eb="2">
      <t>ビコウ</t>
    </rPh>
    <phoneticPr fontId="24"/>
  </si>
  <si>
    <t>量</t>
    <rPh sb="0" eb="1">
      <t>リョウ</t>
    </rPh>
    <phoneticPr fontId="9"/>
  </si>
  <si>
    <t>単位</t>
    <rPh sb="0" eb="2">
      <t>タンイ</t>
    </rPh>
    <phoneticPr fontId="9"/>
  </si>
  <si>
    <t>係数</t>
    <rPh sb="0" eb="2">
      <t>ケイスウ</t>
    </rPh>
    <phoneticPr fontId="24"/>
  </si>
  <si>
    <t>単位</t>
    <rPh sb="0" eb="2">
      <t>タンイ</t>
    </rPh>
    <phoneticPr fontId="24"/>
  </si>
  <si>
    <t>把握対象</t>
    <rPh sb="0" eb="2">
      <t>ハアク</t>
    </rPh>
    <rPh sb="2" eb="4">
      <t>タイショウ</t>
    </rPh>
    <phoneticPr fontId="24"/>
  </si>
  <si>
    <t>４月</t>
    <rPh sb="1" eb="2">
      <t>ガツ</t>
    </rPh>
    <phoneticPr fontId="9"/>
  </si>
  <si>
    <t>５月</t>
    <rPh sb="1" eb="2">
      <t>ガツ</t>
    </rPh>
    <phoneticPr fontId="9"/>
  </si>
  <si>
    <t>６月</t>
    <rPh sb="1" eb="2">
      <t>ガツ</t>
    </rPh>
    <phoneticPr fontId="9"/>
  </si>
  <si>
    <t>７月</t>
    <rPh sb="1" eb="2">
      <t>ガツ</t>
    </rPh>
    <phoneticPr fontId="9"/>
  </si>
  <si>
    <t>８月</t>
    <rPh sb="1" eb="2">
      <t>ガツ</t>
    </rPh>
    <phoneticPr fontId="9"/>
  </si>
  <si>
    <t>９月</t>
    <rPh sb="1" eb="2">
      <t>ガツ</t>
    </rPh>
    <phoneticPr fontId="9"/>
  </si>
  <si>
    <t>１０月</t>
    <rPh sb="2" eb="3">
      <t>ガツ</t>
    </rPh>
    <phoneticPr fontId="9"/>
  </si>
  <si>
    <t>１１月</t>
    <rPh sb="2" eb="3">
      <t>ガツ</t>
    </rPh>
    <phoneticPr fontId="9"/>
  </si>
  <si>
    <t>１２月</t>
    <rPh sb="2" eb="3">
      <t>ガツ</t>
    </rPh>
    <phoneticPr fontId="9"/>
  </si>
  <si>
    <t>１月</t>
    <rPh sb="1" eb="2">
      <t>ガツ</t>
    </rPh>
    <phoneticPr fontId="9"/>
  </si>
  <si>
    <t>２月</t>
    <rPh sb="1" eb="2">
      <t>ガツ</t>
    </rPh>
    <phoneticPr fontId="9"/>
  </si>
  <si>
    <t>３月</t>
    <rPh sb="1" eb="2">
      <t>ガツ</t>
    </rPh>
    <phoneticPr fontId="9"/>
  </si>
  <si>
    <t>基準年度</t>
    <rPh sb="0" eb="2">
      <t>キジュン</t>
    </rPh>
    <rPh sb="2" eb="4">
      <t>ネンド</t>
    </rPh>
    <phoneticPr fontId="9"/>
  </si>
  <si>
    <t>※単位発熱量、CO2排出係数、活動量の算出方法は、SHIFT事業モニタリング報告ガイドラインによる。</t>
    <rPh sb="1" eb="3">
      <t>タンイ</t>
    </rPh>
    <rPh sb="3" eb="5">
      <t>ハツネツ</t>
    </rPh>
    <rPh sb="5" eb="6">
      <t>リョウ</t>
    </rPh>
    <rPh sb="10" eb="12">
      <t>ハイシュツ</t>
    </rPh>
    <rPh sb="12" eb="14">
      <t>ケイスウ</t>
    </rPh>
    <rPh sb="15" eb="18">
      <t>カツドウリョウ</t>
    </rPh>
    <rPh sb="19" eb="21">
      <t>サンシュツ</t>
    </rPh>
    <rPh sb="21" eb="23">
      <t>ホウホウ</t>
    </rPh>
    <rPh sb="30" eb="32">
      <t>ジギョウ</t>
    </rPh>
    <rPh sb="38" eb="40">
      <t>ホウコク</t>
    </rPh>
    <phoneticPr fontId="24"/>
  </si>
  <si>
    <t>活動種別</t>
    <rPh sb="0" eb="2">
      <t>カツドウ</t>
    </rPh>
    <rPh sb="2" eb="4">
      <t>シュベツ</t>
    </rPh>
    <phoneticPr fontId="24"/>
  </si>
  <si>
    <t>活動量</t>
    <rPh sb="0" eb="2">
      <t>カツドウ</t>
    </rPh>
    <rPh sb="2" eb="3">
      <t>リョウ</t>
    </rPh>
    <phoneticPr fontId="9"/>
  </si>
  <si>
    <t>単位発熱量</t>
    <rPh sb="0" eb="2">
      <t>タンイ</t>
    </rPh>
    <rPh sb="2" eb="4">
      <t>ハツネツ</t>
    </rPh>
    <rPh sb="4" eb="5">
      <t>リョウ</t>
    </rPh>
    <phoneticPr fontId="24"/>
  </si>
  <si>
    <t>GJ換算量</t>
    <rPh sb="2" eb="4">
      <t>カンサン</t>
    </rPh>
    <rPh sb="4" eb="5">
      <t>リョウ</t>
    </rPh>
    <phoneticPr fontId="24"/>
  </si>
  <si>
    <t>合計</t>
    <rPh sb="0" eb="2">
      <t>ゴウケイ</t>
    </rPh>
    <phoneticPr fontId="24"/>
  </si>
  <si>
    <t>年度開始時点の在庫量</t>
    <rPh sb="0" eb="2">
      <t>ネンド</t>
    </rPh>
    <rPh sb="2" eb="4">
      <t>カイシ</t>
    </rPh>
    <rPh sb="4" eb="6">
      <t>ジテン</t>
    </rPh>
    <rPh sb="7" eb="9">
      <t>ザイコ</t>
    </rPh>
    <rPh sb="9" eb="10">
      <t>リョウ</t>
    </rPh>
    <phoneticPr fontId="24"/>
  </si>
  <si>
    <t>年度終了時点の在庫量</t>
    <rPh sb="0" eb="2">
      <t>ネンド</t>
    </rPh>
    <rPh sb="2" eb="4">
      <t>シュウリョウ</t>
    </rPh>
    <rPh sb="4" eb="6">
      <t>ジテン</t>
    </rPh>
    <rPh sb="7" eb="9">
      <t>ザイコ</t>
    </rPh>
    <rPh sb="9" eb="10">
      <t>リョウ</t>
    </rPh>
    <phoneticPr fontId="24"/>
  </si>
  <si>
    <t>工場・事業場の基準年度におけるエネルギー起源CO2排出量</t>
    <rPh sb="0" eb="2">
      <t>コウジョウ</t>
    </rPh>
    <rPh sb="3" eb="6">
      <t>ジギョウジョウ</t>
    </rPh>
    <rPh sb="7" eb="9">
      <t>キジュン</t>
    </rPh>
    <rPh sb="9" eb="11">
      <t>ネンド</t>
    </rPh>
    <rPh sb="20" eb="22">
      <t>キゲン</t>
    </rPh>
    <rPh sb="25" eb="27">
      <t>ハイシュツ</t>
    </rPh>
    <rPh sb="27" eb="28">
      <t>リョウ</t>
    </rPh>
    <phoneticPr fontId="9"/>
  </si>
  <si>
    <t>---</t>
  </si>
  <si>
    <t>蒸気（産業用以外）</t>
  </si>
  <si>
    <t>コークス</t>
  </si>
  <si>
    <t>原油</t>
  </si>
  <si>
    <t>kl</t>
  </si>
  <si>
    <t>ジェット燃料</t>
  </si>
  <si>
    <t>A重油</t>
  </si>
  <si>
    <t>B重油</t>
  </si>
  <si>
    <t>C重油</t>
  </si>
  <si>
    <t>オイルコークス</t>
  </si>
  <si>
    <t>LPG</t>
  </si>
  <si>
    <t>天然ガス</t>
  </si>
  <si>
    <t>LNG</t>
  </si>
  <si>
    <t>都市ガス</t>
  </si>
  <si>
    <t>アスファルト</t>
  </si>
  <si>
    <t>NGL・コンデンセート</t>
  </si>
  <si>
    <t>ソーダ灰の製造</t>
  </si>
  <si>
    <t>ソーダ灰の使用</t>
  </si>
  <si>
    <t>エチレンの製造</t>
  </si>
  <si>
    <t>電気炉を使用した粗鋼の製造</t>
  </si>
  <si>
    <t>その他（要：備考欄への詳細記載）</t>
  </si>
  <si>
    <t>↓R2年度末にECCJが作成した算定報告書案からもってきた。</t>
    <rPh sb="3" eb="5">
      <t>ネンド</t>
    </rPh>
    <rPh sb="5" eb="6">
      <t>マツ</t>
    </rPh>
    <rPh sb="12" eb="14">
      <t>サクセイ</t>
    </rPh>
    <rPh sb="16" eb="18">
      <t>サンテイ</t>
    </rPh>
    <rPh sb="18" eb="21">
      <t>ホウコクショ</t>
    </rPh>
    <rPh sb="21" eb="22">
      <t>アン</t>
    </rPh>
    <phoneticPr fontId="24"/>
  </si>
  <si>
    <t>↓R3年度の正式な算定報告書（ガイドライン）と合っているかを確認済み</t>
    <rPh sb="3" eb="5">
      <t>ネンド</t>
    </rPh>
    <rPh sb="6" eb="8">
      <t>セイシキ</t>
    </rPh>
    <rPh sb="9" eb="11">
      <t>サンテイ</t>
    </rPh>
    <rPh sb="11" eb="14">
      <t>ホウコクショ</t>
    </rPh>
    <rPh sb="23" eb="24">
      <t>ア</t>
    </rPh>
    <rPh sb="30" eb="32">
      <t>カクニン</t>
    </rPh>
    <rPh sb="32" eb="33">
      <t>ズ</t>
    </rPh>
    <phoneticPr fontId="24"/>
  </si>
  <si>
    <t>※活動種別は細分化済みの状態</t>
    <rPh sb="1" eb="3">
      <t>カツドウ</t>
    </rPh>
    <rPh sb="3" eb="5">
      <t>シュベツ</t>
    </rPh>
    <rPh sb="6" eb="9">
      <t>サイブンカ</t>
    </rPh>
    <rPh sb="9" eb="10">
      <t>ズ</t>
    </rPh>
    <rPh sb="12" eb="14">
      <t>ジョウタイ</t>
    </rPh>
    <phoneticPr fontId="24"/>
  </si>
  <si>
    <t>ガイドライン</t>
    <phoneticPr fontId="24"/>
  </si>
  <si>
    <t>項目</t>
    <rPh sb="0" eb="2">
      <t>コウモク</t>
    </rPh>
    <phoneticPr fontId="24"/>
  </si>
  <si>
    <t>ページ</t>
    <phoneticPr fontId="24"/>
  </si>
  <si>
    <t>計算式振り分け用</t>
    <rPh sb="0" eb="3">
      <t>ケイサンシキ</t>
    </rPh>
    <rPh sb="3" eb="4">
      <t>フ</t>
    </rPh>
    <rPh sb="5" eb="6">
      <t>ワ</t>
    </rPh>
    <rPh sb="7" eb="8">
      <t>ヨウ</t>
    </rPh>
    <phoneticPr fontId="24"/>
  </si>
  <si>
    <t>活動量の種別</t>
    <rPh sb="0" eb="2">
      <t>カツドウ</t>
    </rPh>
    <rPh sb="2" eb="3">
      <t>リョウ</t>
    </rPh>
    <rPh sb="4" eb="6">
      <t>シュベツ</t>
    </rPh>
    <phoneticPr fontId="24"/>
  </si>
  <si>
    <t>活動単位</t>
    <rPh sb="0" eb="2">
      <t>カツドウ</t>
    </rPh>
    <rPh sb="2" eb="4">
      <t>タンイ</t>
    </rPh>
    <phoneticPr fontId="24"/>
  </si>
  <si>
    <t>単位発熱量の単位</t>
    <rPh sb="0" eb="2">
      <t>タンイ</t>
    </rPh>
    <rPh sb="2" eb="4">
      <t>ハツネツ</t>
    </rPh>
    <rPh sb="4" eb="5">
      <t>リョウ</t>
    </rPh>
    <rPh sb="6" eb="8">
      <t>タンイ</t>
    </rPh>
    <phoneticPr fontId="24"/>
  </si>
  <si>
    <t>CO2排出係数の単位</t>
    <rPh sb="3" eb="5">
      <t>ハイシュツ</t>
    </rPh>
    <rPh sb="5" eb="7">
      <t>ケイスウ</t>
    </rPh>
    <rPh sb="8" eb="10">
      <t>タンイ</t>
    </rPh>
    <phoneticPr fontId="24"/>
  </si>
  <si>
    <t>GJ換算対象（エネ起＝対象／非エネ起＝非対象）</t>
    <rPh sb="2" eb="4">
      <t>カンサン</t>
    </rPh>
    <rPh sb="4" eb="6">
      <t>タイショウ</t>
    </rPh>
    <rPh sb="9" eb="10">
      <t>キ</t>
    </rPh>
    <rPh sb="11" eb="13">
      <t>タイショウ</t>
    </rPh>
    <rPh sb="14" eb="15">
      <t>ヒ</t>
    </rPh>
    <rPh sb="17" eb="18">
      <t>キ</t>
    </rPh>
    <rPh sb="19" eb="20">
      <t>ヒ</t>
    </rPh>
    <rPh sb="20" eb="22">
      <t>タイショウ</t>
    </rPh>
    <phoneticPr fontId="24"/>
  </si>
  <si>
    <t>電力等のGJ換算係数</t>
    <rPh sb="0" eb="2">
      <t>デンリョク</t>
    </rPh>
    <rPh sb="2" eb="3">
      <t>トウ</t>
    </rPh>
    <rPh sb="6" eb="10">
      <t>カンサンケイスウ</t>
    </rPh>
    <phoneticPr fontId="24"/>
  </si>
  <si>
    <t>II-15</t>
    <phoneticPr fontId="24"/>
  </si>
  <si>
    <t>系統電力</t>
    <rPh sb="0" eb="2">
      <t>ケイトウ</t>
    </rPh>
    <rPh sb="2" eb="4">
      <t>デンリョク</t>
    </rPh>
    <phoneticPr fontId="24"/>
  </si>
  <si>
    <t>使用量</t>
    <rPh sb="0" eb="2">
      <t>シヨウ</t>
    </rPh>
    <rPh sb="2" eb="3">
      <t>リョウ</t>
    </rPh>
    <phoneticPr fontId="24"/>
  </si>
  <si>
    <t>kWh</t>
    <phoneticPr fontId="24"/>
  </si>
  <si>
    <t>---</t>
    <phoneticPr fontId="24"/>
  </si>
  <si>
    <t>t-CO2/kWh</t>
    <phoneticPr fontId="24"/>
  </si>
  <si>
    <t>対象</t>
    <rPh sb="0" eb="2">
      <t>タイショウ</t>
    </rPh>
    <phoneticPr fontId="24"/>
  </si>
  <si>
    <t>GJ/kWh</t>
    <phoneticPr fontId="9"/>
  </si>
  <si>
    <t>II-21</t>
    <phoneticPr fontId="24"/>
  </si>
  <si>
    <t>輸入原料炭</t>
    <rPh sb="0" eb="2">
      <t>ユニュウ</t>
    </rPh>
    <phoneticPr fontId="24"/>
  </si>
  <si>
    <t>t</t>
    <phoneticPr fontId="24"/>
  </si>
  <si>
    <t>GJ/t</t>
    <phoneticPr fontId="24"/>
  </si>
  <si>
    <t>t-CO2/GJ</t>
    <phoneticPr fontId="24"/>
  </si>
  <si>
    <t>GJ</t>
    <phoneticPr fontId="9"/>
  </si>
  <si>
    <t>国産一般炭</t>
    <rPh sb="0" eb="2">
      <t>コクサン</t>
    </rPh>
    <phoneticPr fontId="24"/>
  </si>
  <si>
    <t>輸入一般炭</t>
    <rPh sb="0" eb="2">
      <t>ユニュウ</t>
    </rPh>
    <rPh sb="2" eb="4">
      <t>イッパン</t>
    </rPh>
    <rPh sb="4" eb="5">
      <t>スミ</t>
    </rPh>
    <phoneticPr fontId="24"/>
  </si>
  <si>
    <t>輸入無煙炭</t>
    <rPh sb="0" eb="2">
      <t>ユニュウ</t>
    </rPh>
    <phoneticPr fontId="24"/>
  </si>
  <si>
    <t>GJ/kl</t>
    <phoneticPr fontId="24"/>
  </si>
  <si>
    <t>↑R3年度の正式な算定報告書（ガイドライン）と合っているかを確認済み</t>
    <rPh sb="3" eb="5">
      <t>ネンド</t>
    </rPh>
    <rPh sb="6" eb="8">
      <t>セイシキ</t>
    </rPh>
    <rPh sb="9" eb="11">
      <t>サンテイ</t>
    </rPh>
    <rPh sb="11" eb="14">
      <t>ホウコクショ</t>
    </rPh>
    <rPh sb="23" eb="24">
      <t>ア</t>
    </rPh>
    <rPh sb="30" eb="32">
      <t>カクニン</t>
    </rPh>
    <rPh sb="32" eb="33">
      <t>ズ</t>
    </rPh>
    <phoneticPr fontId="24"/>
  </si>
  <si>
    <t>潤滑油</t>
    <rPh sb="0" eb="3">
      <t>ジュンカツユ</t>
    </rPh>
    <phoneticPr fontId="24"/>
  </si>
  <si>
    <t>千Nm3</t>
    <phoneticPr fontId="24"/>
  </si>
  <si>
    <t>GJ/千Nm3</t>
    <phoneticPr fontId="24"/>
  </si>
  <si>
    <t>製油所ガス</t>
    <rPh sb="0" eb="3">
      <t>セイユジョ</t>
    </rPh>
    <phoneticPr fontId="24"/>
  </si>
  <si>
    <t>II-17</t>
    <phoneticPr fontId="24"/>
  </si>
  <si>
    <t>GJ</t>
    <phoneticPr fontId="24"/>
  </si>
  <si>
    <t>II-18</t>
    <phoneticPr fontId="24"/>
  </si>
  <si>
    <t>所内消費電力</t>
    <rPh sb="0" eb="2">
      <t>ショナイ</t>
    </rPh>
    <rPh sb="2" eb="4">
      <t>ショウヒ</t>
    </rPh>
    <rPh sb="4" eb="6">
      <t>デンリョク</t>
    </rPh>
    <phoneticPr fontId="24"/>
  </si>
  <si>
    <t>消費量</t>
    <rPh sb="0" eb="3">
      <t>ショウヒリョウ</t>
    </rPh>
    <phoneticPr fontId="24"/>
  </si>
  <si>
    <t>←6-1.～6-3.、7-1.～7-3.で使用しない場合は、把握対象、単位は不要。</t>
    <rPh sb="21" eb="23">
      <t>シヨウ</t>
    </rPh>
    <rPh sb="26" eb="28">
      <t>バアイ</t>
    </rPh>
    <rPh sb="30" eb="32">
      <t>ハアク</t>
    </rPh>
    <rPh sb="32" eb="34">
      <t>タイショウ</t>
    </rPh>
    <rPh sb="35" eb="37">
      <t>タンイ</t>
    </rPh>
    <rPh sb="38" eb="40">
      <t>フヨウ</t>
    </rPh>
    <phoneticPr fontId="24"/>
  </si>
  <si>
    <t>外部供給電力</t>
    <rPh sb="0" eb="2">
      <t>ガイブ</t>
    </rPh>
    <rPh sb="2" eb="4">
      <t>キョウキュウ</t>
    </rPh>
    <rPh sb="4" eb="6">
      <t>デンリョク</t>
    </rPh>
    <phoneticPr fontId="24"/>
  </si>
  <si>
    <t>供給量</t>
    <rPh sb="0" eb="2">
      <t>キョウキュウ</t>
    </rPh>
    <rPh sb="2" eb="3">
      <t>リョウ</t>
    </rPh>
    <phoneticPr fontId="24"/>
  </si>
  <si>
    <t>←6-1.～6-3.、7-1.～7-4.で使用しない場合は、把握対象、単位は不要。</t>
    <rPh sb="21" eb="23">
      <t>シヨウ</t>
    </rPh>
    <rPh sb="26" eb="28">
      <t>バアイ</t>
    </rPh>
    <rPh sb="30" eb="32">
      <t>ハアク</t>
    </rPh>
    <rPh sb="32" eb="34">
      <t>タイショウ</t>
    </rPh>
    <rPh sb="35" eb="37">
      <t>タンイ</t>
    </rPh>
    <rPh sb="38" eb="40">
      <t>フヨウ</t>
    </rPh>
    <phoneticPr fontId="24"/>
  </si>
  <si>
    <t>所内消費熱</t>
    <rPh sb="0" eb="2">
      <t>ショナイ</t>
    </rPh>
    <rPh sb="2" eb="5">
      <t>ショウヒネツ</t>
    </rPh>
    <phoneticPr fontId="24"/>
  </si>
  <si>
    <t>←6-1.～6-3.、7-1.～7-5.で使用しない場合は、把握対象、単位は不要。</t>
    <rPh sb="21" eb="23">
      <t>シヨウ</t>
    </rPh>
    <rPh sb="26" eb="28">
      <t>バアイ</t>
    </rPh>
    <rPh sb="30" eb="32">
      <t>ハアク</t>
    </rPh>
    <rPh sb="32" eb="34">
      <t>タイショウ</t>
    </rPh>
    <rPh sb="35" eb="37">
      <t>タンイ</t>
    </rPh>
    <rPh sb="38" eb="40">
      <t>フヨウ</t>
    </rPh>
    <phoneticPr fontId="24"/>
  </si>
  <si>
    <t>外部供給熱</t>
    <rPh sb="0" eb="2">
      <t>ガイブ</t>
    </rPh>
    <rPh sb="2" eb="4">
      <t>キョウキュウ</t>
    </rPh>
    <rPh sb="4" eb="5">
      <t>ネツ</t>
    </rPh>
    <phoneticPr fontId="24"/>
  </si>
  <si>
    <t>←6-1.～6-3.、7-1.～7-6.で使用しない場合は、把握対象、単位は不要。</t>
    <rPh sb="21" eb="23">
      <t>シヨウ</t>
    </rPh>
    <rPh sb="26" eb="28">
      <t>バアイ</t>
    </rPh>
    <rPh sb="30" eb="32">
      <t>ハアク</t>
    </rPh>
    <rPh sb="32" eb="34">
      <t>タイショウ</t>
    </rPh>
    <rPh sb="35" eb="37">
      <t>タンイ</t>
    </rPh>
    <rPh sb="38" eb="40">
      <t>フヨウ</t>
    </rPh>
    <phoneticPr fontId="24"/>
  </si>
  <si>
    <t>II-27</t>
    <phoneticPr fontId="24"/>
  </si>
  <si>
    <t>①廃油</t>
    <rPh sb="1" eb="3">
      <t>ハイユ</t>
    </rPh>
    <phoneticPr fontId="24"/>
  </si>
  <si>
    <t>焼却・使用量</t>
    <rPh sb="0" eb="2">
      <t>ショウキャク</t>
    </rPh>
    <rPh sb="3" eb="5">
      <t>シヨウ</t>
    </rPh>
    <rPh sb="5" eb="6">
      <t>リョウ</t>
    </rPh>
    <phoneticPr fontId="24"/>
  </si>
  <si>
    <t>t-CO2/t</t>
    <phoneticPr fontId="24"/>
  </si>
  <si>
    <t>②廃合成繊維</t>
    <rPh sb="1" eb="2">
      <t>ハイ</t>
    </rPh>
    <rPh sb="2" eb="4">
      <t>ゴウセイ</t>
    </rPh>
    <rPh sb="4" eb="6">
      <t>センイ</t>
    </rPh>
    <phoneticPr fontId="24"/>
  </si>
  <si>
    <t>③廃ゴムタイヤ</t>
    <rPh sb="1" eb="2">
      <t>ハイ</t>
    </rPh>
    <phoneticPr fontId="24"/>
  </si>
  <si>
    <t>④　②③以外の廃プラスチック類（産業廃棄物）</t>
    <rPh sb="4" eb="6">
      <t>イガイ</t>
    </rPh>
    <rPh sb="7" eb="8">
      <t>ハイ</t>
    </rPh>
    <rPh sb="14" eb="15">
      <t>ルイ</t>
    </rPh>
    <rPh sb="16" eb="18">
      <t>サンギョウ</t>
    </rPh>
    <rPh sb="18" eb="21">
      <t>ハイキブツ</t>
    </rPh>
    <phoneticPr fontId="24"/>
  </si>
  <si>
    <t>⑤　②③④以外の廃プラスチック類（一般廃棄物）</t>
    <rPh sb="5" eb="7">
      <t>イガイ</t>
    </rPh>
    <rPh sb="8" eb="9">
      <t>ハイ</t>
    </rPh>
    <rPh sb="15" eb="16">
      <t>ルイ</t>
    </rPh>
    <rPh sb="17" eb="19">
      <t>イッパン</t>
    </rPh>
    <rPh sb="19" eb="22">
      <t>ハイキブツ</t>
    </rPh>
    <phoneticPr fontId="24"/>
  </si>
  <si>
    <t>廃油から製造される燃料油</t>
    <rPh sb="0" eb="1">
      <t>ハイ</t>
    </rPh>
    <rPh sb="1" eb="2">
      <t>ユ</t>
    </rPh>
    <rPh sb="4" eb="6">
      <t>セイゾウ</t>
    </rPh>
    <rPh sb="9" eb="11">
      <t>ネンリョウ</t>
    </rPh>
    <rPh sb="11" eb="12">
      <t>アブラ</t>
    </rPh>
    <phoneticPr fontId="24"/>
  </si>
  <si>
    <t>kl</t>
    <phoneticPr fontId="24"/>
  </si>
  <si>
    <t>t-CO2/kl</t>
    <phoneticPr fontId="24"/>
  </si>
  <si>
    <t>廃プラスチック類から製造される燃料油</t>
    <rPh sb="0" eb="1">
      <t>ハイ</t>
    </rPh>
    <rPh sb="7" eb="8">
      <t>ルイ</t>
    </rPh>
    <rPh sb="10" eb="12">
      <t>セイゾウ</t>
    </rPh>
    <rPh sb="15" eb="17">
      <t>ネンリョウ</t>
    </rPh>
    <rPh sb="17" eb="18">
      <t>ユ</t>
    </rPh>
    <phoneticPr fontId="24"/>
  </si>
  <si>
    <t>ごみ固形燃料（RPF）</t>
    <rPh sb="2" eb="4">
      <t>コケイ</t>
    </rPh>
    <rPh sb="4" eb="6">
      <t>ネンリョウ</t>
    </rPh>
    <phoneticPr fontId="24"/>
  </si>
  <si>
    <t>ごみ固形燃料（RDF）</t>
    <rPh sb="2" eb="4">
      <t>コケイ</t>
    </rPh>
    <rPh sb="4" eb="6">
      <t>ネンリョウ</t>
    </rPh>
    <phoneticPr fontId="24"/>
  </si>
  <si>
    <t>II-28</t>
    <phoneticPr fontId="24"/>
  </si>
  <si>
    <t>セメントの製造</t>
    <rPh sb="5" eb="7">
      <t>セイゾウ</t>
    </rPh>
    <phoneticPr fontId="24"/>
  </si>
  <si>
    <t>クリンカー製造量</t>
    <rPh sb="5" eb="7">
      <t>セイゾウ</t>
    </rPh>
    <rPh sb="7" eb="8">
      <t>リョウ</t>
    </rPh>
    <phoneticPr fontId="24"/>
  </si>
  <si>
    <t>II-30</t>
    <phoneticPr fontId="24"/>
  </si>
  <si>
    <t>生石灰の製造（原料：石灰石）</t>
    <rPh sb="7" eb="9">
      <t>ゲンリョウ</t>
    </rPh>
    <rPh sb="10" eb="12">
      <t>セッカイ</t>
    </rPh>
    <rPh sb="12" eb="13">
      <t>イシ</t>
    </rPh>
    <phoneticPr fontId="24"/>
  </si>
  <si>
    <t>原料使用量</t>
    <rPh sb="0" eb="2">
      <t>ゲンリョウ</t>
    </rPh>
    <rPh sb="2" eb="4">
      <t>シヨウ</t>
    </rPh>
    <rPh sb="4" eb="5">
      <t>リョウ</t>
    </rPh>
    <phoneticPr fontId="24"/>
  </si>
  <si>
    <t>生石灰の製造（原料：ドロマイト）</t>
    <rPh sb="7" eb="9">
      <t>ゲンリョウ</t>
    </rPh>
    <phoneticPr fontId="24"/>
  </si>
  <si>
    <t>II-32</t>
    <phoneticPr fontId="24"/>
  </si>
  <si>
    <t>石灰石（タンカル）の使用</t>
    <rPh sb="0" eb="3">
      <t>セッカイセキ</t>
    </rPh>
    <rPh sb="10" eb="12">
      <t>シヨウ</t>
    </rPh>
    <phoneticPr fontId="24"/>
  </si>
  <si>
    <t>ドロマイトの使用</t>
    <rPh sb="6" eb="8">
      <t>シヨウ</t>
    </rPh>
    <phoneticPr fontId="24"/>
  </si>
  <si>
    <t>II-35</t>
    <phoneticPr fontId="24"/>
  </si>
  <si>
    <t>追加投入量</t>
    <rPh sb="0" eb="2">
      <t>ツイカ</t>
    </rPh>
    <rPh sb="2" eb="4">
      <t>トウニュウ</t>
    </rPh>
    <rPh sb="4" eb="5">
      <t>リョウ</t>
    </rPh>
    <phoneticPr fontId="24"/>
  </si>
  <si>
    <t>II-37</t>
    <phoneticPr fontId="24"/>
  </si>
  <si>
    <t>II-39</t>
    <phoneticPr fontId="24"/>
  </si>
  <si>
    <t>アンモニアの製造（原料：石炭）</t>
    <rPh sb="9" eb="11">
      <t>ゲンリョウ</t>
    </rPh>
    <rPh sb="12" eb="14">
      <t>セキタン</t>
    </rPh>
    <phoneticPr fontId="24"/>
  </si>
  <si>
    <t>アンモニアの製造（原料：ナフサ）</t>
    <rPh sb="9" eb="11">
      <t>ゲンリョウ</t>
    </rPh>
    <phoneticPr fontId="24"/>
  </si>
  <si>
    <t>アンモニアの製造（原料：オイルコークス）</t>
    <rPh sb="9" eb="11">
      <t>ゲンリョウ</t>
    </rPh>
    <phoneticPr fontId="24"/>
  </si>
  <si>
    <t>アンモニアの製造（原料：LPG）</t>
    <rPh sb="9" eb="11">
      <t>ゲンリョウ</t>
    </rPh>
    <phoneticPr fontId="24"/>
  </si>
  <si>
    <t>アンモニアの製造（原料：LNG）</t>
    <rPh sb="9" eb="11">
      <t>ゲンリョウ</t>
    </rPh>
    <phoneticPr fontId="24"/>
  </si>
  <si>
    <t>アンモニアの製造（原料：天然ガス(LNG除く)）</t>
    <rPh sb="9" eb="11">
      <t>ゲンリョウ</t>
    </rPh>
    <rPh sb="12" eb="14">
      <t>テンネン</t>
    </rPh>
    <rPh sb="20" eb="21">
      <t>ノゾ</t>
    </rPh>
    <phoneticPr fontId="24"/>
  </si>
  <si>
    <t>t-CO2/千Nm3</t>
    <phoneticPr fontId="24"/>
  </si>
  <si>
    <t>アンモニアの製造（原料：コークス炉ガス）</t>
    <rPh sb="9" eb="11">
      <t>ゲンリョウ</t>
    </rPh>
    <rPh sb="16" eb="17">
      <t>ロ</t>
    </rPh>
    <phoneticPr fontId="24"/>
  </si>
  <si>
    <t>アンモニアの製造（原料：石油系炭化水素ガス）</t>
    <rPh sb="9" eb="11">
      <t>ゲンリョウ</t>
    </rPh>
    <rPh sb="12" eb="15">
      <t>セキユケイ</t>
    </rPh>
    <rPh sb="15" eb="17">
      <t>タンカ</t>
    </rPh>
    <rPh sb="17" eb="19">
      <t>スイソ</t>
    </rPh>
    <phoneticPr fontId="24"/>
  </si>
  <si>
    <t>II-42</t>
    <phoneticPr fontId="24"/>
  </si>
  <si>
    <t>シリコンカーバイドの製造</t>
    <phoneticPr fontId="24"/>
  </si>
  <si>
    <t>石油コークス使用量</t>
    <rPh sb="0" eb="2">
      <t>セキユ</t>
    </rPh>
    <rPh sb="6" eb="8">
      <t>シヨウ</t>
    </rPh>
    <rPh sb="8" eb="9">
      <t>リョウ</t>
    </rPh>
    <phoneticPr fontId="24"/>
  </si>
  <si>
    <t>II-44</t>
    <phoneticPr fontId="24"/>
  </si>
  <si>
    <t>カルシウムカーバイドの製造（石灰石起源）</t>
    <phoneticPr fontId="24"/>
  </si>
  <si>
    <t>製造量</t>
    <rPh sb="0" eb="2">
      <t>セイゾウ</t>
    </rPh>
    <rPh sb="2" eb="3">
      <t>リョウ</t>
    </rPh>
    <phoneticPr fontId="24"/>
  </si>
  <si>
    <t>カルシウムカーバイドの製造（還元剤起源）</t>
    <phoneticPr fontId="24"/>
  </si>
  <si>
    <t>II-46</t>
    <phoneticPr fontId="24"/>
  </si>
  <si>
    <t>3.10</t>
    <phoneticPr fontId="24"/>
  </si>
  <si>
    <t>II-47</t>
    <phoneticPr fontId="24"/>
  </si>
  <si>
    <t>カルシウムカーバイドを原料としたアセチレンの使用（燃焼）</t>
    <rPh sb="11" eb="13">
      <t>ゲンリョウ</t>
    </rPh>
    <phoneticPr fontId="24"/>
  </si>
  <si>
    <t>3.11</t>
    <phoneticPr fontId="24"/>
  </si>
  <si>
    <t>II-49</t>
    <phoneticPr fontId="24"/>
  </si>
  <si>
    <t>3.12</t>
    <phoneticPr fontId="24"/>
  </si>
  <si>
    <t>II-50</t>
    <phoneticPr fontId="24"/>
  </si>
  <si>
    <t>ドライアイス／液化炭酸ガス／噴霧器の使用</t>
    <rPh sb="14" eb="17">
      <t>フンムキ</t>
    </rPh>
    <phoneticPr fontId="24"/>
  </si>
  <si>
    <t>←「計算式の振り分け」は、6-1.～6-3.、7-1.～7-3.の各シートにおける係数の入力状況に基づき、各シートのA列にて判断。</t>
    <rPh sb="2" eb="5">
      <t>ケイサンシキ</t>
    </rPh>
    <rPh sb="6" eb="7">
      <t>フ</t>
    </rPh>
    <rPh sb="8" eb="9">
      <t>ワ</t>
    </rPh>
    <rPh sb="33" eb="34">
      <t>カク</t>
    </rPh>
    <rPh sb="41" eb="43">
      <t>ケイスウ</t>
    </rPh>
    <rPh sb="44" eb="46">
      <t>ニュウリョク</t>
    </rPh>
    <rPh sb="46" eb="48">
      <t>ジョウキョウ</t>
    </rPh>
    <rPh sb="49" eb="50">
      <t>モト</t>
    </rPh>
    <rPh sb="53" eb="54">
      <t>カク</t>
    </rPh>
    <rPh sb="59" eb="60">
      <t>レツ</t>
    </rPh>
    <rPh sb="62" eb="64">
      <t>ハンダン</t>
    </rPh>
    <phoneticPr fontId="24"/>
  </si>
  <si>
    <t>01 農業</t>
  </si>
  <si>
    <t>010 管理，補助的経済活動を行う事業所（01農業）</t>
  </si>
  <si>
    <t>02 林業</t>
  </si>
  <si>
    <t>011 耕種農業</t>
  </si>
  <si>
    <t>03 漁業（水産養殖業を除く）</t>
  </si>
  <si>
    <t>012 畜産農業</t>
  </si>
  <si>
    <t>04 水産養殖業</t>
  </si>
  <si>
    <t>013 農業サービス業（園芸サービス業を除く）</t>
  </si>
  <si>
    <t>05 鉱業，採石業，砂利採取業</t>
  </si>
  <si>
    <t>014 園芸サービス業</t>
  </si>
  <si>
    <t>06 総合工事業</t>
  </si>
  <si>
    <t>020 管理，補助的経済活動を行う事業所（02林業）</t>
  </si>
  <si>
    <t>07 職別工事業(設備工事業を除く)</t>
  </si>
  <si>
    <t>021 育林業</t>
  </si>
  <si>
    <t>08 設備工事業</t>
  </si>
  <si>
    <t>022 素材生産業</t>
  </si>
  <si>
    <t>09 食料品製造業</t>
  </si>
  <si>
    <t>023 特用林産物生産業（きのこ類の栽培を除く）</t>
  </si>
  <si>
    <t>10 飲料・たばこ・飼料製造業</t>
  </si>
  <si>
    <t>024 林業サービス業</t>
  </si>
  <si>
    <t>11 繊維工業</t>
  </si>
  <si>
    <t>029 その他の林業</t>
  </si>
  <si>
    <t>12 木材・木製品製造業（家具を除く）</t>
  </si>
  <si>
    <t>030 管理，補助的経済活動を行う事業所（03漁業）</t>
  </si>
  <si>
    <t>13 家具・装備品製造業</t>
  </si>
  <si>
    <t>031 海面漁業</t>
  </si>
  <si>
    <t>14 パルプ・紙・紙加工品製造業</t>
  </si>
  <si>
    <t>032 内水面漁業</t>
  </si>
  <si>
    <t>15 印刷・同関連業</t>
  </si>
  <si>
    <t>040 管理，補助的経済活動を行う事業所（04水産養殖業）</t>
  </si>
  <si>
    <t>16 化学工業</t>
  </si>
  <si>
    <t>041 海面養殖業</t>
  </si>
  <si>
    <t>17 石油製品・石炭製品製造業</t>
  </si>
  <si>
    <t>042 内水面養殖業</t>
  </si>
  <si>
    <t>18 プラスチック製品製造業（別掲を除く）</t>
  </si>
  <si>
    <t>050 管理，補助的経済活動を行う事業所（05鉱業，採石業，砂利採取業）</t>
  </si>
  <si>
    <t>19 ゴム製品製造業</t>
  </si>
  <si>
    <t>051 金属鉱業</t>
  </si>
  <si>
    <t>20 なめし革・同製品・毛皮製造業</t>
  </si>
  <si>
    <t>052 石炭・亜炭鉱業</t>
  </si>
  <si>
    <t>21 窯業・土石製品製造業</t>
  </si>
  <si>
    <t>053 原油・天然ガス鉱業</t>
  </si>
  <si>
    <t>22 鉄鋼業</t>
  </si>
  <si>
    <t>054 採石業，砂・砂利・玉石採取業</t>
  </si>
  <si>
    <t>23 非鉄金属製造業</t>
  </si>
  <si>
    <t>055 窯業原料用鉱物鉱業（耐火物・陶磁器・ガラス・セメント原料用に限る）</t>
  </si>
  <si>
    <t>24 金属製品製造業</t>
  </si>
  <si>
    <t>059 その他の鉱業</t>
  </si>
  <si>
    <t>25 はん用機械器具製造業</t>
  </si>
  <si>
    <t>060 管理，補助的経済活動を行う事業所（06総合工事業）</t>
  </si>
  <si>
    <t>26 生産用機械器具製造業</t>
  </si>
  <si>
    <t>061 一般土木建築工事業</t>
  </si>
  <si>
    <t>27 業務用機械器具製造業</t>
  </si>
  <si>
    <t>062 土木工事業（舗装工事業を除く）</t>
  </si>
  <si>
    <t>28 電子部品・デバイス・電子回路製造業</t>
  </si>
  <si>
    <t>063 舗装工事業</t>
  </si>
  <si>
    <t>29 電気機械器具製造業</t>
  </si>
  <si>
    <t>064 建築工事業(木造建築工事業を除く)</t>
  </si>
  <si>
    <t>30 情報通信機械器具製造業</t>
  </si>
  <si>
    <t>065 木造建築工事業</t>
  </si>
  <si>
    <t>31 輸送用機械器具製造業</t>
  </si>
  <si>
    <t>066 建築リフォーム工事業</t>
  </si>
  <si>
    <t>32 その他の製造業</t>
  </si>
  <si>
    <t>070 管理，補助的経済活動を行う事業所（07職別工事業）</t>
  </si>
  <si>
    <t>33 電気業</t>
  </si>
  <si>
    <t>071 大工工事業</t>
  </si>
  <si>
    <t>34 ガス業</t>
  </si>
  <si>
    <t>072 とび・土工・コンクリート工事業</t>
  </si>
  <si>
    <t>35 熱供給業</t>
  </si>
  <si>
    <t>073 鉄骨・鉄筋工事業</t>
  </si>
  <si>
    <t>36 水道業</t>
  </si>
  <si>
    <t>074 石工・れんが・タイル・ブロック工事業</t>
  </si>
  <si>
    <t>37 通信業</t>
  </si>
  <si>
    <t>075 左官工事業</t>
  </si>
  <si>
    <t>38 放送業</t>
  </si>
  <si>
    <t>076 板金・金物工事業</t>
  </si>
  <si>
    <t>39 情報サービス業</t>
  </si>
  <si>
    <t>077 塗装工事業</t>
  </si>
  <si>
    <t>40 インターネット附随サービス業</t>
  </si>
  <si>
    <t>078 床・内装工事業</t>
  </si>
  <si>
    <t>41 映像・音声・文字情報制作業</t>
  </si>
  <si>
    <t>079 その他の職別工事業</t>
  </si>
  <si>
    <t>42 鉄道業</t>
  </si>
  <si>
    <t>080 管理，補助的経済活動を行う事業所（08設備工事業）</t>
  </si>
  <si>
    <t>43 道路旅客運送業</t>
  </si>
  <si>
    <t>081 電気工事業</t>
  </si>
  <si>
    <t>44 道路貨物運送業</t>
  </si>
  <si>
    <t>082 電気通信・信号装置工事業</t>
  </si>
  <si>
    <t>45 水運業</t>
  </si>
  <si>
    <t>083 管工事業（さく井工事業を除く）</t>
  </si>
  <si>
    <t>46 航空運輸業</t>
  </si>
  <si>
    <t>084 機械器具設置工事業</t>
  </si>
  <si>
    <t>47 倉庫業</t>
  </si>
  <si>
    <t>089 その他の設備工事業</t>
  </si>
  <si>
    <t>48 運輸に附帯するサービス業</t>
  </si>
  <si>
    <t>090 管理，補助的経済活動を行う事業所（09食料品製造業）</t>
  </si>
  <si>
    <t>49 郵便業（信書便事業を含む）</t>
  </si>
  <si>
    <t>091 畜産食料品製造業</t>
  </si>
  <si>
    <t>50 各種商品卸売業</t>
  </si>
  <si>
    <t>092 水産食料品製造業</t>
  </si>
  <si>
    <t>51 繊維・衣服等卸売業</t>
  </si>
  <si>
    <t>093 野菜缶詰・果実缶詰・農産保存食料品製造業</t>
  </si>
  <si>
    <t>52 飲食料品卸売業</t>
  </si>
  <si>
    <t>094 調味料製造業</t>
  </si>
  <si>
    <t>53 建築材料，鉱物・金属材料等卸売業</t>
  </si>
  <si>
    <t>095 糖類製造業</t>
  </si>
  <si>
    <t>54 機械器具卸売業</t>
  </si>
  <si>
    <t>096 精穀・製粉業</t>
  </si>
  <si>
    <t>55 その他の卸売業</t>
  </si>
  <si>
    <t>097 パン・菓子製造業</t>
  </si>
  <si>
    <t>56 各種商品小売業</t>
  </si>
  <si>
    <t>098 動植物油脂製造業</t>
  </si>
  <si>
    <t>57 織物・衣服・身の回り品小売業</t>
  </si>
  <si>
    <t>099 その他の食料品製造業</t>
  </si>
  <si>
    <t>58 飲食料品小売業</t>
  </si>
  <si>
    <t>100 管理，補助的経済活動を行う事業所（10飲料・たばこ・飼料製造業）</t>
  </si>
  <si>
    <t>59 機械器具小売業</t>
  </si>
  <si>
    <t>101 清涼飲料製造業</t>
  </si>
  <si>
    <t>60 その他の小売業</t>
  </si>
  <si>
    <t>102 酒類製造業</t>
  </si>
  <si>
    <t>61 無店舗小売業</t>
  </si>
  <si>
    <t>103 茶・コーヒー製造業（清涼飲料を除く）</t>
  </si>
  <si>
    <t>62 銀行業</t>
  </si>
  <si>
    <t>104 製氷業</t>
  </si>
  <si>
    <t>63 協同組織金融業</t>
  </si>
  <si>
    <t>105 たばこ製造業</t>
  </si>
  <si>
    <t>64 貸金業，クレジットカード業等非預金信用機関</t>
  </si>
  <si>
    <t>106 飼料・有機質肥料製造業</t>
  </si>
  <si>
    <t>65 金融商品取引業，商品先物取引業</t>
  </si>
  <si>
    <t>110 管理，補助的経済活動を行う事業所（11繊維工業）</t>
  </si>
  <si>
    <t>66 補助的金融業等</t>
  </si>
  <si>
    <t>111 製糸業，紡績業，化学繊維・ねん糸等製造業</t>
  </si>
  <si>
    <t>67 保険業（保険媒介代理業，保険サービス業を含む）</t>
  </si>
  <si>
    <t>112 織物業</t>
  </si>
  <si>
    <t>68 不動産取引業</t>
  </si>
  <si>
    <t>113 ニット生地製造業</t>
  </si>
  <si>
    <t>69 不動産賃貸業・管理業</t>
  </si>
  <si>
    <t>114 染色整理業</t>
  </si>
  <si>
    <t>70 物品賃貸業</t>
  </si>
  <si>
    <t>115 綱・網・レース・繊維粗製品製造業</t>
  </si>
  <si>
    <t>71 学術・開発研究機関</t>
  </si>
  <si>
    <t>116 外衣・シャツ製造業（和式を除く）</t>
  </si>
  <si>
    <t>72 専門サービス業（他に分類されないもの）</t>
  </si>
  <si>
    <t>117 下着類製造業</t>
  </si>
  <si>
    <t>73 広告業</t>
  </si>
  <si>
    <t>118 和装製品・その他の衣服・繊維製身の回り品製造業</t>
  </si>
  <si>
    <t>74 技術サービス業（他に分類されないもの）</t>
  </si>
  <si>
    <t>119 その他の繊維製品製造業</t>
  </si>
  <si>
    <t>75 宿泊業</t>
  </si>
  <si>
    <t>120 管理，補助的経済活動を行う事業所（12木材・木製品製造業）</t>
  </si>
  <si>
    <t>76 飲食店</t>
  </si>
  <si>
    <t>121 製材業，木製品製造業</t>
  </si>
  <si>
    <t>77 持ち帰り・配達飲食サービス業</t>
  </si>
  <si>
    <t>122 造作材・合板・建築用組立材料製造業</t>
  </si>
  <si>
    <t>78 洗濯・理容・美容・浴場業</t>
  </si>
  <si>
    <t>123 木製容器製造業（竹，とうを含む）</t>
  </si>
  <si>
    <t>79 その他の生活関連サービス業</t>
  </si>
  <si>
    <t>129 その他の木製品製造業(竹，とうを含む)</t>
  </si>
  <si>
    <t>80 娯楽業</t>
  </si>
  <si>
    <t>130 管理，補助的経済活動を行う事業所（13家具・装備品製造業）</t>
  </si>
  <si>
    <t>81 学校教育</t>
  </si>
  <si>
    <t>131 家具製造業</t>
  </si>
  <si>
    <t>82 その他の教育，学習支援業</t>
  </si>
  <si>
    <t>132 宗教用具製造業</t>
  </si>
  <si>
    <t>83 医療業</t>
  </si>
  <si>
    <t>133 建具製造業</t>
  </si>
  <si>
    <t>84 保健衛生</t>
  </si>
  <si>
    <t>139 その他の家具・装備品製造業</t>
  </si>
  <si>
    <t>85 社会保険・社会福祉・介護事業</t>
  </si>
  <si>
    <t>140 管理，補助的経済活動を行う事業所（14パルプ・紙・紙加工品製造業）</t>
  </si>
  <si>
    <t>86 郵便局</t>
  </si>
  <si>
    <t>141 パルプ製造業</t>
  </si>
  <si>
    <t>87 協同組合（他に分類されないもの）</t>
  </si>
  <si>
    <t>142 紙製造業</t>
  </si>
  <si>
    <t>88 廃棄物処理業</t>
  </si>
  <si>
    <t>143 加工紙製造業</t>
  </si>
  <si>
    <t>89 自動車整備業</t>
  </si>
  <si>
    <t>144 紙製品製造業</t>
  </si>
  <si>
    <t>90 機械等修理業（別掲を除く）</t>
  </si>
  <si>
    <t>145 紙製容器製造業</t>
  </si>
  <si>
    <t>91 職業紹介・労働者派遣業</t>
  </si>
  <si>
    <t>149 その他のパルプ・紙・紙加工品製造業</t>
  </si>
  <si>
    <t>92 その他の事業サービス業</t>
  </si>
  <si>
    <t>150 管理，補助的経済活動を行う事業所（15印刷・同関連業）</t>
  </si>
  <si>
    <t>93 政治・経済・文化団体</t>
  </si>
  <si>
    <t>151 印刷業</t>
  </si>
  <si>
    <t>94 宗教</t>
  </si>
  <si>
    <t>152 製版業</t>
  </si>
  <si>
    <t>95 その他のサービス業</t>
  </si>
  <si>
    <t>153 製本業，印刷物加工業</t>
  </si>
  <si>
    <t>96 外国公務</t>
  </si>
  <si>
    <t>159 印刷関連サービス業</t>
  </si>
  <si>
    <t>97 国家公務</t>
  </si>
  <si>
    <t>160 管理，補助的経済活動を行う事業所（16化学工業）</t>
  </si>
  <si>
    <t>98 地方公務</t>
  </si>
  <si>
    <t>161 化学肥料製造業</t>
  </si>
  <si>
    <t>99 分類不能の産業</t>
  </si>
  <si>
    <t>162 無機化学工業製品製造業</t>
  </si>
  <si>
    <t>163 有機化学工業製品製造業</t>
  </si>
  <si>
    <t>164 油脂加工製品・石けん・合成洗剤・界面活性剤・塗料製造業</t>
  </si>
  <si>
    <t>165 医薬品製造業</t>
  </si>
  <si>
    <t>166 化粧品・歯磨・その他の化粧用調整品製造業</t>
  </si>
  <si>
    <t>169 その他の化学工業</t>
  </si>
  <si>
    <t>170 管理，補助的経済活動を行う事業所（17石油製品・石炭製品製造業）</t>
  </si>
  <si>
    <t>171 石油精製業</t>
  </si>
  <si>
    <t>172 潤滑油・グリース製造業（石油精製業によらないもの）</t>
  </si>
  <si>
    <t>173 コークス製造業</t>
  </si>
  <si>
    <t>174 舗装材料製造業</t>
  </si>
  <si>
    <t>179 その他の石油製品・石炭製品製造業</t>
  </si>
  <si>
    <t>180 管理，補助的経済活動を行う事業所（18プラスチック製品製造業）</t>
  </si>
  <si>
    <t>181 プラスチック板・棒・管・継手・異形押出製品製造業</t>
  </si>
  <si>
    <t>182 プラスチックフィルム・シート・床材・合成皮革製造業</t>
  </si>
  <si>
    <t>183 工業用プラスチック製品製造業</t>
  </si>
  <si>
    <t>184 発泡・強化プラスチック製品製造業</t>
  </si>
  <si>
    <t>185 プラスチック成形材料製造業（廃プラスチックを含む）</t>
  </si>
  <si>
    <t>189 その他のプラスチック製品製造業</t>
  </si>
  <si>
    <t>190 管理，補助的経済活動を行う事業所（19ゴム製品製造業）</t>
  </si>
  <si>
    <t>191 タイヤ・チューブ製造業</t>
  </si>
  <si>
    <t>192 ゴム製・プラスチック製履物・同附属品製造業</t>
  </si>
  <si>
    <t>193 ゴムベルト・ゴムホース・工業用ゴム製品製造業</t>
  </si>
  <si>
    <t>199 その他のゴム製品製造業</t>
  </si>
  <si>
    <t>200 管理，補助的経済活動を行う事業所（20なめし革・同製品・毛皮製造業）</t>
  </si>
  <si>
    <t>201 なめし革製造業</t>
  </si>
  <si>
    <t>202 工業用革製品製造業（手袋を除く）</t>
  </si>
  <si>
    <t>203 革製履物用材料・同附属品製造業</t>
  </si>
  <si>
    <t>204 革製履物製造業</t>
  </si>
  <si>
    <t>205 革製手袋製造業</t>
  </si>
  <si>
    <t>206 かばん製造業</t>
  </si>
  <si>
    <t>207 袋物製造業</t>
  </si>
  <si>
    <t>208 毛皮製造業</t>
  </si>
  <si>
    <t>209 その他のなめし革製品製造業</t>
  </si>
  <si>
    <t>210 管理，補助的経済活動を行う事業所（21窯業・土石製品製造業）</t>
  </si>
  <si>
    <t>211 ガラス・同製品製造業</t>
  </si>
  <si>
    <t>212 セメント・同製品製造業</t>
  </si>
  <si>
    <t>213 建設用粘土製品製造業（陶磁器製を除く)</t>
  </si>
  <si>
    <t>214 陶磁器・同関連製品製造業</t>
  </si>
  <si>
    <t>215 耐火物製造業</t>
  </si>
  <si>
    <t>216 炭素・黒鉛製品製造業</t>
  </si>
  <si>
    <t>217 研磨材・同製品製造業</t>
  </si>
  <si>
    <t>218 骨材・石工品等製造業</t>
  </si>
  <si>
    <t>219 その他の窯業・土石製品製造業</t>
  </si>
  <si>
    <t>220 管理，補助的経済活動を行う事業所（22鉄鋼業）</t>
  </si>
  <si>
    <t>221 製鉄業</t>
  </si>
  <si>
    <t>222 製鋼・製鋼圧延業</t>
  </si>
  <si>
    <t>223 製鋼を行わない鋼材製造業（表面処理鋼材を除く）</t>
  </si>
  <si>
    <t>224 表面処理鋼材製造業</t>
  </si>
  <si>
    <t>225 鉄素形材製造業</t>
  </si>
  <si>
    <t>229 その他の鉄鋼業</t>
  </si>
  <si>
    <t>230 管理，補助的経済活動を行う事業所（23非鉄金属製造業）</t>
  </si>
  <si>
    <t>231 非鉄金属第1次製錬・精製業</t>
  </si>
  <si>
    <t>232 非鉄金属第2次製錬・精製業（非鉄金属合金製造業を含む）</t>
  </si>
  <si>
    <t>233 非鉄金属・同合金圧延業（抽伸，押出しを含む）</t>
  </si>
  <si>
    <t>234 電線・ケーブル製造業</t>
  </si>
  <si>
    <t>235 非鉄金属素形材製造業</t>
  </si>
  <si>
    <t>239 その他の非鉄金属製造業</t>
  </si>
  <si>
    <t>240 管理，補助的経済活動を行う事業所（24金属製品製造業）</t>
  </si>
  <si>
    <t>241 ブリキ缶・その他のめっき板等製品製造業</t>
  </si>
  <si>
    <t>242 洋食器・刃物・手道具・金物類製造業</t>
  </si>
  <si>
    <t>243 暖房・調理等装置,配管工事用附属品製造業</t>
  </si>
  <si>
    <t>244 建設用・建築用金属製品製造業（製缶板金業を含む)</t>
  </si>
  <si>
    <t>245 金属素形材製品製造業</t>
  </si>
  <si>
    <t>246 金属被覆・彫刻業，熱処理業（ほうろう鉄器を除く）</t>
  </si>
  <si>
    <t>247 金属線製品製造業（ねじ類を除く)</t>
  </si>
  <si>
    <t>248 ボルト・ナット・リベット・小ねじ・木ねじ等製造業</t>
  </si>
  <si>
    <t>249 その他の金属製品製造業</t>
  </si>
  <si>
    <t>250 管理，補助的経済活動を行う事業所（25はん用機械器具製造業）</t>
  </si>
  <si>
    <t>251 ボイラ・原動機製造業</t>
  </si>
  <si>
    <t>252 ポンプ・圧縮機器製造業</t>
  </si>
  <si>
    <t>253 一般産業用機械・装置製造業</t>
  </si>
  <si>
    <t>259 その他のはん用機械・同部分品製造業</t>
  </si>
  <si>
    <t>260 管理，補助的経済活動を行う事業所（26生産用機械器具製造業）</t>
  </si>
  <si>
    <t>261 農業用機械製造業（農業用器具を除く）</t>
  </si>
  <si>
    <t>262 建設機械・鉱山機械製造業</t>
  </si>
  <si>
    <t>263 繊維機械製造業</t>
  </si>
  <si>
    <t>264 生活関連産業用機械製造業</t>
  </si>
  <si>
    <t>265 基礎素材産業用機械製造業</t>
  </si>
  <si>
    <t>266 金属加工機械製造業</t>
  </si>
  <si>
    <t>267 半導体・フラットパネルディスプレイ製造装置製造業</t>
  </si>
  <si>
    <t>269 その他の生産用機械・同部分品製造業</t>
  </si>
  <si>
    <t>270 管理，補助的経済活動を行う事業所（27業務用機械器具製造業）</t>
  </si>
  <si>
    <t>271 事務用機械器具製造業</t>
  </si>
  <si>
    <t>272 サービス用・娯楽用機械器具製造業</t>
  </si>
  <si>
    <t>273 計量器・測定器・分析機器・試験機・測量機械器具・理化学機械器具製造業</t>
  </si>
  <si>
    <t>274 医療用機械器具・医療用品製造業</t>
  </si>
  <si>
    <t>275 光学機械器具・レンズ製造業</t>
  </si>
  <si>
    <t>276 武器製造業</t>
  </si>
  <si>
    <t>280 管理，補助的経済活動を行う事業所（28電子部品・デバイス・電子回路製造業）</t>
  </si>
  <si>
    <t>281 電子デバイス製造業</t>
  </si>
  <si>
    <t>282 電子部品製造業</t>
  </si>
  <si>
    <t>283 記録メディア製造業</t>
  </si>
  <si>
    <t>284 電子回路製造業</t>
  </si>
  <si>
    <t>285 ユニット部品製造業</t>
  </si>
  <si>
    <t>289 その他の電子部品・デバイス・電子回路製造業</t>
  </si>
  <si>
    <t>290 管理，補助的経済活動を行う事業所（29電気機械器具製造業）</t>
  </si>
  <si>
    <t>291 発電用・送電用・配電用電気機械器具製造業</t>
  </si>
  <si>
    <t>292 産業用電気機械器具製造業</t>
  </si>
  <si>
    <t>293 民生用電気機械器具製造業</t>
  </si>
  <si>
    <t>294 電球・電気照明器具製造業</t>
  </si>
  <si>
    <t>295 電池製造業</t>
  </si>
  <si>
    <t>296 電子応用装置製造業</t>
  </si>
  <si>
    <t>297 電気計測器製造業</t>
  </si>
  <si>
    <t>299 その他の電気機械器具製造業</t>
  </si>
  <si>
    <t>300 管理，補助的経済活動を行う事業所（30情報通信機械器具製造業）</t>
  </si>
  <si>
    <t>301 通信機械器具・同関連機械器具製造業</t>
  </si>
  <si>
    <t>302 映像・音響機械器具製造業</t>
  </si>
  <si>
    <t>303 電子計算機・同附属装置製造業</t>
  </si>
  <si>
    <t>310 管理，補助的経済活動を行う事業所（31輸送用機械器具製造業）</t>
  </si>
  <si>
    <t>311 自動車・同附属品製造業</t>
  </si>
  <si>
    <t>312 鉄道車両・同部分品製造業</t>
  </si>
  <si>
    <t>313 船舶製造・修理業，舶用機関製造業</t>
  </si>
  <si>
    <t>314 航空機・同附属品製造業</t>
  </si>
  <si>
    <t>315 産業用運搬車両・同部分品・附属品製造業</t>
  </si>
  <si>
    <t>319 その他の輸送用機械器具製造業</t>
  </si>
  <si>
    <t>320 管理，補助的経済活動を行う事業所（32その他の製造業）</t>
  </si>
  <si>
    <t>321 貴金属・宝石製品製造業</t>
  </si>
  <si>
    <t>322 装身具・装飾品・ボタン・同関連品製造業（貴金属・宝石製を除く）</t>
  </si>
  <si>
    <t>323 時計・同部分品製造業</t>
  </si>
  <si>
    <t>324 楽器製造業</t>
  </si>
  <si>
    <t>325 がん具・運動用具製造業</t>
  </si>
  <si>
    <t>326 ペン・鉛筆・絵画用品・その他の事務用品製造業</t>
  </si>
  <si>
    <t>327 漆器製造業</t>
  </si>
  <si>
    <t>328 畳等生活雑貨製品製造業</t>
  </si>
  <si>
    <t>329 他に分類されない製造業</t>
  </si>
  <si>
    <t>330 管理，補助的経済活動を行う事業所（33電気業）</t>
  </si>
  <si>
    <t>331 電気業</t>
  </si>
  <si>
    <t>340 管理，補助的経済活動を行う事業所（34ガス業）</t>
  </si>
  <si>
    <t>341 ガス業</t>
  </si>
  <si>
    <t>350 管理，補助的経済活動を行う事業所（35熱供給業）</t>
  </si>
  <si>
    <t>351 熱供給業</t>
  </si>
  <si>
    <t>360 管理，補助的経済活動を行う事業所（36水道業）</t>
  </si>
  <si>
    <t>361 上水道業</t>
  </si>
  <si>
    <t>362 工業用水道業</t>
  </si>
  <si>
    <t>363 下水道業</t>
  </si>
  <si>
    <t>370 管理，補助的経済活動を行う事業所（37通信業）</t>
  </si>
  <si>
    <t>371 固定電気通信業</t>
  </si>
  <si>
    <t>372 移動電気通信業</t>
  </si>
  <si>
    <t>373 電気通信に附帯するサービス業</t>
  </si>
  <si>
    <t>380 管理，補助的経済活動を行う事業所（38放送業）</t>
  </si>
  <si>
    <t>381 公共放送業（有線放送業を除く）</t>
  </si>
  <si>
    <t>382 民間放送業（有線放送業を除く）</t>
  </si>
  <si>
    <t>383 有線放送業</t>
  </si>
  <si>
    <t>390 管理，補助的経済活動を行う事業所（39情報サービス業）</t>
  </si>
  <si>
    <t>391 ソフトウェア業</t>
  </si>
  <si>
    <t>392 情報処理・提供サービス業</t>
  </si>
  <si>
    <t>400 管理，補助的経済活動を行う事業所（40インターネット附随サービス業）</t>
  </si>
  <si>
    <t>401 インターネット附随サービス業</t>
  </si>
  <si>
    <t>410 管理，補助的経済活動を行う事業所（41映像・音声・文字情報制作業）</t>
  </si>
  <si>
    <t>411 映像情報制作・配給業</t>
  </si>
  <si>
    <t>412 音声情報制作業</t>
  </si>
  <si>
    <t>413 新聞業</t>
  </si>
  <si>
    <t>414 出版業</t>
  </si>
  <si>
    <t>415 広告制作業</t>
  </si>
  <si>
    <t>416 映像・音声・文字情報制作に附帯するサービス業</t>
  </si>
  <si>
    <t>420 管理，補助的経済活動を行う事業所（42鉄道業）</t>
  </si>
  <si>
    <t>421 鉄道業</t>
  </si>
  <si>
    <t>430 管理，補助的経済活動を行う事業所（43道路旅客運送業）</t>
  </si>
  <si>
    <t>431 一般乗合旅客自動車運送業</t>
  </si>
  <si>
    <t>432 一般乗用旅客自動車運送業</t>
  </si>
  <si>
    <t>433 一般貸切旅客自動車運送業</t>
  </si>
  <si>
    <t>439 その他の道路旅客運送業</t>
  </si>
  <si>
    <t>440 管理，補助的経済活動を行う事業所（44道路貨物運送業）</t>
  </si>
  <si>
    <t>441 一般貨物自動車運送業</t>
  </si>
  <si>
    <t>442 特定貨物自動車運送業</t>
  </si>
  <si>
    <t>443 貨物軽自動車運送業</t>
  </si>
  <si>
    <t>444 集配利用運送業</t>
  </si>
  <si>
    <t>449 その他の道路貨物運送業</t>
  </si>
  <si>
    <t>450 管理，補助的経済活動を行う事業所（45水運業）</t>
  </si>
  <si>
    <t>451 外航海運業</t>
  </si>
  <si>
    <t>452 沿海海運業</t>
  </si>
  <si>
    <t>453 内陸水運業</t>
  </si>
  <si>
    <t>454 船舶貸渡業</t>
  </si>
  <si>
    <t>460 管理，補助的経済活動を行う事業所（46航空運輸業）</t>
  </si>
  <si>
    <t>461 航空運送業</t>
  </si>
  <si>
    <t>462 航空機使用業（航空運送業を除く）</t>
  </si>
  <si>
    <t>470 管理，補助的経済活動を行う事業所（47倉庫業）</t>
  </si>
  <si>
    <t>471 倉庫業（冷蔵倉庫業を除く）</t>
  </si>
  <si>
    <t>472 冷蔵倉庫業</t>
  </si>
  <si>
    <t>480 管理，補助的経済活動を行う事業所（48運輸に附帯するサービス業）</t>
  </si>
  <si>
    <t>481 港湾運送業</t>
  </si>
  <si>
    <t>482 貨物運送取扱業（集配利用運送業を除く）</t>
  </si>
  <si>
    <t>483 運送代理店</t>
  </si>
  <si>
    <t>484 こん包業</t>
  </si>
  <si>
    <t>485 運輸施設提供業</t>
  </si>
  <si>
    <t>489 その他の運輸に附帯するサービス業</t>
  </si>
  <si>
    <t>490 管理，補助的経済活動を行う事業所（49郵便業）</t>
  </si>
  <si>
    <t>491 郵便業（信書便事業を含む）</t>
  </si>
  <si>
    <t>500 管理，補助的経済活動を行う事業所（50各種商品卸売業）</t>
  </si>
  <si>
    <t>501 各種商品卸売業</t>
  </si>
  <si>
    <t>510 管理，補助的経済活動を行う事業所（51繊維・衣服等卸売業）</t>
  </si>
  <si>
    <t>511 繊維品卸売業（衣服，身の回り品を除く）</t>
  </si>
  <si>
    <t>512 衣服卸売業</t>
  </si>
  <si>
    <t>513 身の回り品卸売業</t>
  </si>
  <si>
    <t>520 管理，補助的経済活動を行う事業所（52飲食料品卸売業）</t>
  </si>
  <si>
    <t>521 農畜産物・水産物卸売業</t>
  </si>
  <si>
    <t>522 食料・飲料卸売業</t>
  </si>
  <si>
    <t>530 管理，補助的経済活動を行う事業所（53建築材料，鉱物・金属材料等卸売業）</t>
  </si>
  <si>
    <t>531 建築材料卸売業</t>
  </si>
  <si>
    <t>532 化学製品卸売業</t>
  </si>
  <si>
    <t>533 石油・鉱物卸売業</t>
  </si>
  <si>
    <t>534 鉄鋼製品卸売業</t>
  </si>
  <si>
    <t>535 非鉄金属卸売業</t>
  </si>
  <si>
    <t>536 再生資源卸売業</t>
  </si>
  <si>
    <t>540 管理，補助的経済活動を行う事業所（54機械器具卸売業）</t>
  </si>
  <si>
    <t>541 産業機械器具卸売業</t>
  </si>
  <si>
    <t>542 自動車卸売業</t>
  </si>
  <si>
    <t>543 電気機械器具卸売業</t>
  </si>
  <si>
    <t>549 その他の機械器具卸売業</t>
  </si>
  <si>
    <t>550 管理，補助的経済活動を行う事業所（55その他の卸売業）</t>
  </si>
  <si>
    <t>551 家具・建具・じゅう器等卸売業</t>
  </si>
  <si>
    <t>552 医薬品・化粧品等卸売業</t>
  </si>
  <si>
    <t>553 紙・紙製品卸売業</t>
  </si>
  <si>
    <t>559 他に分類されない卸売業</t>
  </si>
  <si>
    <t>560 管理，補助的経済活動を行う事業所（56各種商品小売業）</t>
  </si>
  <si>
    <t>561 百貨店，総合スーパー</t>
  </si>
  <si>
    <t>569 その他の各種商品小売業（従業者が常時50人未満のもの）</t>
  </si>
  <si>
    <t>570 管理，補助的経済活動を行う事業所（57織物・衣服・身の回り品小売業）</t>
  </si>
  <si>
    <t>571 呉服・服地・寝具小売業</t>
  </si>
  <si>
    <t>572 男子服小売業</t>
  </si>
  <si>
    <t>573 婦人・子供服小売業</t>
  </si>
  <si>
    <t>574 靴・履物小売業</t>
  </si>
  <si>
    <t>579 その他の織物・衣服・身の回り品小売業</t>
  </si>
  <si>
    <t>580 管理，補助的経済活動を行う事業所（58飲食料品小売業）</t>
  </si>
  <si>
    <t>581 各種食料品小売業</t>
  </si>
  <si>
    <t>582 野菜・果実小売業</t>
  </si>
  <si>
    <t>583 食肉小売業</t>
  </si>
  <si>
    <t>584 鮮魚小売業</t>
  </si>
  <si>
    <t>585 酒小売業</t>
  </si>
  <si>
    <t>586 菓子・パン小売業</t>
  </si>
  <si>
    <t>589 その他の飲食料品小売業</t>
  </si>
  <si>
    <t>590 管理，補助的経済活動を行う事業所（59機械器具小売業）</t>
  </si>
  <si>
    <t>591 自動車小売業</t>
  </si>
  <si>
    <t>592 自転車小売業</t>
  </si>
  <si>
    <t>593 機械器具小売業（自動車，自転車を除く）</t>
  </si>
  <si>
    <t>600 管理，補助的経済活動を行う事業所（60その他の小売業）</t>
  </si>
  <si>
    <t>601 家具・建具・畳小売業</t>
  </si>
  <si>
    <t>602 じゅう器小売業</t>
  </si>
  <si>
    <t>603 医薬品・化粧品小売業</t>
  </si>
  <si>
    <t>604 農耕用品小売業</t>
  </si>
  <si>
    <t>605 燃料小売業</t>
  </si>
  <si>
    <t>606 書籍・文房具小売業</t>
  </si>
  <si>
    <t>607 スポーツ用品・がん具・娯楽用品・楽器小売業</t>
  </si>
  <si>
    <t>608 写真機・時計・眼鏡小売業</t>
  </si>
  <si>
    <t>609 他に分類されない小売業</t>
  </si>
  <si>
    <t>610 管理，補助的経済活動を行う事業所（61無店舗小売業）</t>
  </si>
  <si>
    <t>611 通信販売・訪問販売小売業</t>
  </si>
  <si>
    <t>612 自動販売機による小売業</t>
  </si>
  <si>
    <t>619 その他の無店舗小売業</t>
  </si>
  <si>
    <t>620 管理，補助的経済活動を行う事業所（62銀行業）</t>
  </si>
  <si>
    <t>621 中央銀行</t>
  </si>
  <si>
    <t>622 銀行（中央銀行を除く）</t>
  </si>
  <si>
    <t>630 管理，補助的経済活動を行う事業所（63協同組織金融業）</t>
  </si>
  <si>
    <t>631 中小企業等金融業</t>
  </si>
  <si>
    <t>632 農林水産金融業</t>
  </si>
  <si>
    <t>640 管理，補助的経済活動を行う事業所（64貸金業，クレジットカード業等非預金信用機関）</t>
  </si>
  <si>
    <t>641 貸金業</t>
  </si>
  <si>
    <t>642 質屋</t>
  </si>
  <si>
    <t>643 クレジットカード業，割賦金融業</t>
  </si>
  <si>
    <t>649 その他の非預金信用機関</t>
  </si>
  <si>
    <t>650 管理，補助的経済活動を行う事業所（65金融商品取引業，商品先物取引業）</t>
  </si>
  <si>
    <t>651 金融商品取引業</t>
  </si>
  <si>
    <t>652 商品先物取引業，商品投資顧問業</t>
  </si>
  <si>
    <t>660 管理，補助的経済活動を行う事業所（66補助的金融業等）</t>
  </si>
  <si>
    <t>661 補助的金融業，金融附帯業</t>
  </si>
  <si>
    <t>662 信託業</t>
  </si>
  <si>
    <t>663 金融代理業</t>
  </si>
  <si>
    <t>670 管理，補助的経済活動を行う事業所（67保険業）</t>
  </si>
  <si>
    <t>671 生命保険業</t>
  </si>
  <si>
    <t>672 損害保険業</t>
  </si>
  <si>
    <t>673 共済事業，少額短期保険業</t>
  </si>
  <si>
    <t>674 保険媒介代理業</t>
  </si>
  <si>
    <t>675 保険サービス業</t>
  </si>
  <si>
    <t>680 管理，補助的経済活動を行う事業所（68不動産取引業）</t>
  </si>
  <si>
    <t>681 建物売買業，土地売買業</t>
  </si>
  <si>
    <t>682 不動産代理業・仲介業</t>
  </si>
  <si>
    <t>690 管理，補助的経済活動を行う事業所（69不動産賃貸業・管理業）</t>
  </si>
  <si>
    <t>691 不動産賃貸業（貸家業，貸間業を除く）</t>
  </si>
  <si>
    <t>692 貸家業，貸間業</t>
  </si>
  <si>
    <t>693 駐車場業</t>
  </si>
  <si>
    <t>694 不動産管理業</t>
  </si>
  <si>
    <t>700 管理，補助的経済活動を行う事業所（70物品賃貸業）</t>
  </si>
  <si>
    <t>701 各種物品賃貸業</t>
  </si>
  <si>
    <t>702 産業用機械器具賃貸業</t>
  </si>
  <si>
    <t>703 事務用機械器具賃貸業</t>
  </si>
  <si>
    <t>704 自動車賃貸業</t>
  </si>
  <si>
    <t>705 スポーツ・娯楽用品賃貸業</t>
  </si>
  <si>
    <t>709 その他の物品賃貸業</t>
  </si>
  <si>
    <t>710 管理，補助的経済活動を行う事業所（71学術・開発研究機関）</t>
  </si>
  <si>
    <t>711 自然科学研究所</t>
  </si>
  <si>
    <t>712 人文・社会科学研究所</t>
  </si>
  <si>
    <t>720 管理，補助的経済活動を行う事業所（72専門サービス業）</t>
  </si>
  <si>
    <t>721 法律事務所，特許事務所</t>
  </si>
  <si>
    <t>722 公証人役場，司法書士事務所，土地家屋調査士事務所</t>
  </si>
  <si>
    <t>723 行政書士事務所</t>
  </si>
  <si>
    <t>724 公認会計士事務所，税理士事務所</t>
  </si>
  <si>
    <t>725 社会保険労務士事務所</t>
  </si>
  <si>
    <t>726 デザイン業</t>
  </si>
  <si>
    <t>727 著述・芸術家業</t>
  </si>
  <si>
    <t>728 経営コンサルタント業，純粋持株会社</t>
  </si>
  <si>
    <t>729 その他の専門サービス業</t>
  </si>
  <si>
    <t>730 管理，補助的経済活動を行う事業所（73広告業）</t>
  </si>
  <si>
    <t>731 広告業</t>
  </si>
  <si>
    <t>740 管理，補助的経済活動を行う事業所（74技術サービス業）</t>
  </si>
  <si>
    <t>741 獣医業</t>
  </si>
  <si>
    <t>742 土木建築サービス業</t>
  </si>
  <si>
    <t>743 機械設計業</t>
  </si>
  <si>
    <t>744 商品・非破壊検査業</t>
  </si>
  <si>
    <t>745 計量証明業</t>
  </si>
  <si>
    <t>746 写真業</t>
  </si>
  <si>
    <t>749 その他の技術サービス業</t>
  </si>
  <si>
    <t>750 管理，補助的経済活動を行う事業所（75宿泊業）</t>
  </si>
  <si>
    <t>751 旅館，ホテル</t>
  </si>
  <si>
    <t>752 簡易宿所</t>
  </si>
  <si>
    <t>753 下宿業</t>
  </si>
  <si>
    <t>759 その他の宿泊業</t>
  </si>
  <si>
    <t>760 管理，補助的経済活動を行う事業所（76飲食店）</t>
  </si>
  <si>
    <t>761 食堂，レストラン（専門料理店を除く）</t>
  </si>
  <si>
    <t>762 専門料理店</t>
  </si>
  <si>
    <t>763 そば・うどん店</t>
  </si>
  <si>
    <t>764 すし店</t>
  </si>
  <si>
    <t>765 酒場，ビヤホール</t>
  </si>
  <si>
    <t>766 バー，キャバレー，ナイトクラブ</t>
  </si>
  <si>
    <t>767 喫茶店</t>
  </si>
  <si>
    <t>769 その他の飲食店</t>
  </si>
  <si>
    <t>770 管理，補助的経済活動を行う事業所（77持ち帰り・配達飲食サービス業）</t>
  </si>
  <si>
    <t>771 持ち帰り飲食サービス業</t>
  </si>
  <si>
    <t>772 配達飲食サービス業</t>
  </si>
  <si>
    <t>780 管理，補助的経済活動を行う事業所（78洗濯・理容・美容・浴場業）</t>
  </si>
  <si>
    <t>781 洗濯業</t>
  </si>
  <si>
    <t>782 理容業</t>
  </si>
  <si>
    <t>783 美容業</t>
  </si>
  <si>
    <t>784 一般公衆浴場業</t>
  </si>
  <si>
    <t>785 その他の公衆浴場業</t>
  </si>
  <si>
    <t>789 その他の洗濯・理容・美容・浴場業</t>
  </si>
  <si>
    <t>790 管理，補助的経済活動を行う事業所（79その他の生活関連サービス業）</t>
  </si>
  <si>
    <t>791 旅行業</t>
  </si>
  <si>
    <t>792 家事サービス業</t>
  </si>
  <si>
    <t>793 衣服裁縫修理業</t>
  </si>
  <si>
    <t>794 物品預り業</t>
  </si>
  <si>
    <t>795 火葬・墓地管理業</t>
  </si>
  <si>
    <t>796 冠婚葬祭業</t>
  </si>
  <si>
    <t>799 他に分類されない生活関連サービス業</t>
  </si>
  <si>
    <t>800 管理，補助的経済活動を行う事業所（80娯楽業）</t>
  </si>
  <si>
    <t>801 映画館</t>
  </si>
  <si>
    <t>802 興行場（別掲を除く），興行団</t>
  </si>
  <si>
    <t>803 競輪・競馬等の競走場，競技団</t>
  </si>
  <si>
    <t>804 スポーツ施設提供業</t>
  </si>
  <si>
    <t>805 公園，遊園地</t>
  </si>
  <si>
    <t>806 遊戯場</t>
  </si>
  <si>
    <t>809 その他の娯楽業</t>
  </si>
  <si>
    <t>810 管理，補助的経済活動を行う事業所（81学校教育）</t>
  </si>
  <si>
    <t>811 幼稚園</t>
  </si>
  <si>
    <t>812 小学校</t>
  </si>
  <si>
    <t>813 中学校</t>
  </si>
  <si>
    <t>814 高等学校，中等教育学校</t>
  </si>
  <si>
    <t>815 特別支援学校</t>
  </si>
  <si>
    <t>816 高等教育機関</t>
  </si>
  <si>
    <t>817 専修学校，各種学校</t>
  </si>
  <si>
    <t>818 学校教育支援機関</t>
  </si>
  <si>
    <t>819 幼保連携型認定こども園</t>
  </si>
  <si>
    <t>820 管理，補助的経済活動を行う事業所（82その他の教育，学習支援業）</t>
  </si>
  <si>
    <t>821 社会教育</t>
  </si>
  <si>
    <t>822 職業・教育支援施設</t>
  </si>
  <si>
    <t>823 学習塾</t>
  </si>
  <si>
    <t>824 教養・技能教授業</t>
  </si>
  <si>
    <t>829 他に分類されない教育，学習支援業</t>
  </si>
  <si>
    <t>830 管理，補助的経済活動を行う事業所（83医療業）</t>
  </si>
  <si>
    <t>831 病院</t>
  </si>
  <si>
    <t>832 一般診療所</t>
  </si>
  <si>
    <t>833 歯科診療所</t>
  </si>
  <si>
    <t>834 助産・看護業</t>
  </si>
  <si>
    <t>835 療術業</t>
  </si>
  <si>
    <t>836 医療に附帯するサービス業</t>
  </si>
  <si>
    <t>840 管理，補助的経済活動を行う事業所（84保健衛生）</t>
  </si>
  <si>
    <t>841 保健所</t>
  </si>
  <si>
    <t>842 健康相談施設</t>
  </si>
  <si>
    <t>849 その他の保健衛生</t>
  </si>
  <si>
    <t>850 管理，補助的経済活動を行う事業所（85社会保険・社会福祉・介護事業）</t>
  </si>
  <si>
    <t>851 社会保険事業団体</t>
  </si>
  <si>
    <t>852 福祉事務所</t>
  </si>
  <si>
    <t>853 児童福祉事業</t>
  </si>
  <si>
    <t>854 老人福祉・介護事業</t>
  </si>
  <si>
    <t>855 障害者福祉事業</t>
  </si>
  <si>
    <t>859 その他の社会保険・社会福祉・介護事業</t>
  </si>
  <si>
    <t>860 管理，補助的経済活動を行う事業所（86郵便局）</t>
  </si>
  <si>
    <t>861 郵便局</t>
  </si>
  <si>
    <t>862 郵便局受託業</t>
  </si>
  <si>
    <t>870 管理，補助的経済活動を行う事業所（87協同組合）</t>
  </si>
  <si>
    <t>871 農林水産業協同組合（他に分類されないもの）</t>
  </si>
  <si>
    <t>872 事業協同組合（他に分類されないもの）</t>
  </si>
  <si>
    <t>880 管理，補助的経済活動を行う事業所（88廃棄物処理業）</t>
  </si>
  <si>
    <t>881 一般廃棄物処理業</t>
  </si>
  <si>
    <t>882 産業廃棄物処理業</t>
  </si>
  <si>
    <t>889 その他の廃棄物処理業</t>
  </si>
  <si>
    <t>890 管理，補助的経済活動を行う事業所（89自動車整備業）</t>
  </si>
  <si>
    <t>891 自動車整備業</t>
  </si>
  <si>
    <t>900 管理，補助的経済活動を行う事業所（90機械等修理業）</t>
  </si>
  <si>
    <t>901 機械修理業（電気機械器具を除く）</t>
  </si>
  <si>
    <t>902 電気機械器具修理業</t>
  </si>
  <si>
    <t>903 表具業</t>
  </si>
  <si>
    <t>909 その他の修理業</t>
  </si>
  <si>
    <t>910 管理，補助的経済活動を行う事業所（91職業紹介・労働者派遣業）</t>
  </si>
  <si>
    <t>911 職業紹介業</t>
  </si>
  <si>
    <t>912 労働者派遣業</t>
  </si>
  <si>
    <t>920 管理，補助的経済活動を行う事業所（92その他の事業サービス業）</t>
  </si>
  <si>
    <t>921 速記・ワープロ入力・複写業</t>
  </si>
  <si>
    <t>922 建物サービス業</t>
  </si>
  <si>
    <t>923 警備業</t>
  </si>
  <si>
    <t>929 他に分類されない事業サービス業</t>
  </si>
  <si>
    <t>931 経済団体</t>
  </si>
  <si>
    <t>932 労働団体</t>
  </si>
  <si>
    <t>933 学術・文化団体</t>
  </si>
  <si>
    <t>934 政治団体</t>
  </si>
  <si>
    <t>939 他に分類されない非営利的団体</t>
  </si>
  <si>
    <t>941 神道系宗教</t>
  </si>
  <si>
    <t>942 仏教系宗教</t>
  </si>
  <si>
    <t>943 キリスト教系宗教</t>
  </si>
  <si>
    <t>949 その他の宗教</t>
  </si>
  <si>
    <t>950 管理，補助的経済活動を行う事業所（95その他のサービス業）</t>
  </si>
  <si>
    <t>951 集会場</t>
  </si>
  <si>
    <t>952 と畜場</t>
  </si>
  <si>
    <t>959 他に分類されないサービス業</t>
  </si>
  <si>
    <t>961 外国公館</t>
  </si>
  <si>
    <t>969 その他の外国公務</t>
  </si>
  <si>
    <t>971 立法機関</t>
  </si>
  <si>
    <t>972 司法機関</t>
  </si>
  <si>
    <t>973 行政機関</t>
  </si>
  <si>
    <t>981 都道府県機関</t>
  </si>
  <si>
    <t>982 市町村機関</t>
  </si>
  <si>
    <t>999 分類不能の産業</t>
  </si>
  <si>
    <t>中分類</t>
    <rPh sb="0" eb="3">
      <t>チュウブンルイ</t>
    </rPh>
    <phoneticPr fontId="24"/>
  </si>
  <si>
    <t>中分類</t>
    <phoneticPr fontId="24"/>
  </si>
  <si>
    <t>小分類</t>
    <rPh sb="0" eb="3">
      <t>ショウブンルイ</t>
    </rPh>
    <phoneticPr fontId="24"/>
  </si>
  <si>
    <t>部門</t>
    <rPh sb="0" eb="2">
      <t>ブモン</t>
    </rPh>
    <phoneticPr fontId="24"/>
  </si>
  <si>
    <t>中分類1</t>
    <rPh sb="0" eb="3">
      <t>チュウブンルイ</t>
    </rPh>
    <phoneticPr fontId="24"/>
  </si>
  <si>
    <t>業務</t>
    <rPh sb="0" eb="2">
      <t>ギョウム</t>
    </rPh>
    <phoneticPr fontId="24"/>
  </si>
  <si>
    <t>中分類2</t>
    <rPh sb="0" eb="3">
      <t>チュウブンルイ</t>
    </rPh>
    <phoneticPr fontId="24"/>
  </si>
  <si>
    <t>産業</t>
    <rPh sb="0" eb="2">
      <t>サンギョウ</t>
    </rPh>
    <phoneticPr fontId="24"/>
  </si>
  <si>
    <t>中分類3</t>
    <rPh sb="0" eb="3">
      <t>チュウブンルイ</t>
    </rPh>
    <phoneticPr fontId="24"/>
  </si>
  <si>
    <t>中分類4</t>
    <rPh sb="0" eb="3">
      <t>チュウブンルイ</t>
    </rPh>
    <phoneticPr fontId="24"/>
  </si>
  <si>
    <t>中分類5</t>
    <rPh sb="0" eb="3">
      <t>チュウブンルイ</t>
    </rPh>
    <phoneticPr fontId="24"/>
  </si>
  <si>
    <t>中分類6</t>
    <rPh sb="0" eb="3">
      <t>チュウブンルイ</t>
    </rPh>
    <phoneticPr fontId="24"/>
  </si>
  <si>
    <t>中分類7</t>
    <rPh sb="0" eb="3">
      <t>チュウブンルイ</t>
    </rPh>
    <phoneticPr fontId="24"/>
  </si>
  <si>
    <t>中分類8</t>
    <rPh sb="0" eb="3">
      <t>チュウブンルイ</t>
    </rPh>
    <phoneticPr fontId="24"/>
  </si>
  <si>
    <t>中分類9</t>
    <rPh sb="0" eb="3">
      <t>チュウブンルイ</t>
    </rPh>
    <phoneticPr fontId="24"/>
  </si>
  <si>
    <t>中分類10</t>
    <rPh sb="0" eb="3">
      <t>チュウブンルイ</t>
    </rPh>
    <phoneticPr fontId="24"/>
  </si>
  <si>
    <t>中分類11</t>
    <rPh sb="0" eb="3">
      <t>チュウブンルイ</t>
    </rPh>
    <phoneticPr fontId="24"/>
  </si>
  <si>
    <t>中分類12</t>
    <rPh sb="0" eb="3">
      <t>チュウブンルイ</t>
    </rPh>
    <phoneticPr fontId="24"/>
  </si>
  <si>
    <t>中分類13</t>
    <rPh sb="0" eb="3">
      <t>チュウブンルイ</t>
    </rPh>
    <phoneticPr fontId="24"/>
  </si>
  <si>
    <t>中分類14</t>
    <rPh sb="0" eb="3">
      <t>チュウブンルイ</t>
    </rPh>
    <phoneticPr fontId="24"/>
  </si>
  <si>
    <t>中分類15</t>
    <rPh sb="0" eb="3">
      <t>チュウブンルイ</t>
    </rPh>
    <phoneticPr fontId="24"/>
  </si>
  <si>
    <t>中分類16</t>
    <rPh sb="0" eb="3">
      <t>チュウブンルイ</t>
    </rPh>
    <phoneticPr fontId="24"/>
  </si>
  <si>
    <t>中分類17</t>
    <rPh sb="0" eb="3">
      <t>チュウブンルイ</t>
    </rPh>
    <phoneticPr fontId="24"/>
  </si>
  <si>
    <t>中分類18</t>
    <rPh sb="0" eb="3">
      <t>チュウブンルイ</t>
    </rPh>
    <phoneticPr fontId="24"/>
  </si>
  <si>
    <t>中分類19</t>
    <rPh sb="0" eb="3">
      <t>チュウブンルイ</t>
    </rPh>
    <phoneticPr fontId="24"/>
  </si>
  <si>
    <t>中分類20</t>
    <rPh sb="0" eb="3">
      <t>チュウブンルイ</t>
    </rPh>
    <phoneticPr fontId="24"/>
  </si>
  <si>
    <t>中分類21</t>
    <rPh sb="0" eb="3">
      <t>チュウブンルイ</t>
    </rPh>
    <phoneticPr fontId="24"/>
  </si>
  <si>
    <t>中分類22</t>
    <rPh sb="0" eb="3">
      <t>チュウブンルイ</t>
    </rPh>
    <phoneticPr fontId="24"/>
  </si>
  <si>
    <t>中分類23</t>
    <rPh sb="0" eb="3">
      <t>チュウブンルイ</t>
    </rPh>
    <phoneticPr fontId="24"/>
  </si>
  <si>
    <t>中分類24</t>
    <rPh sb="0" eb="3">
      <t>チュウブンルイ</t>
    </rPh>
    <phoneticPr fontId="24"/>
  </si>
  <si>
    <t>中分類25</t>
    <rPh sb="0" eb="3">
      <t>チュウブンルイ</t>
    </rPh>
    <phoneticPr fontId="24"/>
  </si>
  <si>
    <t>中分類26</t>
    <rPh sb="0" eb="3">
      <t>チュウブンルイ</t>
    </rPh>
    <phoneticPr fontId="24"/>
  </si>
  <si>
    <t>中分類27</t>
    <rPh sb="0" eb="3">
      <t>チュウブンルイ</t>
    </rPh>
    <phoneticPr fontId="24"/>
  </si>
  <si>
    <t>中分類28</t>
    <rPh sb="0" eb="3">
      <t>チュウブンルイ</t>
    </rPh>
    <phoneticPr fontId="24"/>
  </si>
  <si>
    <t>中分類29</t>
    <rPh sb="0" eb="3">
      <t>チュウブンルイ</t>
    </rPh>
    <phoneticPr fontId="24"/>
  </si>
  <si>
    <t>中分類30</t>
    <rPh sb="0" eb="3">
      <t>チュウブンルイ</t>
    </rPh>
    <phoneticPr fontId="24"/>
  </si>
  <si>
    <t>中分類31</t>
    <rPh sb="0" eb="3">
      <t>チュウブンルイ</t>
    </rPh>
    <phoneticPr fontId="24"/>
  </si>
  <si>
    <t>中分類32</t>
    <rPh sb="0" eb="3">
      <t>チュウブンルイ</t>
    </rPh>
    <phoneticPr fontId="24"/>
  </si>
  <si>
    <t>中分類33</t>
    <rPh sb="0" eb="3">
      <t>チュウブンルイ</t>
    </rPh>
    <phoneticPr fontId="24"/>
  </si>
  <si>
    <t>中分類34</t>
    <rPh sb="0" eb="3">
      <t>チュウブンルイ</t>
    </rPh>
    <phoneticPr fontId="24"/>
  </si>
  <si>
    <t>中分類35</t>
    <rPh sb="0" eb="3">
      <t>チュウブンルイ</t>
    </rPh>
    <phoneticPr fontId="24"/>
  </si>
  <si>
    <t>中分類36</t>
    <rPh sb="0" eb="3">
      <t>チュウブンルイ</t>
    </rPh>
    <phoneticPr fontId="24"/>
  </si>
  <si>
    <t>中分類37</t>
    <rPh sb="0" eb="3">
      <t>チュウブンルイ</t>
    </rPh>
    <phoneticPr fontId="24"/>
  </si>
  <si>
    <t>中分類38</t>
    <rPh sb="0" eb="3">
      <t>チュウブンルイ</t>
    </rPh>
    <phoneticPr fontId="24"/>
  </si>
  <si>
    <t>中分類39</t>
    <rPh sb="0" eb="3">
      <t>チュウブンルイ</t>
    </rPh>
    <phoneticPr fontId="24"/>
  </si>
  <si>
    <t>中分類40</t>
    <rPh sb="0" eb="3">
      <t>チュウブンルイ</t>
    </rPh>
    <phoneticPr fontId="24"/>
  </si>
  <si>
    <t>中分類41</t>
    <rPh sb="0" eb="3">
      <t>チュウブンルイ</t>
    </rPh>
    <phoneticPr fontId="24"/>
  </si>
  <si>
    <t>中分類42</t>
    <rPh sb="0" eb="3">
      <t>チュウブンルイ</t>
    </rPh>
    <phoneticPr fontId="24"/>
  </si>
  <si>
    <t>中分類43</t>
    <rPh sb="0" eb="3">
      <t>チュウブンルイ</t>
    </rPh>
    <phoneticPr fontId="24"/>
  </si>
  <si>
    <t>中分類44</t>
    <rPh sb="0" eb="3">
      <t>チュウブンルイ</t>
    </rPh>
    <phoneticPr fontId="24"/>
  </si>
  <si>
    <t>中分類45</t>
    <rPh sb="0" eb="3">
      <t>チュウブンルイ</t>
    </rPh>
    <phoneticPr fontId="24"/>
  </si>
  <si>
    <t>中分類46</t>
    <rPh sb="0" eb="3">
      <t>チュウブンルイ</t>
    </rPh>
    <phoneticPr fontId="24"/>
  </si>
  <si>
    <t>中分類47</t>
    <rPh sb="0" eb="3">
      <t>チュウブンルイ</t>
    </rPh>
    <phoneticPr fontId="24"/>
  </si>
  <si>
    <t>中分類48</t>
    <rPh sb="0" eb="3">
      <t>チュウブンルイ</t>
    </rPh>
    <phoneticPr fontId="24"/>
  </si>
  <si>
    <t>中分類49</t>
    <rPh sb="0" eb="3">
      <t>チュウブンルイ</t>
    </rPh>
    <phoneticPr fontId="24"/>
  </si>
  <si>
    <t>中分類50</t>
    <rPh sb="0" eb="3">
      <t>チュウブンルイ</t>
    </rPh>
    <phoneticPr fontId="24"/>
  </si>
  <si>
    <t>中分類51</t>
    <rPh sb="0" eb="3">
      <t>チュウブンルイ</t>
    </rPh>
    <phoneticPr fontId="24"/>
  </si>
  <si>
    <t>中分類52</t>
    <rPh sb="0" eb="3">
      <t>チュウブンルイ</t>
    </rPh>
    <phoneticPr fontId="24"/>
  </si>
  <si>
    <t>中分類53</t>
    <rPh sb="0" eb="3">
      <t>チュウブンルイ</t>
    </rPh>
    <phoneticPr fontId="24"/>
  </si>
  <si>
    <t>中分類54</t>
    <rPh sb="0" eb="3">
      <t>チュウブンルイ</t>
    </rPh>
    <phoneticPr fontId="24"/>
  </si>
  <si>
    <t>中分類55</t>
    <rPh sb="0" eb="3">
      <t>チュウブンルイ</t>
    </rPh>
    <phoneticPr fontId="24"/>
  </si>
  <si>
    <t>中分類56</t>
    <rPh sb="0" eb="3">
      <t>チュウブンルイ</t>
    </rPh>
    <phoneticPr fontId="24"/>
  </si>
  <si>
    <t>中分類57</t>
    <rPh sb="0" eb="3">
      <t>チュウブンルイ</t>
    </rPh>
    <phoneticPr fontId="24"/>
  </si>
  <si>
    <t>中分類58</t>
    <rPh sb="0" eb="3">
      <t>チュウブンルイ</t>
    </rPh>
    <phoneticPr fontId="24"/>
  </si>
  <si>
    <t>中分類59</t>
    <rPh sb="0" eb="3">
      <t>チュウブンルイ</t>
    </rPh>
    <phoneticPr fontId="24"/>
  </si>
  <si>
    <t>中分類60</t>
    <rPh sb="0" eb="3">
      <t>チュウブンルイ</t>
    </rPh>
    <phoneticPr fontId="24"/>
  </si>
  <si>
    <t>中分類61</t>
    <rPh sb="0" eb="3">
      <t>チュウブンルイ</t>
    </rPh>
    <phoneticPr fontId="24"/>
  </si>
  <si>
    <t>中分類62</t>
    <rPh sb="0" eb="3">
      <t>チュウブンルイ</t>
    </rPh>
    <phoneticPr fontId="24"/>
  </si>
  <si>
    <t>中分類63</t>
    <rPh sb="0" eb="3">
      <t>チュウブンルイ</t>
    </rPh>
    <phoneticPr fontId="24"/>
  </si>
  <si>
    <t>中分類64</t>
    <rPh sb="0" eb="3">
      <t>チュウブンルイ</t>
    </rPh>
    <phoneticPr fontId="24"/>
  </si>
  <si>
    <t>中分類65</t>
    <rPh sb="0" eb="3">
      <t>チュウブンルイ</t>
    </rPh>
    <phoneticPr fontId="24"/>
  </si>
  <si>
    <t>中分類66</t>
    <rPh sb="0" eb="3">
      <t>チュウブンルイ</t>
    </rPh>
    <phoneticPr fontId="24"/>
  </si>
  <si>
    <t>中分類67</t>
    <rPh sb="0" eb="3">
      <t>チュウブンルイ</t>
    </rPh>
    <phoneticPr fontId="24"/>
  </si>
  <si>
    <t>中分類68</t>
    <rPh sb="0" eb="3">
      <t>チュウブンルイ</t>
    </rPh>
    <phoneticPr fontId="24"/>
  </si>
  <si>
    <t>中分類69</t>
    <rPh sb="0" eb="3">
      <t>チュウブンルイ</t>
    </rPh>
    <phoneticPr fontId="24"/>
  </si>
  <si>
    <t>中分類70</t>
    <rPh sb="0" eb="3">
      <t>チュウブンルイ</t>
    </rPh>
    <phoneticPr fontId="24"/>
  </si>
  <si>
    <t>中分類71</t>
    <rPh sb="0" eb="3">
      <t>チュウブンルイ</t>
    </rPh>
    <phoneticPr fontId="24"/>
  </si>
  <si>
    <t>中分類72</t>
    <rPh sb="0" eb="3">
      <t>チュウブンルイ</t>
    </rPh>
    <phoneticPr fontId="24"/>
  </si>
  <si>
    <t>中分類73</t>
    <rPh sb="0" eb="3">
      <t>チュウブンルイ</t>
    </rPh>
    <phoneticPr fontId="24"/>
  </si>
  <si>
    <t>中分類74</t>
    <rPh sb="0" eb="3">
      <t>チュウブンルイ</t>
    </rPh>
    <phoneticPr fontId="24"/>
  </si>
  <si>
    <t>中分類75</t>
    <rPh sb="0" eb="3">
      <t>チュウブンルイ</t>
    </rPh>
    <phoneticPr fontId="24"/>
  </si>
  <si>
    <t>中分類76</t>
    <rPh sb="0" eb="3">
      <t>チュウブンルイ</t>
    </rPh>
    <phoneticPr fontId="24"/>
  </si>
  <si>
    <t>中分類77</t>
    <rPh sb="0" eb="3">
      <t>チュウブンルイ</t>
    </rPh>
    <phoneticPr fontId="24"/>
  </si>
  <si>
    <t>中分類78</t>
    <rPh sb="0" eb="3">
      <t>チュウブンルイ</t>
    </rPh>
    <phoneticPr fontId="24"/>
  </si>
  <si>
    <t>中分類79</t>
    <rPh sb="0" eb="3">
      <t>チュウブンルイ</t>
    </rPh>
    <phoneticPr fontId="24"/>
  </si>
  <si>
    <t>中分類80</t>
    <rPh sb="0" eb="3">
      <t>チュウブンルイ</t>
    </rPh>
    <phoneticPr fontId="24"/>
  </si>
  <si>
    <t>中分類81</t>
    <rPh sb="0" eb="3">
      <t>チュウブンルイ</t>
    </rPh>
    <phoneticPr fontId="24"/>
  </si>
  <si>
    <t>中分類82</t>
    <rPh sb="0" eb="3">
      <t>チュウブンルイ</t>
    </rPh>
    <phoneticPr fontId="24"/>
  </si>
  <si>
    <t>中分類83</t>
    <rPh sb="0" eb="3">
      <t>チュウブンルイ</t>
    </rPh>
    <phoneticPr fontId="24"/>
  </si>
  <si>
    <t>中分類84</t>
    <rPh sb="0" eb="3">
      <t>チュウブンルイ</t>
    </rPh>
    <phoneticPr fontId="24"/>
  </si>
  <si>
    <t>中分類85</t>
    <rPh sb="0" eb="3">
      <t>チュウブンルイ</t>
    </rPh>
    <phoneticPr fontId="24"/>
  </si>
  <si>
    <t>中分類86</t>
    <rPh sb="0" eb="3">
      <t>チュウブンルイ</t>
    </rPh>
    <phoneticPr fontId="24"/>
  </si>
  <si>
    <t>中分類87</t>
    <rPh sb="0" eb="3">
      <t>チュウブンルイ</t>
    </rPh>
    <phoneticPr fontId="24"/>
  </si>
  <si>
    <t>中分類88</t>
    <rPh sb="0" eb="3">
      <t>チュウブンルイ</t>
    </rPh>
    <phoneticPr fontId="24"/>
  </si>
  <si>
    <t>中分類89</t>
    <rPh sb="0" eb="3">
      <t>チュウブンルイ</t>
    </rPh>
    <phoneticPr fontId="24"/>
  </si>
  <si>
    <t>中分類90</t>
    <rPh sb="0" eb="3">
      <t>チュウブンルイ</t>
    </rPh>
    <phoneticPr fontId="24"/>
  </si>
  <si>
    <t>中分類91</t>
    <rPh sb="0" eb="3">
      <t>チュウブンルイ</t>
    </rPh>
    <phoneticPr fontId="24"/>
  </si>
  <si>
    <t>中分類92</t>
    <rPh sb="0" eb="3">
      <t>チュウブンルイ</t>
    </rPh>
    <phoneticPr fontId="24"/>
  </si>
  <si>
    <t>中分類93</t>
    <rPh sb="0" eb="3">
      <t>チュウブンルイ</t>
    </rPh>
    <phoneticPr fontId="24"/>
  </si>
  <si>
    <t>中分類94</t>
    <rPh sb="0" eb="3">
      <t>チュウブンルイ</t>
    </rPh>
    <phoneticPr fontId="24"/>
  </si>
  <si>
    <t>中分類95</t>
    <rPh sb="0" eb="3">
      <t>チュウブンルイ</t>
    </rPh>
    <phoneticPr fontId="24"/>
  </si>
  <si>
    <t>中分類96</t>
    <rPh sb="0" eb="3">
      <t>チュウブンルイ</t>
    </rPh>
    <phoneticPr fontId="24"/>
  </si>
  <si>
    <t>中分類97</t>
    <rPh sb="0" eb="3">
      <t>チュウブンルイ</t>
    </rPh>
    <phoneticPr fontId="24"/>
  </si>
  <si>
    <t>中分類98</t>
    <rPh sb="0" eb="3">
      <t>チュウブンルイ</t>
    </rPh>
    <phoneticPr fontId="24"/>
  </si>
  <si>
    <t>中分類99</t>
    <rPh sb="0" eb="3">
      <t>チュウブンルイ</t>
    </rPh>
    <phoneticPr fontId="24"/>
  </si>
  <si>
    <t>単位発熱量</t>
    <rPh sb="0" eb="2">
      <t>タンイ</t>
    </rPh>
    <rPh sb="2" eb="5">
      <t>ハツネツリョウ</t>
    </rPh>
    <phoneticPr fontId="9"/>
  </si>
  <si>
    <t>CO2排出係数</t>
    <phoneticPr fontId="9"/>
  </si>
  <si>
    <t>単位</t>
  </si>
  <si>
    <t>主要機器のCO2排出量の合計</t>
    <rPh sb="0" eb="2">
      <t>シュヨウ</t>
    </rPh>
    <rPh sb="2" eb="4">
      <t>キキ</t>
    </rPh>
    <rPh sb="8" eb="10">
      <t>ハイシュツ</t>
    </rPh>
    <rPh sb="10" eb="11">
      <t>リョウ</t>
    </rPh>
    <rPh sb="12" eb="14">
      <t>ゴウケイ</t>
    </rPh>
    <phoneticPr fontId="27"/>
  </si>
  <si>
    <t>t-CO2/年</t>
    <rPh sb="6" eb="7">
      <t>ネン</t>
    </rPh>
    <phoneticPr fontId="27"/>
  </si>
  <si>
    <t>工場・事業場全体のCO2排出量に占める割合</t>
    <rPh sb="0" eb="2">
      <t>コウジョウ</t>
    </rPh>
    <rPh sb="3" eb="6">
      <t>ジギョウジョウ</t>
    </rPh>
    <rPh sb="6" eb="8">
      <t>ゼンタイ</t>
    </rPh>
    <rPh sb="12" eb="14">
      <t>ハイシュツ</t>
    </rPh>
    <rPh sb="14" eb="15">
      <t>リョウ</t>
    </rPh>
    <rPh sb="16" eb="17">
      <t>シ</t>
    </rPh>
    <rPh sb="19" eb="21">
      <t>ワリアイ</t>
    </rPh>
    <phoneticPr fontId="27"/>
  </si>
  <si>
    <t>%</t>
    <phoneticPr fontId="27"/>
  </si>
  <si>
    <t>工程名</t>
    <rPh sb="0" eb="2">
      <t>コウテイ</t>
    </rPh>
    <rPh sb="2" eb="3">
      <t>メイ</t>
    </rPh>
    <phoneticPr fontId="9"/>
  </si>
  <si>
    <t>設備・機器</t>
    <rPh sb="0" eb="2">
      <t>セツビ</t>
    </rPh>
    <rPh sb="3" eb="5">
      <t>キキ</t>
    </rPh>
    <phoneticPr fontId="9"/>
  </si>
  <si>
    <t>能力</t>
    <rPh sb="0" eb="2">
      <t>ノウリョク</t>
    </rPh>
    <phoneticPr fontId="9"/>
  </si>
  <si>
    <t>運転状況</t>
    <rPh sb="0" eb="2">
      <t>ウンテン</t>
    </rPh>
    <rPh sb="2" eb="4">
      <t>ジョウキョウ</t>
    </rPh>
    <phoneticPr fontId="27"/>
  </si>
  <si>
    <t>稼動時間</t>
    <rPh sb="0" eb="2">
      <t>カドウ</t>
    </rPh>
    <phoneticPr fontId="9"/>
  </si>
  <si>
    <t>活動種別</t>
    <rPh sb="0" eb="2">
      <t>カツドウ</t>
    </rPh>
    <rPh sb="2" eb="4">
      <t>シュベツ</t>
    </rPh>
    <phoneticPr fontId="27"/>
  </si>
  <si>
    <t>年間活動量</t>
    <rPh sb="0" eb="2">
      <t>ネンカン</t>
    </rPh>
    <rPh sb="2" eb="5">
      <t>カツドウリョウ</t>
    </rPh>
    <phoneticPr fontId="27"/>
  </si>
  <si>
    <t>CO2排出係数</t>
    <phoneticPr fontId="27"/>
  </si>
  <si>
    <t>CO2排出量
(t-CO2/年)</t>
    <phoneticPr fontId="27"/>
  </si>
  <si>
    <t>設置年月</t>
    <rPh sb="0" eb="2">
      <t>セッチ</t>
    </rPh>
    <rPh sb="2" eb="4">
      <t>ネンゲツ</t>
    </rPh>
    <phoneticPr fontId="9"/>
  </si>
  <si>
    <t>名称</t>
    <rPh sb="0" eb="2">
      <t>メイショウ</t>
    </rPh>
    <phoneticPr fontId="27"/>
  </si>
  <si>
    <t>台数</t>
    <rPh sb="0" eb="2">
      <t>ダイスウ</t>
    </rPh>
    <phoneticPr fontId="9"/>
  </si>
  <si>
    <t>数値</t>
    <rPh sb="0" eb="2">
      <t>スウチ</t>
    </rPh>
    <phoneticPr fontId="27"/>
  </si>
  <si>
    <t>単位</t>
    <rPh sb="0" eb="2">
      <t>タンイ</t>
    </rPh>
    <phoneticPr fontId="27"/>
  </si>
  <si>
    <t>h/日</t>
    <rPh sb="2" eb="3">
      <t>ニチ</t>
    </rPh>
    <phoneticPr fontId="9"/>
  </si>
  <si>
    <t>日/年</t>
    <rPh sb="0" eb="1">
      <t>ニチ</t>
    </rPh>
    <rPh sb="2" eb="3">
      <t>ネン</t>
    </rPh>
    <phoneticPr fontId="9"/>
  </si>
  <si>
    <t>h/年</t>
    <phoneticPr fontId="27"/>
  </si>
  <si>
    <t>システム・設備区分</t>
    <rPh sb="5" eb="9">
      <t>セツビクブン</t>
    </rPh>
    <phoneticPr fontId="27"/>
  </si>
  <si>
    <t>空調システム</t>
  </si>
  <si>
    <t>蒸気システム</t>
  </si>
  <si>
    <t>冷却水システム</t>
  </si>
  <si>
    <t>圧空システム</t>
  </si>
  <si>
    <t>その他システム</t>
    <rPh sb="2" eb="3">
      <t>タ</t>
    </rPh>
    <phoneticPr fontId="28"/>
  </si>
  <si>
    <t>照明設備</t>
  </si>
  <si>
    <t>受変電・配電設備</t>
  </si>
  <si>
    <t>OA機器</t>
    <rPh sb="2" eb="4">
      <t>キキ</t>
    </rPh>
    <phoneticPr fontId="28"/>
  </si>
  <si>
    <t>電動機・ポンプ・ファン</t>
  </si>
  <si>
    <t>工業炉</t>
  </si>
  <si>
    <t>冷凍・冷蔵設備</t>
  </si>
  <si>
    <t>排水処理設備</t>
    <rPh sb="0" eb="2">
      <t>ハイスイ</t>
    </rPh>
    <rPh sb="2" eb="4">
      <t>ショリ</t>
    </rPh>
    <rPh sb="4" eb="6">
      <t>セツビ</t>
    </rPh>
    <phoneticPr fontId="26"/>
  </si>
  <si>
    <t>昇降設備</t>
    <rPh sb="0" eb="2">
      <t>ショウコウ</t>
    </rPh>
    <rPh sb="2" eb="4">
      <t>セツビ</t>
    </rPh>
    <phoneticPr fontId="26"/>
  </si>
  <si>
    <t>給湯設備</t>
    <rPh sb="0" eb="2">
      <t>キュウトウ</t>
    </rPh>
    <rPh sb="2" eb="4">
      <t>セツビ</t>
    </rPh>
    <phoneticPr fontId="26"/>
  </si>
  <si>
    <t>発電設備</t>
    <rPh sb="0" eb="2">
      <t>ハツデン</t>
    </rPh>
    <rPh sb="2" eb="4">
      <t>セツビ</t>
    </rPh>
    <phoneticPr fontId="26"/>
  </si>
  <si>
    <t>水利用設備</t>
    <rPh sb="0" eb="1">
      <t>ミズ</t>
    </rPh>
    <rPh sb="1" eb="3">
      <t>リヨウ</t>
    </rPh>
    <rPh sb="3" eb="5">
      <t>セツビ</t>
    </rPh>
    <phoneticPr fontId="26"/>
  </si>
  <si>
    <t>エネルギー管理設備</t>
    <rPh sb="5" eb="7">
      <t>カンリ</t>
    </rPh>
    <rPh sb="7" eb="9">
      <t>セツビ</t>
    </rPh>
    <phoneticPr fontId="26"/>
  </si>
  <si>
    <t>その他</t>
    <rPh sb="2" eb="3">
      <t>タ</t>
    </rPh>
    <phoneticPr fontId="28"/>
  </si>
  <si>
    <t>システム／設備区分</t>
    <rPh sb="5" eb="7">
      <t>セツビ</t>
    </rPh>
    <rPh sb="7" eb="9">
      <t>クブン</t>
    </rPh>
    <phoneticPr fontId="9"/>
  </si>
  <si>
    <t>主要機器とエネルギーフロー図</t>
    <rPh sb="0" eb="2">
      <t>シュヨウ</t>
    </rPh>
    <rPh sb="2" eb="4">
      <t>キキ</t>
    </rPh>
    <rPh sb="13" eb="14">
      <t>ズ</t>
    </rPh>
    <phoneticPr fontId="9"/>
  </si>
  <si>
    <t>工場・事業場全体ののCO2排出量の合計</t>
    <rPh sb="0" eb="2">
      <t>コウジョウ</t>
    </rPh>
    <rPh sb="3" eb="6">
      <t>ジギョウジョウ</t>
    </rPh>
    <rPh sb="6" eb="8">
      <t>ゼンタイ</t>
    </rPh>
    <rPh sb="13" eb="15">
      <t>ハイシュツ</t>
    </rPh>
    <rPh sb="15" eb="16">
      <t>リョウ</t>
    </rPh>
    <rPh sb="17" eb="19">
      <t>ゴウケイ</t>
    </rPh>
    <phoneticPr fontId="27"/>
  </si>
  <si>
    <t>主要機器のCO2排出状況</t>
    <rPh sb="0" eb="2">
      <t>シュヨウ</t>
    </rPh>
    <rPh sb="2" eb="4">
      <t>キキ</t>
    </rPh>
    <rPh sb="8" eb="10">
      <t>ハイシュツ</t>
    </rPh>
    <rPh sb="10" eb="12">
      <t>ジョウキョウ</t>
    </rPh>
    <phoneticPr fontId="9"/>
  </si>
  <si>
    <t>主要機器のエネルギーフロー図</t>
    <rPh sb="0" eb="2">
      <t>シュヨウ</t>
    </rPh>
    <rPh sb="2" eb="4">
      <t>キキ</t>
    </rPh>
    <rPh sb="13" eb="14">
      <t>ズ</t>
    </rPh>
    <phoneticPr fontId="9"/>
  </si>
  <si>
    <t>単価</t>
    <rPh sb="0" eb="2">
      <t>タンカ</t>
    </rPh>
    <phoneticPr fontId="27"/>
  </si>
  <si>
    <t>単価の根拠等</t>
    <rPh sb="0" eb="2">
      <t>タンカ</t>
    </rPh>
    <rPh sb="3" eb="5">
      <t>コンキョ</t>
    </rPh>
    <rPh sb="5" eb="6">
      <t>トウ</t>
    </rPh>
    <phoneticPr fontId="27"/>
  </si>
  <si>
    <t>活動種別と単価</t>
    <rPh sb="0" eb="4">
      <t>カツドウシュベツ</t>
    </rPh>
    <rPh sb="5" eb="7">
      <t>タンカ</t>
    </rPh>
    <phoneticPr fontId="9"/>
  </si>
  <si>
    <t>１．対策概要</t>
    <rPh sb="2" eb="4">
      <t>タイサク</t>
    </rPh>
    <rPh sb="4" eb="6">
      <t>ガイヨウ</t>
    </rPh>
    <phoneticPr fontId="27"/>
  </si>
  <si>
    <t>対策内容</t>
    <rPh sb="0" eb="2">
      <t>タイサク</t>
    </rPh>
    <rPh sb="2" eb="4">
      <t>ナイヨウ</t>
    </rPh>
    <phoneticPr fontId="9"/>
  </si>
  <si>
    <t>対象システム／設備</t>
    <rPh sb="0" eb="2">
      <t>タイショウ</t>
    </rPh>
    <rPh sb="7" eb="9">
      <t>セツビ</t>
    </rPh>
    <phoneticPr fontId="9"/>
  </si>
  <si>
    <t>対策種類</t>
    <rPh sb="0" eb="2">
      <t>タイサク</t>
    </rPh>
    <rPh sb="2" eb="4">
      <t>シュルイ</t>
    </rPh>
    <phoneticPr fontId="9"/>
  </si>
  <si>
    <t>既存設備名称</t>
    <rPh sb="0" eb="2">
      <t>キゾン</t>
    </rPh>
    <rPh sb="2" eb="4">
      <t>セツビ</t>
    </rPh>
    <rPh sb="4" eb="6">
      <t>メイショウ</t>
    </rPh>
    <phoneticPr fontId="9"/>
  </si>
  <si>
    <t>導入設備名称</t>
    <rPh sb="0" eb="2">
      <t>ドウニュウ</t>
    </rPh>
    <rPh sb="2" eb="4">
      <t>セツビ</t>
    </rPh>
    <rPh sb="4" eb="6">
      <t>メイショウ</t>
    </rPh>
    <phoneticPr fontId="9"/>
  </si>
  <si>
    <t>対策種類</t>
    <rPh sb="0" eb="2">
      <t>タイサク</t>
    </rPh>
    <rPh sb="2" eb="4">
      <t>シュルイ</t>
    </rPh>
    <phoneticPr fontId="27"/>
  </si>
  <si>
    <t>高効率化</t>
    <rPh sb="0" eb="4">
      <t>コウコウリツカ</t>
    </rPh>
    <phoneticPr fontId="27"/>
  </si>
  <si>
    <t>燃料転換</t>
    <rPh sb="0" eb="2">
      <t>ネンリョウ</t>
    </rPh>
    <rPh sb="2" eb="4">
      <t>テンカン</t>
    </rPh>
    <phoneticPr fontId="27"/>
  </si>
  <si>
    <t>電化</t>
    <rPh sb="0" eb="2">
      <t>デンカ</t>
    </rPh>
    <phoneticPr fontId="27"/>
  </si>
  <si>
    <t>再エネ導入</t>
    <rPh sb="0" eb="1">
      <t>サイ</t>
    </rPh>
    <rPh sb="3" eb="5">
      <t>ドウニュウ</t>
    </rPh>
    <phoneticPr fontId="27"/>
  </si>
  <si>
    <t>年間活動量</t>
    <rPh sb="0" eb="2">
      <t>ネンカン</t>
    </rPh>
    <rPh sb="2" eb="5">
      <t>カツドウリョウ</t>
    </rPh>
    <phoneticPr fontId="9"/>
  </si>
  <si>
    <t>単価
(千円)</t>
    <rPh sb="0" eb="2">
      <t>タンカ</t>
    </rPh>
    <rPh sb="4" eb="6">
      <t>センエン</t>
    </rPh>
    <phoneticPr fontId="9"/>
  </si>
  <si>
    <t>CO2排出量
(t-CO2/年)</t>
    <rPh sb="3" eb="6">
      <t>ハイシュツリョウ</t>
    </rPh>
    <rPh sb="14" eb="15">
      <t>ネン</t>
    </rPh>
    <phoneticPr fontId="9"/>
  </si>
  <si>
    <t>運転コスト
(千円/年)</t>
    <rPh sb="0" eb="2">
      <t>ウンテン</t>
    </rPh>
    <rPh sb="7" eb="9">
      <t>センエン</t>
    </rPh>
    <rPh sb="10" eb="11">
      <t>ネン</t>
    </rPh>
    <phoneticPr fontId="9"/>
  </si>
  <si>
    <t>CO2削減量</t>
    <rPh sb="3" eb="6">
      <t>サクゲンリョウ</t>
    </rPh>
    <phoneticPr fontId="9"/>
  </si>
  <si>
    <t>運転コスト削減額</t>
    <rPh sb="0" eb="2">
      <t>ウンテン</t>
    </rPh>
    <rPh sb="5" eb="8">
      <t>サクゲンガク</t>
    </rPh>
    <phoneticPr fontId="9"/>
  </si>
  <si>
    <t>千円/年</t>
    <rPh sb="0" eb="2">
      <t>センエン</t>
    </rPh>
    <rPh sb="3" eb="4">
      <t>ネン</t>
    </rPh>
    <phoneticPr fontId="9"/>
  </si>
  <si>
    <t>６．報告時設備CO2排出量の計算方法</t>
    <rPh sb="2" eb="4">
      <t>ホウコク</t>
    </rPh>
    <rPh sb="4" eb="5">
      <t>ジ</t>
    </rPh>
    <rPh sb="5" eb="7">
      <t>セツビ</t>
    </rPh>
    <rPh sb="10" eb="12">
      <t>ハイシュツ</t>
    </rPh>
    <rPh sb="12" eb="13">
      <t>リョウ</t>
    </rPh>
    <rPh sb="14" eb="16">
      <t>ケイサン</t>
    </rPh>
    <rPh sb="16" eb="18">
      <t>ホウホウ</t>
    </rPh>
    <phoneticPr fontId="27"/>
  </si>
  <si>
    <t>既存診断報告書の該当対策</t>
    <rPh sb="0" eb="2">
      <t>キゾン</t>
    </rPh>
    <rPh sb="2" eb="4">
      <t>シンダン</t>
    </rPh>
    <rPh sb="4" eb="7">
      <t>ホウコクショ</t>
    </rPh>
    <rPh sb="8" eb="10">
      <t>ガイトウ</t>
    </rPh>
    <rPh sb="10" eb="12">
      <t>タイサク</t>
    </rPh>
    <phoneticPr fontId="9"/>
  </si>
  <si>
    <t>既存診断報告書からの修正事項</t>
    <rPh sb="0" eb="2">
      <t>キゾン</t>
    </rPh>
    <rPh sb="2" eb="4">
      <t>シンダン</t>
    </rPh>
    <rPh sb="4" eb="7">
      <t>ホウコクショ</t>
    </rPh>
    <rPh sb="10" eb="12">
      <t>シュウセイ</t>
    </rPh>
    <rPh sb="12" eb="14">
      <t>ジコウ</t>
    </rPh>
    <phoneticPr fontId="9"/>
  </si>
  <si>
    <t>修正理由</t>
    <rPh sb="0" eb="2">
      <t>シュウセイ</t>
    </rPh>
    <rPh sb="2" eb="4">
      <t>リユウ</t>
    </rPh>
    <phoneticPr fontId="9"/>
  </si>
  <si>
    <t>修正方法</t>
    <rPh sb="0" eb="2">
      <t>シュウセイ</t>
    </rPh>
    <rPh sb="2" eb="4">
      <t>ホウホウ</t>
    </rPh>
    <phoneticPr fontId="9"/>
  </si>
  <si>
    <t>個票番号</t>
    <rPh sb="0" eb="2">
      <t>コヒョウ</t>
    </rPh>
    <rPh sb="2" eb="4">
      <t>バンゴウ</t>
    </rPh>
    <phoneticPr fontId="9"/>
  </si>
  <si>
    <t>1．本補助金による設備導入を通じたCO2排出削減効果</t>
    <rPh sb="2" eb="3">
      <t>ホン</t>
    </rPh>
    <rPh sb="3" eb="6">
      <t>ホジョキン</t>
    </rPh>
    <rPh sb="9" eb="11">
      <t>セツビ</t>
    </rPh>
    <rPh sb="11" eb="13">
      <t>ドウニュウ</t>
    </rPh>
    <rPh sb="14" eb="15">
      <t>ツウ</t>
    </rPh>
    <rPh sb="20" eb="22">
      <t>ハイシュツ</t>
    </rPh>
    <rPh sb="22" eb="24">
      <t>サクゲン</t>
    </rPh>
    <rPh sb="24" eb="26">
      <t>コウカ</t>
    </rPh>
    <phoneticPr fontId="9"/>
  </si>
  <si>
    <t>⑥</t>
    <phoneticPr fontId="9"/>
  </si>
  <si>
    <t>⑦</t>
    <phoneticPr fontId="9"/>
  </si>
  <si>
    <t>緑色のセル</t>
    <rPh sb="0" eb="1">
      <t>ミドリ</t>
    </rPh>
    <rPh sb="1" eb="2">
      <t>イロ</t>
    </rPh>
    <phoneticPr fontId="9"/>
  </si>
  <si>
    <t>・・・選択してください。</t>
    <rPh sb="3" eb="5">
      <t>センタク</t>
    </rPh>
    <phoneticPr fontId="9"/>
  </si>
  <si>
    <t>・・・記入して下さい。</t>
    <rPh sb="3" eb="5">
      <t>キニュウ</t>
    </rPh>
    <rPh sb="7" eb="8">
      <t>クダ</t>
    </rPh>
    <phoneticPr fontId="9"/>
  </si>
  <si>
    <t>【導入前】CO2排出量の計算式</t>
    <rPh sb="1" eb="3">
      <t>ドウニュウ</t>
    </rPh>
    <rPh sb="3" eb="4">
      <t>マエ</t>
    </rPh>
    <rPh sb="8" eb="11">
      <t>ハイシュツリョウ</t>
    </rPh>
    <rPh sb="12" eb="14">
      <t>ケイサン</t>
    </rPh>
    <rPh sb="14" eb="15">
      <t>シキ</t>
    </rPh>
    <phoneticPr fontId="9"/>
  </si>
  <si>
    <t>【導入前】CO2排出量の計算式で使用する各数値の説明とその根拠</t>
    <rPh sb="1" eb="3">
      <t>ドウニュウ</t>
    </rPh>
    <rPh sb="3" eb="4">
      <t>マエ</t>
    </rPh>
    <rPh sb="8" eb="11">
      <t>ハイシュツリョウ</t>
    </rPh>
    <rPh sb="12" eb="14">
      <t>ケイサン</t>
    </rPh>
    <rPh sb="14" eb="15">
      <t>シキ</t>
    </rPh>
    <rPh sb="16" eb="18">
      <t>シヨウ</t>
    </rPh>
    <rPh sb="20" eb="23">
      <t>カクスウチ</t>
    </rPh>
    <rPh sb="24" eb="26">
      <t>セツメイ</t>
    </rPh>
    <rPh sb="29" eb="31">
      <t>コンキョ</t>
    </rPh>
    <phoneticPr fontId="9"/>
  </si>
  <si>
    <t>【導入後】</t>
    <rPh sb="1" eb="4">
      <t>ドウニュウゴ</t>
    </rPh>
    <phoneticPr fontId="27"/>
  </si>
  <si>
    <t>【導入前】</t>
    <rPh sb="1" eb="3">
      <t>ドウニュウ</t>
    </rPh>
    <rPh sb="3" eb="4">
      <t>マエ</t>
    </rPh>
    <phoneticPr fontId="27"/>
  </si>
  <si>
    <t>【導入後】CO2排出量の計算式</t>
    <rPh sb="1" eb="3">
      <t>ドウニュウ</t>
    </rPh>
    <rPh sb="3" eb="4">
      <t>ゴ</t>
    </rPh>
    <rPh sb="8" eb="11">
      <t>ハイシュツリョウ</t>
    </rPh>
    <rPh sb="12" eb="14">
      <t>ケイサン</t>
    </rPh>
    <rPh sb="14" eb="15">
      <t>シキ</t>
    </rPh>
    <phoneticPr fontId="9"/>
  </si>
  <si>
    <t>【導入後】CO2排出量の計算式で使用する各数値の説明とその根拠</t>
    <rPh sb="1" eb="3">
      <t>ドウニュウ</t>
    </rPh>
    <rPh sb="3" eb="4">
      <t>ゴ</t>
    </rPh>
    <rPh sb="8" eb="11">
      <t>ハイシュツリョウ</t>
    </rPh>
    <rPh sb="12" eb="14">
      <t>ケイサン</t>
    </rPh>
    <rPh sb="14" eb="15">
      <t>シキ</t>
    </rPh>
    <rPh sb="16" eb="18">
      <t>シヨウ</t>
    </rPh>
    <rPh sb="20" eb="23">
      <t>カクスウチ</t>
    </rPh>
    <rPh sb="24" eb="26">
      <t>セツメイ</t>
    </rPh>
    <rPh sb="29" eb="31">
      <t>コンキョ</t>
    </rPh>
    <phoneticPr fontId="9"/>
  </si>
  <si>
    <t>【導入前】</t>
    <rPh sb="1" eb="3">
      <t>ドウニュウ</t>
    </rPh>
    <rPh sb="3" eb="4">
      <t>マエ</t>
    </rPh>
    <phoneticPr fontId="9"/>
  </si>
  <si>
    <t>【導入後】</t>
    <rPh sb="1" eb="3">
      <t>ドウニュウ</t>
    </rPh>
    <rPh sb="3" eb="4">
      <t>ゴ</t>
    </rPh>
    <phoneticPr fontId="9"/>
  </si>
  <si>
    <t>【報告時】CO2排出量の計算式</t>
    <rPh sb="1" eb="4">
      <t>ホウコクジ</t>
    </rPh>
    <rPh sb="8" eb="11">
      <t>ハイシュツリョウ</t>
    </rPh>
    <rPh sb="12" eb="14">
      <t>ケイサン</t>
    </rPh>
    <rPh sb="14" eb="15">
      <t>シキ</t>
    </rPh>
    <phoneticPr fontId="9"/>
  </si>
  <si>
    <t>【報告時】CO2排出量の計算式で使用する各数値の説明とその根拠</t>
    <rPh sb="8" eb="11">
      <t>ハイシュツリョウ</t>
    </rPh>
    <rPh sb="12" eb="14">
      <t>ケイサン</t>
    </rPh>
    <rPh sb="14" eb="15">
      <t>シキ</t>
    </rPh>
    <rPh sb="16" eb="18">
      <t>シヨウ</t>
    </rPh>
    <rPh sb="20" eb="23">
      <t>カクスウチ</t>
    </rPh>
    <rPh sb="24" eb="26">
      <t>セツメイ</t>
    </rPh>
    <rPh sb="29" eb="31">
      <t>コンキョ</t>
    </rPh>
    <phoneticPr fontId="9"/>
  </si>
  <si>
    <t>導入設備の容量が適切であることの説明</t>
    <rPh sb="0" eb="2">
      <t>ドウニュウ</t>
    </rPh>
    <rPh sb="2" eb="4">
      <t>セツビ</t>
    </rPh>
    <rPh sb="5" eb="7">
      <t>ヨウリョウ</t>
    </rPh>
    <rPh sb="8" eb="10">
      <t>テキセツ</t>
    </rPh>
    <rPh sb="16" eb="18">
      <t>セツメイ</t>
    </rPh>
    <phoneticPr fontId="9"/>
  </si>
  <si>
    <t>６－２．CO2排出量の計算式で使用する各数値のうち、実績値を使用する数値の記録方法</t>
    <rPh sb="7" eb="10">
      <t>ハイシュツリョウ</t>
    </rPh>
    <rPh sb="11" eb="14">
      <t>ケイサンシキ</t>
    </rPh>
    <rPh sb="15" eb="17">
      <t>シヨウ</t>
    </rPh>
    <rPh sb="19" eb="22">
      <t>カクスウチ</t>
    </rPh>
    <rPh sb="26" eb="29">
      <t>ジッセキチ</t>
    </rPh>
    <rPh sb="30" eb="32">
      <t>シヨウ</t>
    </rPh>
    <rPh sb="34" eb="36">
      <t>スウチ</t>
    </rPh>
    <rPh sb="37" eb="39">
      <t>キロク</t>
    </rPh>
    <rPh sb="39" eb="41">
      <t>ホウホウ</t>
    </rPh>
    <phoneticPr fontId="9"/>
  </si>
  <si>
    <t xml:space="preserve">　　　 </t>
    <phoneticPr fontId="9"/>
  </si>
  <si>
    <t>一般財団法人環境イノベーション情報機構</t>
  </si>
  <si>
    <t>法人の名称　</t>
  </si>
  <si>
    <t>～</t>
  </si>
  <si>
    <t>所要経費</t>
    <rPh sb="0" eb="2">
      <t>ショヨウ</t>
    </rPh>
    <rPh sb="2" eb="4">
      <t>ケイヒ</t>
    </rPh>
    <phoneticPr fontId="9"/>
  </si>
  <si>
    <t>区分・費目・細分</t>
    <rPh sb="0" eb="2">
      <t>クブン</t>
    </rPh>
    <rPh sb="3" eb="5">
      <t>ヒモク</t>
    </rPh>
    <rPh sb="6" eb="8">
      <t>サイブン</t>
    </rPh>
    <phoneticPr fontId="9"/>
  </si>
  <si>
    <t>金額（円）</t>
    <rPh sb="0" eb="2">
      <t>キンガク</t>
    </rPh>
    <phoneticPr fontId="9"/>
  </si>
  <si>
    <t>積算内訳</t>
    <phoneticPr fontId="55"/>
  </si>
  <si>
    <t>小計</t>
    <rPh sb="0" eb="2">
      <t>ショウケイ</t>
    </rPh>
    <phoneticPr fontId="55"/>
  </si>
  <si>
    <t>消費税</t>
    <rPh sb="0" eb="3">
      <t>ショウヒゼイ</t>
    </rPh>
    <phoneticPr fontId="55"/>
  </si>
  <si>
    <t>購入する主な財産の内訳（一品、一組又は一式の価格が５０万円以上のもの）</t>
    <rPh sb="0" eb="2">
      <t>コウニュウ</t>
    </rPh>
    <rPh sb="4" eb="5">
      <t>オモ</t>
    </rPh>
    <rPh sb="6" eb="8">
      <t>ザイサン</t>
    </rPh>
    <rPh sb="9" eb="11">
      <t>ウチワケ</t>
    </rPh>
    <rPh sb="12" eb="14">
      <t>イッピン</t>
    </rPh>
    <rPh sb="15" eb="17">
      <t>ヒトクミ</t>
    </rPh>
    <rPh sb="17" eb="18">
      <t>マタ</t>
    </rPh>
    <rPh sb="19" eb="21">
      <t>イッシキ</t>
    </rPh>
    <rPh sb="22" eb="24">
      <t>カカク</t>
    </rPh>
    <rPh sb="27" eb="29">
      <t>マンエン</t>
    </rPh>
    <rPh sb="29" eb="31">
      <t>イジョウ</t>
    </rPh>
    <phoneticPr fontId="9"/>
  </si>
  <si>
    <t>名称</t>
    <phoneticPr fontId="55"/>
  </si>
  <si>
    <t>仕様</t>
    <phoneticPr fontId="55"/>
  </si>
  <si>
    <t>数量</t>
    <phoneticPr fontId="55"/>
  </si>
  <si>
    <t>t-CO2当たり単価</t>
    <rPh sb="5" eb="6">
      <t>ア</t>
    </rPh>
    <rPh sb="8" eb="10">
      <t>タンカ</t>
    </rPh>
    <phoneticPr fontId="55"/>
  </si>
  <si>
    <t>　　・CO2排出量、CO2削減量の単位：t-CO2/年</t>
    <rPh sb="6" eb="9">
      <t>ハイシュツリョウ</t>
    </rPh>
    <rPh sb="13" eb="16">
      <t>サクゲンリョウ</t>
    </rPh>
    <rPh sb="17" eb="19">
      <t>タンイ</t>
    </rPh>
    <rPh sb="26" eb="27">
      <t>ネン</t>
    </rPh>
    <phoneticPr fontId="9"/>
  </si>
  <si>
    <t>工場・事業場全体の基準年度排出量</t>
    <rPh sb="0" eb="2">
      <t>コウジョウ</t>
    </rPh>
    <rPh sb="3" eb="6">
      <t>ジギョウジョウ</t>
    </rPh>
    <rPh sb="6" eb="8">
      <t>ゼンタイ</t>
    </rPh>
    <rPh sb="9" eb="11">
      <t>キジュン</t>
    </rPh>
    <rPh sb="11" eb="13">
      <t>ネンド</t>
    </rPh>
    <rPh sb="13" eb="16">
      <t>ハイシュツリョウ</t>
    </rPh>
    <phoneticPr fontId="9"/>
  </si>
  <si>
    <t>④</t>
    <phoneticPr fontId="9"/>
  </si>
  <si>
    <t>⑤</t>
    <phoneticPr fontId="9"/>
  </si>
  <si>
    <t>⑧</t>
    <phoneticPr fontId="9"/>
  </si>
  <si>
    <t>⑨</t>
    <phoneticPr fontId="9"/>
  </si>
  <si>
    <t>計画時・導入前</t>
    <rPh sb="4" eb="7">
      <t>ドウニュウマエ</t>
    </rPh>
    <phoneticPr fontId="9"/>
  </si>
  <si>
    <t>計画時・導入後</t>
    <rPh sb="4" eb="7">
      <t>ドウニュウゴ</t>
    </rPh>
    <phoneticPr fontId="9"/>
  </si>
  <si>
    <t>計画時</t>
    <phoneticPr fontId="9"/>
  </si>
  <si>
    <t>計画時</t>
    <rPh sb="0" eb="3">
      <t>ケイカクジ</t>
    </rPh>
    <phoneticPr fontId="9"/>
  </si>
  <si>
    <t>設備CO2排出量</t>
    <rPh sb="0" eb="2">
      <t>セツビ</t>
    </rPh>
    <rPh sb="5" eb="8">
      <t>ハイシュツリョウ</t>
    </rPh>
    <phoneticPr fontId="9"/>
  </si>
  <si>
    <t>設備CO2削減量</t>
    <rPh sb="0" eb="2">
      <t>セツビ</t>
    </rPh>
    <rPh sb="5" eb="8">
      <t>サクゲンリョウ</t>
    </rPh>
    <phoneticPr fontId="9"/>
  </si>
  <si>
    <t>設備CO2削減率</t>
    <rPh sb="0" eb="2">
      <t>セツビ</t>
    </rPh>
    <rPh sb="5" eb="8">
      <t>サクゲンリツ</t>
    </rPh>
    <phoneticPr fontId="9"/>
  </si>
  <si>
    <t>工場・事業場CO2削減率</t>
    <rPh sb="0" eb="2">
      <t>コウジョウ</t>
    </rPh>
    <rPh sb="3" eb="6">
      <t>ジギョウジョウ</t>
    </rPh>
    <rPh sb="9" eb="12">
      <t>サクゲンリツ</t>
    </rPh>
    <phoneticPr fontId="9"/>
  </si>
  <si>
    <t>㋐</t>
    <phoneticPr fontId="9"/>
  </si>
  <si>
    <t>㋑</t>
    <phoneticPr fontId="9"/>
  </si>
  <si>
    <t>←「事業名」は補助事業の内容を表し、固有名詞を含めて他の事業と区別できる名称とすること</t>
    <phoneticPr fontId="9"/>
  </si>
  <si>
    <t>黄色のセル</t>
    <rPh sb="0" eb="2">
      <t>キイロ</t>
    </rPh>
    <phoneticPr fontId="9"/>
  </si>
  <si>
    <t>（ア）</t>
    <phoneticPr fontId="9"/>
  </si>
  <si>
    <t>（イ）</t>
    <phoneticPr fontId="9"/>
  </si>
  <si>
    <t>〒・勤務先住所</t>
    <phoneticPr fontId="9"/>
  </si>
  <si>
    <t>（ウ）</t>
    <phoneticPr fontId="9"/>
  </si>
  <si>
    <t>経営の状況</t>
  </si>
  <si>
    <t>営業利益</t>
  </si>
  <si>
    <t>経常利益</t>
  </si>
  <si>
    <t>青色のセル</t>
    <rPh sb="0" eb="1">
      <t>アオ</t>
    </rPh>
    <rPh sb="1" eb="2">
      <t>イロ</t>
    </rPh>
    <phoneticPr fontId="9"/>
  </si>
  <si>
    <t>CO2排出量
[t-CO2]</t>
    <rPh sb="3" eb="5">
      <t>ハイシュツ</t>
    </rPh>
    <rPh sb="5" eb="6">
      <t>リョウ</t>
    </rPh>
    <phoneticPr fontId="9"/>
  </si>
  <si>
    <t>㋐/㋑</t>
    <phoneticPr fontId="9"/>
  </si>
  <si>
    <t>運転コスト削減効果額の合計（円）</t>
    <rPh sb="0" eb="2">
      <t>ウンテン</t>
    </rPh>
    <rPh sb="5" eb="7">
      <t>サクゲン</t>
    </rPh>
    <rPh sb="7" eb="9">
      <t>コウカ</t>
    </rPh>
    <rPh sb="9" eb="10">
      <t>ガク</t>
    </rPh>
    <rPh sb="11" eb="13">
      <t>ゴウケイ</t>
    </rPh>
    <rPh sb="14" eb="15">
      <t>エン</t>
    </rPh>
    <phoneticPr fontId="9"/>
  </si>
  <si>
    <t>総事業費
（円）</t>
    <rPh sb="0" eb="3">
      <t>ソウジギョウ</t>
    </rPh>
    <rPh sb="3" eb="4">
      <t>ヒ</t>
    </rPh>
    <phoneticPr fontId="9"/>
  </si>
  <si>
    <t>補助対象経費
（円）</t>
    <rPh sb="0" eb="2">
      <t>ホジョ</t>
    </rPh>
    <rPh sb="2" eb="4">
      <t>タイショウ</t>
    </rPh>
    <rPh sb="4" eb="6">
      <t>ケイヒ</t>
    </rPh>
    <phoneticPr fontId="9"/>
  </si>
  <si>
    <t>小計</t>
    <rPh sb="0" eb="1">
      <t>ショウ</t>
    </rPh>
    <rPh sb="1" eb="2">
      <t>ケイ</t>
    </rPh>
    <phoneticPr fontId="9"/>
  </si>
  <si>
    <t>３．投資回収年数</t>
    <rPh sb="2" eb="4">
      <t>トウシ</t>
    </rPh>
    <rPh sb="4" eb="6">
      <t>カイシュウ</t>
    </rPh>
    <rPh sb="6" eb="8">
      <t>ネンスウ</t>
    </rPh>
    <phoneticPr fontId="9"/>
  </si>
  <si>
    <t>２．LED照明設備及び再生可能エネルギー設備を含む場合の修正計算</t>
    <rPh sb="28" eb="30">
      <t>シュウセイ</t>
    </rPh>
    <rPh sb="30" eb="32">
      <t>ケイサン</t>
    </rPh>
    <phoneticPr fontId="9"/>
  </si>
  <si>
    <t>修正【後】</t>
    <rPh sb="0" eb="2">
      <t>シュウセイ</t>
    </rPh>
    <rPh sb="3" eb="4">
      <t>アト</t>
    </rPh>
    <phoneticPr fontId="9"/>
  </si>
  <si>
    <t>修正【前】</t>
    <rPh sb="0" eb="2">
      <t>シュウセイ</t>
    </rPh>
    <rPh sb="3" eb="4">
      <t>マエ</t>
    </rPh>
    <phoneticPr fontId="9"/>
  </si>
  <si>
    <t>（円）</t>
  </si>
  <si>
    <t>⑩</t>
    <phoneticPr fontId="9"/>
  </si>
  <si>
    <t>（③*⑧）</t>
    <phoneticPr fontId="9"/>
  </si>
  <si>
    <t>(⑦/⑨)</t>
    <phoneticPr fontId="9"/>
  </si>
  <si>
    <t>LED照明設備・再生可能エネルギー設備</t>
  </si>
  <si>
    <t>LED照明設備・再生可能エネルギー設備</t>
    <rPh sb="3" eb="5">
      <t>ショウメイ</t>
    </rPh>
    <rPh sb="5" eb="7">
      <t>セツビ</t>
    </rPh>
    <rPh sb="8" eb="10">
      <t>サイセイ</t>
    </rPh>
    <rPh sb="10" eb="12">
      <t>カノウ</t>
    </rPh>
    <phoneticPr fontId="9"/>
  </si>
  <si>
    <t>LED照明設備・再生可能エネルギー設備</t>
    <phoneticPr fontId="9"/>
  </si>
  <si>
    <t>＜修正＞</t>
    <rPh sb="1" eb="3">
      <t>シュウセイ</t>
    </rPh>
    <phoneticPr fontId="9"/>
  </si>
  <si>
    <t>補助対象設備
(LED照明設備・再エネ設備を除く)</t>
    <phoneticPr fontId="9"/>
  </si>
  <si>
    <t>補助対象設備
(LED照明設備・再エネ設備を除く)</t>
    <rPh sb="0" eb="2">
      <t>ホジョ</t>
    </rPh>
    <rPh sb="2" eb="4">
      <t>タイショウ</t>
    </rPh>
    <rPh sb="4" eb="6">
      <t>セツビ</t>
    </rPh>
    <rPh sb="11" eb="13">
      <t>ショウメイ</t>
    </rPh>
    <rPh sb="13" eb="15">
      <t>セツビ</t>
    </rPh>
    <rPh sb="16" eb="17">
      <t>サイ</t>
    </rPh>
    <rPh sb="19" eb="21">
      <t>セツビ</t>
    </rPh>
    <rPh sb="22" eb="23">
      <t>ノゾ</t>
    </rPh>
    <phoneticPr fontId="9"/>
  </si>
  <si>
    <t>耐用年数期間
CO2削減量
（t-CO2）</t>
    <phoneticPr fontId="9"/>
  </si>
  <si>
    <t>耐用年数期間
CO2削減量
（t-CO2）</t>
    <rPh sb="0" eb="2">
      <t>タイヨウ</t>
    </rPh>
    <rPh sb="2" eb="4">
      <t>ネンスウ</t>
    </rPh>
    <rPh sb="4" eb="6">
      <t>キカン</t>
    </rPh>
    <rPh sb="10" eb="12">
      <t>サクゲン</t>
    </rPh>
    <rPh sb="12" eb="13">
      <t>リョウ</t>
    </rPh>
    <phoneticPr fontId="9"/>
  </si>
  <si>
    <t>法定耐用年数（年）</t>
    <rPh sb="0" eb="2">
      <t>ホウテイ</t>
    </rPh>
    <rPh sb="2" eb="4">
      <t>タイヨウ</t>
    </rPh>
    <rPh sb="4" eb="6">
      <t>ネンスウ</t>
    </rPh>
    <rPh sb="7" eb="8">
      <t>ネン</t>
    </rPh>
    <phoneticPr fontId="9"/>
  </si>
  <si>
    <t>CO2削減量１トンあたりの補助対象経費（円）</t>
    <rPh sb="3" eb="5">
      <t>サクゲン</t>
    </rPh>
    <rPh sb="5" eb="6">
      <t>リョウ</t>
    </rPh>
    <rPh sb="13" eb="15">
      <t>ホジョ</t>
    </rPh>
    <rPh sb="15" eb="17">
      <t>タイショウ</t>
    </rPh>
    <rPh sb="17" eb="19">
      <t>ケイヒ</t>
    </rPh>
    <rPh sb="19" eb="20">
      <t>キンガク</t>
    </rPh>
    <rPh sb="20" eb="21">
      <t>エン</t>
    </rPh>
    <phoneticPr fontId="9"/>
  </si>
  <si>
    <t>補助対象設備の種類</t>
    <rPh sb="0" eb="4">
      <t>ホジョタイショウ</t>
    </rPh>
    <rPh sb="4" eb="6">
      <t>セツビ</t>
    </rPh>
    <rPh sb="7" eb="9">
      <t>シュルイ</t>
    </rPh>
    <phoneticPr fontId="27"/>
  </si>
  <si>
    <t>補助対象設備（LED照明設備・再生可能エネルギー設備を除く）</t>
    <rPh sb="0" eb="6">
      <t>ホジョタイショウセツビ</t>
    </rPh>
    <rPh sb="10" eb="12">
      <t>ショウメイ</t>
    </rPh>
    <rPh sb="12" eb="14">
      <t>セツビ</t>
    </rPh>
    <rPh sb="15" eb="19">
      <t>サイセイカノウ</t>
    </rPh>
    <rPh sb="24" eb="26">
      <t>セツビ</t>
    </rPh>
    <rPh sb="27" eb="28">
      <t>ノゾ</t>
    </rPh>
    <phoneticPr fontId="27"/>
  </si>
  <si>
    <t>導入設備の種類</t>
    <rPh sb="0" eb="2">
      <t>ドウニュウ</t>
    </rPh>
    <rPh sb="2" eb="4">
      <t>セツビ</t>
    </rPh>
    <rPh sb="5" eb="7">
      <t>シュルイ</t>
    </rPh>
    <phoneticPr fontId="9"/>
  </si>
  <si>
    <t>２．導入設備の法定耐用年数</t>
    <rPh sb="2" eb="4">
      <t>ドウニュウ</t>
    </rPh>
    <rPh sb="4" eb="6">
      <t>セツビ</t>
    </rPh>
    <rPh sb="7" eb="9">
      <t>ホウテイ</t>
    </rPh>
    <rPh sb="9" eb="11">
      <t>タイヨウ</t>
    </rPh>
    <rPh sb="11" eb="13">
      <t>ネンスウ</t>
    </rPh>
    <phoneticPr fontId="27"/>
  </si>
  <si>
    <t>３．対策効果</t>
    <rPh sb="2" eb="4">
      <t>タイサク</t>
    </rPh>
    <rPh sb="4" eb="6">
      <t>コウカ</t>
    </rPh>
    <phoneticPr fontId="27"/>
  </si>
  <si>
    <t>４．計画時設備CO2排出量の計算方法</t>
    <rPh sb="2" eb="5">
      <t>ケイカクジ</t>
    </rPh>
    <rPh sb="5" eb="7">
      <t>セツビ</t>
    </rPh>
    <rPh sb="10" eb="13">
      <t>ハイシュツリョウ</t>
    </rPh>
    <rPh sb="14" eb="16">
      <t>ケイサン</t>
    </rPh>
    <rPh sb="16" eb="18">
      <t>ホウホウ</t>
    </rPh>
    <phoneticPr fontId="27"/>
  </si>
  <si>
    <t>４－１．以下に示すCO2排出量の計算式の考え方の説明</t>
    <rPh sb="4" eb="6">
      <t>イカ</t>
    </rPh>
    <rPh sb="5" eb="6">
      <t>シタ</t>
    </rPh>
    <rPh sb="7" eb="8">
      <t>シメ</t>
    </rPh>
    <rPh sb="12" eb="15">
      <t>ハイシュツリョウ</t>
    </rPh>
    <rPh sb="16" eb="19">
      <t>ケイサンシキ</t>
    </rPh>
    <rPh sb="20" eb="21">
      <t>カンガ</t>
    </rPh>
    <rPh sb="22" eb="23">
      <t>カタ</t>
    </rPh>
    <rPh sb="24" eb="26">
      <t>セツメイ</t>
    </rPh>
    <phoneticPr fontId="9"/>
  </si>
  <si>
    <t>４－２．導入設備とその容量（単位）</t>
    <rPh sb="4" eb="6">
      <t>ドウニュウ</t>
    </rPh>
    <rPh sb="6" eb="8">
      <t>セツビ</t>
    </rPh>
    <rPh sb="11" eb="13">
      <t>ヨウリョウ</t>
    </rPh>
    <rPh sb="14" eb="16">
      <t>タンイ</t>
    </rPh>
    <phoneticPr fontId="9"/>
  </si>
  <si>
    <t>５．導入前後の比較図</t>
    <rPh sb="2" eb="4">
      <t>ドウニュウ</t>
    </rPh>
    <rPh sb="4" eb="6">
      <t>ゼンゴ</t>
    </rPh>
    <rPh sb="7" eb="9">
      <t>ヒカク</t>
    </rPh>
    <rPh sb="9" eb="10">
      <t>ズ</t>
    </rPh>
    <phoneticPr fontId="27"/>
  </si>
  <si>
    <t>(a)</t>
    <phoneticPr fontId="9"/>
  </si>
  <si>
    <t>(b)</t>
    <phoneticPr fontId="9"/>
  </si>
  <si>
    <t>(c)</t>
    <phoneticPr fontId="9"/>
  </si>
  <si>
    <t>LED照明設備・再エネ設備</t>
    <rPh sb="3" eb="5">
      <t>ショウメイ</t>
    </rPh>
    <rPh sb="5" eb="7">
      <t>セツビ</t>
    </rPh>
    <phoneticPr fontId="9"/>
  </si>
  <si>
    <t>補助事業の名称</t>
    <rPh sb="0" eb="4">
      <t>ホジョジギョウ</t>
    </rPh>
    <rPh sb="5" eb="7">
      <t>メイショウ</t>
    </rPh>
    <phoneticPr fontId="9"/>
  </si>
  <si>
    <t>※２　代表事業者の事務連絡先は、代表事業者または代表事業者からの委任を受けた第３者である事務代行者の窓口となる担当者情報について記載してください。</t>
    <phoneticPr fontId="9"/>
  </si>
  <si>
    <t>ク　一般社団法人、一般財団法人、公益社団法人、公益財団法人</t>
  </si>
  <si>
    <t>オ　社会福祉法人</t>
  </si>
  <si>
    <t>カ　医療法人</t>
  </si>
  <si>
    <t>キ　特別法の規定に基づき設立された協同組合等</t>
  </si>
  <si>
    <t>ケ　その他、環境大臣の承認を得て執行団体が適当と認める者</t>
  </si>
  <si>
    <t>↓</t>
    <phoneticPr fontId="27"/>
  </si>
  <si>
    <t>プルダウンに直接選択肢が入力されているため現在は使用していない（バックアップとして保存）</t>
    <rPh sb="6" eb="8">
      <t>チョクセツ</t>
    </rPh>
    <rPh sb="8" eb="11">
      <t>センタクシ</t>
    </rPh>
    <rPh sb="12" eb="14">
      <t>ニュウリョク</t>
    </rPh>
    <rPh sb="21" eb="23">
      <t>ゲンザイ</t>
    </rPh>
    <rPh sb="24" eb="26">
      <t>シヨウ</t>
    </rPh>
    <rPh sb="41" eb="43">
      <t>ホゾン</t>
    </rPh>
    <phoneticPr fontId="27"/>
  </si>
  <si>
    <t>①空調システム</t>
    <phoneticPr fontId="27"/>
  </si>
  <si>
    <t>②蒸気システム</t>
    <phoneticPr fontId="27"/>
  </si>
  <si>
    <t>③冷却水システム</t>
  </si>
  <si>
    <t>④圧空システム</t>
  </si>
  <si>
    <t>⑤照明設備</t>
  </si>
  <si>
    <t>⑥受変電・配電設備</t>
  </si>
  <si>
    <t>⑦電動機・ポンプ・ファン</t>
  </si>
  <si>
    <t>⑧工業炉</t>
  </si>
  <si>
    <t>⑨冷凍・冷蔵設備</t>
  </si>
  <si>
    <t>⑩排水処理設備</t>
  </si>
  <si>
    <t>⑪昇降設備</t>
    <phoneticPr fontId="27"/>
  </si>
  <si>
    <t>⑫給湯設備</t>
  </si>
  <si>
    <t>⑬発電設備</t>
  </si>
  <si>
    <t>⑭水利用設備</t>
  </si>
  <si>
    <t>⑮エネルギー管理設備</t>
  </si>
  <si>
    <t>⑯その他機構が認めるもの</t>
  </si>
  <si>
    <t>対策メニュー（SHIFT）におけるシステム・設備（GRでは使用しない）</t>
    <rPh sb="0" eb="2">
      <t>タイサク</t>
    </rPh>
    <rPh sb="22" eb="24">
      <t>セツビ</t>
    </rPh>
    <rPh sb="29" eb="31">
      <t>シヨウ</t>
    </rPh>
    <phoneticPr fontId="27"/>
  </si>
  <si>
    <r>
      <t>月別の活動量（使用量・購買量）　</t>
    </r>
    <r>
      <rPr>
        <sz val="10"/>
        <color rgb="FFFF0000"/>
        <rFont val="ＭＳ Ｐゴシック"/>
        <family val="3"/>
        <charset val="128"/>
      </rPr>
      <t>※単位に気を付けて入力してください。</t>
    </r>
    <rPh sb="0" eb="2">
      <t>ツキベツ</t>
    </rPh>
    <rPh sb="3" eb="6">
      <t>カツドウリョウ</t>
    </rPh>
    <rPh sb="7" eb="10">
      <t>シヨウリョウ</t>
    </rPh>
    <rPh sb="11" eb="13">
      <t>コウバイ</t>
    </rPh>
    <rPh sb="13" eb="14">
      <t>リョウ</t>
    </rPh>
    <rPh sb="17" eb="19">
      <t>タンイ</t>
    </rPh>
    <rPh sb="20" eb="21">
      <t>キ</t>
    </rPh>
    <rPh sb="22" eb="23">
      <t>ツ</t>
    </rPh>
    <rPh sb="25" eb="27">
      <t>ニュウリョク</t>
    </rPh>
    <phoneticPr fontId="9"/>
  </si>
  <si>
    <t>計算種別</t>
    <rPh sb="0" eb="2">
      <t>ケイサン</t>
    </rPh>
    <rPh sb="2" eb="4">
      <t>シュベツ</t>
    </rPh>
    <phoneticPr fontId="68"/>
  </si>
  <si>
    <t>活動種別</t>
    <rPh sb="0" eb="2">
      <t>カツドウ</t>
    </rPh>
    <rPh sb="2" eb="4">
      <t>シュベツ</t>
    </rPh>
    <phoneticPr fontId="68"/>
  </si>
  <si>
    <t>活動量</t>
    <rPh sb="0" eb="3">
      <t>カツドウリョウ</t>
    </rPh>
    <phoneticPr fontId="68"/>
  </si>
  <si>
    <t>単位発熱量</t>
    <rPh sb="0" eb="2">
      <t>タンイ</t>
    </rPh>
    <rPh sb="2" eb="4">
      <t>ハツネツ</t>
    </rPh>
    <rPh sb="4" eb="5">
      <t>リョウ</t>
    </rPh>
    <phoneticPr fontId="68"/>
  </si>
  <si>
    <t>GJ換算量</t>
    <rPh sb="2" eb="4">
      <t>カンサン</t>
    </rPh>
    <rPh sb="4" eb="5">
      <t>リョウ</t>
    </rPh>
    <phoneticPr fontId="68"/>
  </si>
  <si>
    <t>合計</t>
    <rPh sb="0" eb="2">
      <t>ゴウケイ</t>
    </rPh>
    <phoneticPr fontId="68"/>
  </si>
  <si>
    <t>導入前</t>
    <rPh sb="0" eb="2">
      <t>ドウニュウ</t>
    </rPh>
    <rPh sb="2" eb="3">
      <t>マエ</t>
    </rPh>
    <phoneticPr fontId="68"/>
  </si>
  <si>
    <t>活動量のGJ換算値</t>
    <rPh sb="0" eb="3">
      <t>カツドウリョウ</t>
    </rPh>
    <rPh sb="6" eb="8">
      <t>カンサン</t>
    </rPh>
    <rPh sb="8" eb="9">
      <t>チ</t>
    </rPh>
    <phoneticPr fontId="68"/>
  </si>
  <si>
    <t>導入後</t>
    <rPh sb="0" eb="3">
      <t>ドウニュウゴ</t>
    </rPh>
    <phoneticPr fontId="68"/>
  </si>
  <si>
    <t>対策名称
(補助対象設備の名称)</t>
    <phoneticPr fontId="9"/>
  </si>
  <si>
    <t>【経費内訳】</t>
    <phoneticPr fontId="9"/>
  </si>
  <si>
    <r>
      <t xml:space="preserve">単価（円）
</t>
    </r>
    <r>
      <rPr>
        <sz val="9"/>
        <color rgb="FF000000"/>
        <rFont val="ＭＳ Ｐゴシック"/>
        <family val="3"/>
        <charset val="128"/>
      </rPr>
      <t>上段：税抜価格
下段：税込価格</t>
    </r>
    <phoneticPr fontId="55"/>
  </si>
  <si>
    <r>
      <t xml:space="preserve">金額（円）
</t>
    </r>
    <r>
      <rPr>
        <sz val="9"/>
        <color rgb="FF000000"/>
        <rFont val="ＭＳ Ｐゴシック"/>
        <family val="3"/>
        <charset val="128"/>
      </rPr>
      <t>上段：税抜価格
下段：税込価格</t>
    </r>
    <phoneticPr fontId="55"/>
  </si>
  <si>
    <t>個票</t>
    <rPh sb="0" eb="2">
      <t>コヒョウ</t>
    </rPh>
    <phoneticPr fontId="9"/>
  </si>
  <si>
    <t>補助対象経費</t>
    <rPh sb="0" eb="4">
      <t>ホジョタイショウ</t>
    </rPh>
    <rPh sb="4" eb="6">
      <t>ケイヒ</t>
    </rPh>
    <phoneticPr fontId="9"/>
  </si>
  <si>
    <t>補助対象経費</t>
    <rPh sb="0" eb="2">
      <t>ホジョ</t>
    </rPh>
    <rPh sb="2" eb="4">
      <t>タイショウ</t>
    </rPh>
    <rPh sb="4" eb="6">
      <t>ケイヒ</t>
    </rPh>
    <phoneticPr fontId="9"/>
  </si>
  <si>
    <t>⑥
総事業費計の合計（円）</t>
    <rPh sb="2" eb="6">
      <t>ソウジギョウヒ</t>
    </rPh>
    <rPh sb="6" eb="7">
      <t>ケイ</t>
    </rPh>
    <rPh sb="8" eb="10">
      <t>ゴウケイ</t>
    </rPh>
    <rPh sb="11" eb="12">
      <t>エン</t>
    </rPh>
    <phoneticPr fontId="9"/>
  </si>
  <si>
    <t>1=GR,2=SHIFT,3=ポテ,4=自費</t>
    <rPh sb="20" eb="22">
      <t>ジヒ</t>
    </rPh>
    <phoneticPr fontId="9"/>
  </si>
  <si>
    <t>企業分類</t>
    <rPh sb="0" eb="2">
      <t>キギョウ</t>
    </rPh>
    <rPh sb="2" eb="4">
      <t>ブンルイ</t>
    </rPh>
    <phoneticPr fontId="27"/>
  </si>
  <si>
    <t>企業分類</t>
    <rPh sb="0" eb="2">
      <t>キギョウ</t>
    </rPh>
    <rPh sb="2" eb="4">
      <t>ブンルイ</t>
    </rPh>
    <phoneticPr fontId="9"/>
  </si>
  <si>
    <t>ウ　地方独立行政法人</t>
    <phoneticPr fontId="27"/>
  </si>
  <si>
    <t>ア　民間企業</t>
    <phoneticPr fontId="27"/>
  </si>
  <si>
    <t>イ　独立行政法人</t>
    <phoneticPr fontId="27"/>
  </si>
  <si>
    <t>エ　国立大学法人、公立大学法人及び学校法人</t>
    <rPh sb="6" eb="8">
      <t>ホウジン</t>
    </rPh>
    <phoneticPr fontId="27"/>
  </si>
  <si>
    <t>&lt;修正&gt;耐用年数期間CO2削減量</t>
    <rPh sb="1" eb="3">
      <t>シュウセイ</t>
    </rPh>
    <rPh sb="4" eb="6">
      <t>タイヨウ</t>
    </rPh>
    <rPh sb="6" eb="8">
      <t>ネンスウ</t>
    </rPh>
    <rPh sb="8" eb="10">
      <t>キカン</t>
    </rPh>
    <rPh sb="13" eb="15">
      <t>サクゲン</t>
    </rPh>
    <rPh sb="15" eb="16">
      <t>リョウ</t>
    </rPh>
    <phoneticPr fontId="55"/>
  </si>
  <si>
    <t>円</t>
    <rPh sb="0" eb="1">
      <t>エン</t>
    </rPh>
    <phoneticPr fontId="9"/>
  </si>
  <si>
    <t>(3)</t>
    <phoneticPr fontId="9"/>
  </si>
  <si>
    <t>&lt;修正&gt;補助対象経費</t>
    <rPh sb="1" eb="3">
      <t>シュウセイ</t>
    </rPh>
    <rPh sb="4" eb="6">
      <t>ホジョ</t>
    </rPh>
    <rPh sb="6" eb="8">
      <t>タイショウ</t>
    </rPh>
    <rPh sb="8" eb="10">
      <t>ケイヒ</t>
    </rPh>
    <phoneticPr fontId="55"/>
  </si>
  <si>
    <t>■基準額算定根拠</t>
    <rPh sb="1" eb="3">
      <t>キジュン</t>
    </rPh>
    <rPh sb="3" eb="4">
      <t>ガク</t>
    </rPh>
    <rPh sb="4" eb="6">
      <t>サンテイ</t>
    </rPh>
    <rPh sb="6" eb="8">
      <t>コンキョ</t>
    </rPh>
    <phoneticPr fontId="9"/>
  </si>
  <si>
    <t>(1)</t>
    <phoneticPr fontId="9"/>
  </si>
  <si>
    <t>総事業費</t>
    <rPh sb="0" eb="1">
      <t>ソウ</t>
    </rPh>
    <rPh sb="1" eb="4">
      <t>ジギョウヒ</t>
    </rPh>
    <phoneticPr fontId="9"/>
  </si>
  <si>
    <t>(2)</t>
    <phoneticPr fontId="9"/>
  </si>
  <si>
    <t>(4)</t>
    <phoneticPr fontId="9"/>
  </si>
  <si>
    <t>(5)</t>
    <phoneticPr fontId="9"/>
  </si>
  <si>
    <t>寄付金とその他収入</t>
    <rPh sb="0" eb="3">
      <t>キフキン</t>
    </rPh>
    <rPh sb="6" eb="7">
      <t>タ</t>
    </rPh>
    <rPh sb="7" eb="9">
      <t>シュウニュウ</t>
    </rPh>
    <phoneticPr fontId="9"/>
  </si>
  <si>
    <t>補助対象経費</t>
    <rPh sb="0" eb="5">
      <t>ホジョタイショウケイヒ</t>
    </rPh>
    <phoneticPr fontId="9"/>
  </si>
  <si>
    <t>(6)</t>
    <phoneticPr fontId="9"/>
  </si>
  <si>
    <t>(7)</t>
    <phoneticPr fontId="9"/>
  </si>
  <si>
    <t>(8)</t>
    <phoneticPr fontId="9"/>
  </si>
  <si>
    <t>基準額① （比例型）</t>
    <rPh sb="0" eb="2">
      <t>キジュン</t>
    </rPh>
    <rPh sb="2" eb="3">
      <t>ガク</t>
    </rPh>
    <phoneticPr fontId="9"/>
  </si>
  <si>
    <t>基準額② （1/2キャップ）</t>
    <rPh sb="0" eb="2">
      <t>キジュン</t>
    </rPh>
    <rPh sb="2" eb="3">
      <t>ガク</t>
    </rPh>
    <phoneticPr fontId="9"/>
  </si>
  <si>
    <t>(6)と(7)のいずれか低い方</t>
    <rPh sb="12" eb="13">
      <t>ヒク</t>
    </rPh>
    <rPh sb="14" eb="15">
      <t>ホウ</t>
    </rPh>
    <phoneticPr fontId="9"/>
  </si>
  <si>
    <t>(3)と(8)のいずれか低い方</t>
    <rPh sb="12" eb="13">
      <t>ヒク</t>
    </rPh>
    <rPh sb="14" eb="15">
      <t>ホウ</t>
    </rPh>
    <phoneticPr fontId="9"/>
  </si>
  <si>
    <t>(1) - (2)</t>
    <phoneticPr fontId="9"/>
  </si>
  <si>
    <t>(a) * (c)</t>
    <phoneticPr fontId="9"/>
  </si>
  <si>
    <t>(b) * 1/2</t>
    <phoneticPr fontId="9"/>
  </si>
  <si>
    <t>(1)から(2)を引いた額</t>
    <rPh sb="8" eb="9">
      <t>ヒ</t>
    </rPh>
    <rPh sb="11" eb="12">
      <t>ガク</t>
    </rPh>
    <phoneticPr fontId="9"/>
  </si>
  <si>
    <t>t-CO2  (a)</t>
    <phoneticPr fontId="55"/>
  </si>
  <si>
    <t>円  (b)</t>
    <rPh sb="0" eb="1">
      <t>エン</t>
    </rPh>
    <phoneticPr fontId="55"/>
  </si>
  <si>
    <t>円/t-CO2   (c)</t>
    <rPh sb="0" eb="1">
      <t>エン</t>
    </rPh>
    <phoneticPr fontId="55"/>
  </si>
  <si>
    <t>(1,000円未満切り捨て)</t>
    <rPh sb="6" eb="7">
      <t>エン</t>
    </rPh>
    <rPh sb="7" eb="9">
      <t>ミマン</t>
    </rPh>
    <rPh sb="9" eb="10">
      <t>キ</t>
    </rPh>
    <rPh sb="11" eb="12">
      <t>ス</t>
    </rPh>
    <phoneticPr fontId="9"/>
  </si>
  <si>
    <t>1=中小企業該当、2=中小企業非該当、3=50～3000t、4=それ以外</t>
    <rPh sb="2" eb="4">
      <t>チュウショウ</t>
    </rPh>
    <rPh sb="4" eb="6">
      <t>キギョウ</t>
    </rPh>
    <rPh sb="6" eb="8">
      <t>ガイトウ</t>
    </rPh>
    <rPh sb="11" eb="13">
      <t>チュウショウ</t>
    </rPh>
    <rPh sb="13" eb="15">
      <t>キギョウ</t>
    </rPh>
    <rPh sb="15" eb="16">
      <t>ヒ</t>
    </rPh>
    <rPh sb="16" eb="18">
      <t>ガイトウ</t>
    </rPh>
    <rPh sb="34" eb="36">
      <t>イガイ</t>
    </rPh>
    <phoneticPr fontId="9"/>
  </si>
  <si>
    <t>工程</t>
    <rPh sb="0" eb="2">
      <t>コウテイ</t>
    </rPh>
    <phoneticPr fontId="65"/>
  </si>
  <si>
    <t>運転コスト
削減効果
（円/年）</t>
    <rPh sb="0" eb="2">
      <t>ウンテン</t>
    </rPh>
    <rPh sb="6" eb="8">
      <t>サクゲン</t>
    </rPh>
    <rPh sb="8" eb="10">
      <t>コウカ</t>
    </rPh>
    <rPh sb="12" eb="13">
      <t>エン</t>
    </rPh>
    <rPh sb="14" eb="15">
      <t>ネン</t>
    </rPh>
    <phoneticPr fontId="9"/>
  </si>
  <si>
    <t>数量</t>
    <phoneticPr fontId="9"/>
  </si>
  <si>
    <t>INDIRECT用</t>
    <rPh sb="8" eb="9">
      <t>ヨウ</t>
    </rPh>
    <phoneticPr fontId="9"/>
  </si>
  <si>
    <t>補助事業の名称</t>
    <rPh sb="0" eb="2">
      <t>ホジョ</t>
    </rPh>
    <rPh sb="2" eb="4">
      <t>ジギョウ</t>
    </rPh>
    <rPh sb="5" eb="7">
      <t>メイショウ</t>
    </rPh>
    <phoneticPr fontId="9"/>
  </si>
  <si>
    <t>代表事業者名</t>
    <rPh sb="0" eb="2">
      <t>ダイヒョウ</t>
    </rPh>
    <rPh sb="2" eb="5">
      <t>ジギョウシャ</t>
    </rPh>
    <rPh sb="5" eb="6">
      <t>メイ</t>
    </rPh>
    <phoneticPr fontId="9"/>
  </si>
  <si>
    <t>事務連絡先</t>
    <rPh sb="0" eb="5">
      <t>ジムレンラクサキ</t>
    </rPh>
    <phoneticPr fontId="9"/>
  </si>
  <si>
    <t>事業者名</t>
    <rPh sb="0" eb="3">
      <t>ジギョウシャ</t>
    </rPh>
    <rPh sb="3" eb="4">
      <t>メイ</t>
    </rPh>
    <phoneticPr fontId="9"/>
  </si>
  <si>
    <t>担当者</t>
    <rPh sb="0" eb="3">
      <t>タントウシャ</t>
    </rPh>
    <phoneticPr fontId="9"/>
  </si>
  <si>
    <t>e-mail</t>
    <phoneticPr fontId="9"/>
  </si>
  <si>
    <t>共同事業者名</t>
    <rPh sb="0" eb="2">
      <t>キョウドウ</t>
    </rPh>
    <rPh sb="2" eb="5">
      <t>ジギョウシャ</t>
    </rPh>
    <rPh sb="5" eb="6">
      <t>メイ</t>
    </rPh>
    <phoneticPr fontId="9"/>
  </si>
  <si>
    <t>事業所の概要</t>
    <rPh sb="0" eb="3">
      <t>ジギョウショ</t>
    </rPh>
    <rPh sb="4" eb="6">
      <t>ガイヨウ</t>
    </rPh>
    <phoneticPr fontId="9"/>
  </si>
  <si>
    <t>事業所名</t>
    <rPh sb="0" eb="4">
      <t>ジギョウショメイ</t>
    </rPh>
    <phoneticPr fontId="9"/>
  </si>
  <si>
    <t>事業所の都道府県</t>
    <rPh sb="0" eb="3">
      <t>ジギョウショ</t>
    </rPh>
    <rPh sb="4" eb="8">
      <t>トドウフケン</t>
    </rPh>
    <phoneticPr fontId="9"/>
  </si>
  <si>
    <t>業務内容（業種中分類）</t>
    <rPh sb="0" eb="2">
      <t>ギョウム</t>
    </rPh>
    <rPh sb="2" eb="4">
      <t>ナイヨウ</t>
    </rPh>
    <rPh sb="5" eb="7">
      <t>ギョウシュ</t>
    </rPh>
    <rPh sb="7" eb="10">
      <t>チュウブンルイ</t>
    </rPh>
    <phoneticPr fontId="9"/>
  </si>
  <si>
    <t>業務内容（業種小分類）</t>
    <rPh sb="0" eb="2">
      <t>ギョウム</t>
    </rPh>
    <rPh sb="2" eb="4">
      <t>ナイヨウ</t>
    </rPh>
    <rPh sb="5" eb="7">
      <t>ギョウシュ</t>
    </rPh>
    <rPh sb="7" eb="8">
      <t>ショウ</t>
    </rPh>
    <rPh sb="8" eb="10">
      <t>ブンルイ</t>
    </rPh>
    <phoneticPr fontId="9"/>
  </si>
  <si>
    <t>企業分類</t>
    <rPh sb="0" eb="2">
      <t>キギョウ</t>
    </rPh>
    <rPh sb="2" eb="4">
      <t>ブンルイ</t>
    </rPh>
    <phoneticPr fontId="9"/>
  </si>
  <si>
    <t>規模</t>
    <rPh sb="0" eb="2">
      <t>キボ</t>
    </rPh>
    <phoneticPr fontId="9"/>
  </si>
  <si>
    <t>診断実績</t>
    <rPh sb="0" eb="2">
      <t>シンダン</t>
    </rPh>
    <rPh sb="2" eb="4">
      <t>ジッセキ</t>
    </rPh>
    <phoneticPr fontId="9"/>
  </si>
  <si>
    <t>利用する診断</t>
    <rPh sb="0" eb="2">
      <t>リヨウ</t>
    </rPh>
    <rPh sb="4" eb="6">
      <t>シンダン</t>
    </rPh>
    <phoneticPr fontId="9"/>
  </si>
  <si>
    <t>交付決定通知書の番号</t>
    <rPh sb="0" eb="2">
      <t>コウフ</t>
    </rPh>
    <rPh sb="2" eb="4">
      <t>ケッテイ</t>
    </rPh>
    <rPh sb="4" eb="7">
      <t>ツウチショ</t>
    </rPh>
    <rPh sb="8" eb="10">
      <t>バンゴウ</t>
    </rPh>
    <phoneticPr fontId="9"/>
  </si>
  <si>
    <t>診断/支援機関名</t>
    <rPh sb="0" eb="2">
      <t>シンダン</t>
    </rPh>
    <rPh sb="3" eb="5">
      <t>シエン</t>
    </rPh>
    <rPh sb="5" eb="7">
      <t>キカン</t>
    </rPh>
    <rPh sb="7" eb="8">
      <t>メイ</t>
    </rPh>
    <phoneticPr fontId="9"/>
  </si>
  <si>
    <t>他の補助金の受給状況</t>
    <rPh sb="0" eb="1">
      <t>タ</t>
    </rPh>
    <rPh sb="2" eb="4">
      <t>ホジョ</t>
    </rPh>
    <rPh sb="4" eb="5">
      <t>キン</t>
    </rPh>
    <rPh sb="6" eb="8">
      <t>ジュキュウ</t>
    </rPh>
    <rPh sb="8" eb="10">
      <t>ジョウキョウ</t>
    </rPh>
    <phoneticPr fontId="9"/>
  </si>
  <si>
    <t>状況</t>
    <rPh sb="0" eb="2">
      <t>ジョウキョウ</t>
    </rPh>
    <phoneticPr fontId="9"/>
  </si>
  <si>
    <t>補助金を受けた事業名</t>
    <rPh sb="0" eb="3">
      <t>ホジョキン</t>
    </rPh>
    <rPh sb="4" eb="5">
      <t>ウ</t>
    </rPh>
    <rPh sb="7" eb="9">
      <t>ジギョウ</t>
    </rPh>
    <rPh sb="9" eb="10">
      <t>メイ</t>
    </rPh>
    <phoneticPr fontId="9"/>
  </si>
  <si>
    <t>申請予定の補助事業名</t>
    <rPh sb="0" eb="2">
      <t>シンセイ</t>
    </rPh>
    <rPh sb="2" eb="4">
      <t>ヨテイ</t>
    </rPh>
    <rPh sb="5" eb="7">
      <t>ホジョ</t>
    </rPh>
    <rPh sb="7" eb="9">
      <t>ジギョウ</t>
    </rPh>
    <rPh sb="9" eb="10">
      <t>メイ</t>
    </rPh>
    <phoneticPr fontId="9"/>
  </si>
  <si>
    <t>1.対策概要</t>
    <rPh sb="2" eb="4">
      <t>タイサク</t>
    </rPh>
    <rPh sb="4" eb="6">
      <t>ガイヨウ</t>
    </rPh>
    <phoneticPr fontId="9"/>
  </si>
  <si>
    <t>対策名称</t>
    <rPh sb="0" eb="2">
      <t>タイサク</t>
    </rPh>
    <rPh sb="2" eb="4">
      <t>メイショウ</t>
    </rPh>
    <phoneticPr fontId="9"/>
  </si>
  <si>
    <t>対象システム/設備</t>
    <rPh sb="0" eb="2">
      <t>タイショウ</t>
    </rPh>
    <rPh sb="7" eb="9">
      <t>セツビ</t>
    </rPh>
    <phoneticPr fontId="9"/>
  </si>
  <si>
    <t>工程</t>
    <rPh sb="0" eb="2">
      <t>コウテイ</t>
    </rPh>
    <phoneticPr fontId="9"/>
  </si>
  <si>
    <t>2.導入設備の法定耐用年数</t>
    <rPh sb="2" eb="4">
      <t>ドウニュウ</t>
    </rPh>
    <rPh sb="4" eb="6">
      <t>セツビ</t>
    </rPh>
    <rPh sb="7" eb="9">
      <t>ホウテイ</t>
    </rPh>
    <rPh sb="9" eb="11">
      <t>タイヨウ</t>
    </rPh>
    <rPh sb="11" eb="13">
      <t>ネンスウ</t>
    </rPh>
    <phoneticPr fontId="9"/>
  </si>
  <si>
    <t>3.対策効果</t>
    <rPh sb="2" eb="4">
      <t>タイサク</t>
    </rPh>
    <rPh sb="4" eb="6">
      <t>コウカ</t>
    </rPh>
    <phoneticPr fontId="9"/>
  </si>
  <si>
    <t>CO2削減量(t-CO2/年）</t>
    <rPh sb="3" eb="6">
      <t>サクゲンリョウ</t>
    </rPh>
    <rPh sb="13" eb="14">
      <t>ネン</t>
    </rPh>
    <phoneticPr fontId="9"/>
  </si>
  <si>
    <t>運転コスト削減額（千円/年）</t>
    <rPh sb="0" eb="2">
      <t>ウンテン</t>
    </rPh>
    <rPh sb="5" eb="7">
      <t>サクゲン</t>
    </rPh>
    <rPh sb="7" eb="8">
      <t>ガク</t>
    </rPh>
    <rPh sb="9" eb="11">
      <t>センエン</t>
    </rPh>
    <rPh sb="12" eb="13">
      <t>ネン</t>
    </rPh>
    <phoneticPr fontId="9"/>
  </si>
  <si>
    <t>導入前</t>
    <rPh sb="0" eb="2">
      <t>ドウニュウ</t>
    </rPh>
    <rPh sb="2" eb="3">
      <t>マエ</t>
    </rPh>
    <phoneticPr fontId="9"/>
  </si>
  <si>
    <t>単価（千円）</t>
    <rPh sb="0" eb="2">
      <t>タンカ</t>
    </rPh>
    <rPh sb="3" eb="5">
      <t>センエン</t>
    </rPh>
    <phoneticPr fontId="9"/>
  </si>
  <si>
    <t>まとめ</t>
    <phoneticPr fontId="9"/>
  </si>
  <si>
    <t>CO2排出量(t-CO2/年）</t>
    <rPh sb="3" eb="6">
      <t>ハイシュツリョウ</t>
    </rPh>
    <rPh sb="13" eb="14">
      <t>ネン</t>
    </rPh>
    <phoneticPr fontId="9"/>
  </si>
  <si>
    <t>CO2排出量合計(t-CO2/年）</t>
    <rPh sb="3" eb="6">
      <t>ハイシュツリョウ</t>
    </rPh>
    <rPh sb="6" eb="8">
      <t>ゴウケイ</t>
    </rPh>
    <phoneticPr fontId="9"/>
  </si>
  <si>
    <t>運転コスト（千円/年）</t>
    <rPh sb="0" eb="2">
      <t>ウンテン</t>
    </rPh>
    <rPh sb="6" eb="8">
      <t>センエン</t>
    </rPh>
    <rPh sb="9" eb="10">
      <t>ネン</t>
    </rPh>
    <phoneticPr fontId="9"/>
  </si>
  <si>
    <t>運転コスト合計（千円/年）</t>
    <rPh sb="0" eb="2">
      <t>ウンテン</t>
    </rPh>
    <rPh sb="5" eb="7">
      <t>ゴウケイ</t>
    </rPh>
    <phoneticPr fontId="9"/>
  </si>
  <si>
    <t>GJ換算量</t>
    <rPh sb="2" eb="5">
      <t>カンサンリョウ</t>
    </rPh>
    <phoneticPr fontId="9"/>
  </si>
  <si>
    <t>GJ換算量合計</t>
    <rPh sb="2" eb="5">
      <t>カンサンリョウ</t>
    </rPh>
    <rPh sb="5" eb="7">
      <t>ゴウケイ</t>
    </rPh>
    <phoneticPr fontId="9"/>
  </si>
  <si>
    <t>導入後</t>
    <rPh sb="0" eb="3">
      <t>ドウニュウゴ</t>
    </rPh>
    <phoneticPr fontId="9"/>
  </si>
  <si>
    <t>4.計画時設備CO2排出量の計算方法</t>
    <rPh sb="2" eb="5">
      <t>ケイカクジ</t>
    </rPh>
    <rPh sb="5" eb="7">
      <t>セツビ</t>
    </rPh>
    <rPh sb="10" eb="13">
      <t>ハイシュツリョウ</t>
    </rPh>
    <rPh sb="14" eb="16">
      <t>ケイサン</t>
    </rPh>
    <rPh sb="16" eb="18">
      <t>ホウホウ</t>
    </rPh>
    <phoneticPr fontId="9"/>
  </si>
  <si>
    <t>4-1.CO2排出量の計算式の考え方の説明</t>
    <rPh sb="7" eb="10">
      <t>ハイシュツリョウ</t>
    </rPh>
    <rPh sb="11" eb="14">
      <t>ケイサンシキ</t>
    </rPh>
    <rPh sb="15" eb="16">
      <t>カンガ</t>
    </rPh>
    <rPh sb="17" eb="18">
      <t>カタ</t>
    </rPh>
    <rPh sb="19" eb="21">
      <t>セツメイ</t>
    </rPh>
    <phoneticPr fontId="9"/>
  </si>
  <si>
    <t>6.報告時設備CO2排出量の計算方法</t>
    <rPh sb="2" eb="5">
      <t>ホウコクジ</t>
    </rPh>
    <rPh sb="5" eb="7">
      <t>セツビ</t>
    </rPh>
    <rPh sb="10" eb="13">
      <t>ハイシュツリョウ</t>
    </rPh>
    <rPh sb="14" eb="16">
      <t>ケイサン</t>
    </rPh>
    <rPh sb="16" eb="18">
      <t>ホウホウ</t>
    </rPh>
    <phoneticPr fontId="9"/>
  </si>
  <si>
    <t>６－１．以下に示すCO2排出量の計算式の考え方の説明</t>
    <rPh sb="4" eb="6">
      <t>イカ</t>
    </rPh>
    <rPh sb="5" eb="6">
      <t>シタ</t>
    </rPh>
    <rPh sb="7" eb="8">
      <t>シメ</t>
    </rPh>
    <rPh sb="12" eb="15">
      <t>ハイシュツリョウ</t>
    </rPh>
    <rPh sb="16" eb="19">
      <t>ケイサンシキ</t>
    </rPh>
    <rPh sb="20" eb="21">
      <t>カンガ</t>
    </rPh>
    <rPh sb="22" eb="23">
      <t>カタ</t>
    </rPh>
    <rPh sb="24" eb="26">
      <t>セツメイ</t>
    </rPh>
    <phoneticPr fontId="9"/>
  </si>
  <si>
    <t>6-1.CO2排出量の計算式の考え方の説明</t>
    <rPh sb="7" eb="10">
      <t>ハイシュツリョウ</t>
    </rPh>
    <rPh sb="11" eb="14">
      <t>ケイサンシキ</t>
    </rPh>
    <rPh sb="15" eb="16">
      <t>カンガ</t>
    </rPh>
    <rPh sb="17" eb="18">
      <t>カタ</t>
    </rPh>
    <rPh sb="19" eb="21">
      <t>セツメイ</t>
    </rPh>
    <phoneticPr fontId="9"/>
  </si>
  <si>
    <t>１．会社概要</t>
    <rPh sb="2" eb="6">
      <t>カイシャガイヨウ</t>
    </rPh>
    <phoneticPr fontId="68"/>
  </si>
  <si>
    <t>分類</t>
    <rPh sb="0" eb="2">
      <t>ブンルイ</t>
    </rPh>
    <phoneticPr fontId="68"/>
  </si>
  <si>
    <t>資本金</t>
    <rPh sb="0" eb="3">
      <t>シホンキン</t>
    </rPh>
    <phoneticPr fontId="68"/>
  </si>
  <si>
    <t>千円</t>
    <rPh sb="0" eb="1">
      <t>セン</t>
    </rPh>
    <rPh sb="1" eb="2">
      <t>エン</t>
    </rPh>
    <phoneticPr fontId="68"/>
  </si>
  <si>
    <t>従業員数</t>
    <rPh sb="0" eb="4">
      <t>ジュウギョウインスウ</t>
    </rPh>
    <phoneticPr fontId="68"/>
  </si>
  <si>
    <t>人</t>
    <rPh sb="0" eb="1">
      <t>ニン</t>
    </rPh>
    <phoneticPr fontId="68"/>
  </si>
  <si>
    <t>t-CO2/年</t>
    <rPh sb="6" eb="7">
      <t>ネン</t>
    </rPh>
    <phoneticPr fontId="68"/>
  </si>
  <si>
    <t>２．設備概要</t>
    <rPh sb="2" eb="6">
      <t>セツビガイヨウ</t>
    </rPh>
    <phoneticPr fontId="68"/>
  </si>
  <si>
    <t>施設名称</t>
    <rPh sb="0" eb="4">
      <t>シセツメイショウ</t>
    </rPh>
    <phoneticPr fontId="68"/>
  </si>
  <si>
    <t>施設場所</t>
    <rPh sb="0" eb="2">
      <t>シセツ</t>
    </rPh>
    <rPh sb="2" eb="4">
      <t>バショ</t>
    </rPh>
    <phoneticPr fontId="68"/>
  </si>
  <si>
    <t>対象設備名</t>
    <rPh sb="0" eb="2">
      <t>タイショウ</t>
    </rPh>
    <rPh sb="2" eb="4">
      <t>セツビ</t>
    </rPh>
    <rPh sb="4" eb="5">
      <t>メイ</t>
    </rPh>
    <phoneticPr fontId="68"/>
  </si>
  <si>
    <t>会社概要（代表申請者）</t>
    <rPh sb="0" eb="2">
      <t>カイシャ</t>
    </rPh>
    <rPh sb="2" eb="4">
      <t>ガイヨウ</t>
    </rPh>
    <rPh sb="5" eb="10">
      <t>ダイヒョウシンセイシャ</t>
    </rPh>
    <phoneticPr fontId="65"/>
  </si>
  <si>
    <t>経理的基礎の確認</t>
    <rPh sb="0" eb="3">
      <t>ケイリテキ</t>
    </rPh>
    <rPh sb="3" eb="5">
      <t>キソ</t>
    </rPh>
    <rPh sb="6" eb="8">
      <t>カクニン</t>
    </rPh>
    <phoneticPr fontId="65"/>
  </si>
  <si>
    <t>社名</t>
    <phoneticPr fontId="85"/>
  </si>
  <si>
    <t>法人番号(13桁)※</t>
    <phoneticPr fontId="85"/>
  </si>
  <si>
    <t>※法人番号は国税庁のウェブサイト https://www.houjin-bangou.nta.go.jp/ で検索できるものを記入すること</t>
    <phoneticPr fontId="85"/>
  </si>
  <si>
    <t>設立年月日</t>
    <phoneticPr fontId="85"/>
  </si>
  <si>
    <t>資本金</t>
    <phoneticPr fontId="85"/>
  </si>
  <si>
    <t>千円</t>
    <rPh sb="0" eb="2">
      <t>センエン</t>
    </rPh>
    <phoneticPr fontId="85"/>
  </si>
  <si>
    <t>決算月</t>
    <rPh sb="0" eb="2">
      <t>ケッサン</t>
    </rPh>
    <rPh sb="2" eb="3">
      <t>ツキ</t>
    </rPh>
    <phoneticPr fontId="85"/>
  </si>
  <si>
    <t>月</t>
    <rPh sb="0" eb="1">
      <t>ガツ</t>
    </rPh>
    <phoneticPr fontId="85"/>
  </si>
  <si>
    <t>従業員数</t>
    <rPh sb="0" eb="4">
      <t>ジュウギョウインスウ</t>
    </rPh>
    <phoneticPr fontId="85"/>
  </si>
  <si>
    <t>人</t>
    <rPh sb="0" eb="1">
      <t>ニン</t>
    </rPh>
    <phoneticPr fontId="85"/>
  </si>
  <si>
    <t>事業内容</t>
    <phoneticPr fontId="85"/>
  </si>
  <si>
    <t>西暦</t>
    <rPh sb="0" eb="2">
      <t>セイレキ</t>
    </rPh>
    <phoneticPr fontId="85"/>
  </si>
  <si>
    <t>年度</t>
    <rPh sb="0" eb="2">
      <t>ネンド</t>
    </rPh>
    <phoneticPr fontId="85"/>
  </si>
  <si>
    <t>の決算額（2期前）</t>
    <rPh sb="6" eb="7">
      <t>キ</t>
    </rPh>
    <rPh sb="7" eb="8">
      <t>マエ</t>
    </rPh>
    <phoneticPr fontId="85"/>
  </si>
  <si>
    <t>の決算額（1期前）</t>
    <rPh sb="6" eb="7">
      <t>キ</t>
    </rPh>
    <rPh sb="7" eb="8">
      <t>マエ</t>
    </rPh>
    <phoneticPr fontId="85"/>
  </si>
  <si>
    <t>売上高</t>
    <phoneticPr fontId="85"/>
  </si>
  <si>
    <t>当期純利益</t>
    <phoneticPr fontId="85"/>
  </si>
  <si>
    <t>主な出資者
（出資比率）</t>
    <phoneticPr fontId="85"/>
  </si>
  <si>
    <t>(</t>
    <phoneticPr fontId="85"/>
  </si>
  <si>
    <t>％）</t>
    <phoneticPr fontId="68"/>
  </si>
  <si>
    <t>（注）各項目について直近決算年度末の数値を申請企業の単体ベースで記入すること</t>
    <rPh sb="1" eb="2">
      <t>チュウ</t>
    </rPh>
    <phoneticPr fontId="65"/>
  </si>
  <si>
    <t>（注）記入した情報が確認できる資料（パンフレット・決算書など）を添付すること</t>
    <rPh sb="1" eb="2">
      <t>チュウ</t>
    </rPh>
    <rPh sb="3" eb="5">
      <t>カクニン</t>
    </rPh>
    <rPh sb="8" eb="10">
      <t>シリョウ</t>
    </rPh>
    <rPh sb="11" eb="13">
      <t>テキギ</t>
    </rPh>
    <rPh sb="13" eb="15">
      <t>テンプ</t>
    </rPh>
    <rPh sb="25" eb="28">
      <t>ケッサンショ</t>
    </rPh>
    <phoneticPr fontId="65"/>
  </si>
  <si>
    <t>事業の実施スケジュール</t>
    <phoneticPr fontId="68"/>
  </si>
  <si>
    <t>施設の名称：</t>
    <rPh sb="0" eb="2">
      <t>シセツ</t>
    </rPh>
    <rPh sb="3" eb="5">
      <t>メイショウ</t>
    </rPh>
    <phoneticPr fontId="95"/>
  </si>
  <si>
    <t>実施年度：</t>
    <rPh sb="0" eb="4">
      <t>ジッシネンド</t>
    </rPh>
    <phoneticPr fontId="85"/>
  </si>
  <si>
    <t>契約予定日：</t>
    <phoneticPr fontId="85"/>
  </si>
  <si>
    <t>支払完了
予定日：</t>
    <rPh sb="0" eb="2">
      <t>シハライ</t>
    </rPh>
    <rPh sb="2" eb="4">
      <t>カンリョウ</t>
    </rPh>
    <rPh sb="5" eb="8">
      <t>ヨテイビ</t>
    </rPh>
    <phoneticPr fontId="85"/>
  </si>
  <si>
    <t>内容</t>
    <rPh sb="0" eb="2">
      <t>ナイヨウ</t>
    </rPh>
    <phoneticPr fontId="68"/>
  </si>
  <si>
    <t>月</t>
    <rPh sb="0" eb="1">
      <t>ツキ</t>
    </rPh>
    <phoneticPr fontId="65"/>
  </si>
  <si>
    <t>月</t>
    <rPh sb="0" eb="1">
      <t>ゲツ</t>
    </rPh>
    <phoneticPr fontId="85"/>
  </si>
  <si>
    <t>月</t>
  </si>
  <si>
    <t>1.</t>
    <phoneticPr fontId="68"/>
  </si>
  <si>
    <t>(1)</t>
    <phoneticPr fontId="65"/>
  </si>
  <si>
    <t>(2)</t>
    <phoneticPr fontId="65"/>
  </si>
  <si>
    <t>(3)</t>
  </si>
  <si>
    <t>(4)</t>
  </si>
  <si>
    <t>(5)</t>
  </si>
  <si>
    <t>(6)</t>
  </si>
  <si>
    <t>2.</t>
    <phoneticPr fontId="68"/>
  </si>
  <si>
    <t>3.</t>
    <phoneticPr fontId="68"/>
  </si>
  <si>
    <t>交付決定</t>
    <rPh sb="0" eb="2">
      <t>コウフ</t>
    </rPh>
    <rPh sb="2" eb="4">
      <t>ケッテイ</t>
    </rPh>
    <phoneticPr fontId="85"/>
  </si>
  <si>
    <t>契約日</t>
    <rPh sb="0" eb="3">
      <t>ケイヤクビ</t>
    </rPh>
    <phoneticPr fontId="85"/>
  </si>
  <si>
    <t>支払予定日</t>
    <rPh sb="0" eb="2">
      <t>シハライ</t>
    </rPh>
    <rPh sb="2" eb="4">
      <t>ヨテイ</t>
    </rPh>
    <rPh sb="4" eb="5">
      <t>ビ</t>
    </rPh>
    <phoneticPr fontId="85"/>
  </si>
  <si>
    <t>完了実績報告書</t>
    <rPh sb="0" eb="2">
      <t>カンリョウ</t>
    </rPh>
    <rPh sb="2" eb="4">
      <t>ジッセキ</t>
    </rPh>
    <rPh sb="4" eb="7">
      <t>ホウコクショ</t>
    </rPh>
    <phoneticPr fontId="85"/>
  </si>
  <si>
    <t>(6)</t>
    <phoneticPr fontId="68"/>
  </si>
  <si>
    <t>※補助対象経費を含む発注（契約予定日）が交付決定日以降となっているスケジュールであること</t>
    <phoneticPr fontId="85"/>
  </si>
  <si>
    <t>※当該年度の1月31日までに支払いが完了するスケジュールであること</t>
    <phoneticPr fontId="85"/>
  </si>
  <si>
    <t>※適宜、行を追加・削除すること</t>
    <phoneticPr fontId="85"/>
  </si>
  <si>
    <t>内訳</t>
    <rPh sb="0" eb="2">
      <t>ウチワケ</t>
    </rPh>
    <phoneticPr fontId="68"/>
  </si>
  <si>
    <t>補助対象経費</t>
    <rPh sb="0" eb="4">
      <t>ホジョタイショウ</t>
    </rPh>
    <rPh sb="4" eb="6">
      <t>ケイヒ</t>
    </rPh>
    <phoneticPr fontId="68"/>
  </si>
  <si>
    <t>補助対象
外経費
(E)</t>
    <rPh sb="0" eb="2">
      <t>ホジョ</t>
    </rPh>
    <rPh sb="2" eb="4">
      <t>タイショウ</t>
    </rPh>
    <rPh sb="5" eb="6">
      <t>ガイ</t>
    </rPh>
    <rPh sb="6" eb="8">
      <t>ケイヒ</t>
    </rPh>
    <phoneticPr fontId="68"/>
  </si>
  <si>
    <t>合計
(F)=
(D)+(E)</t>
    <rPh sb="0" eb="2">
      <t>ゴウケイ</t>
    </rPh>
    <phoneticPr fontId="68"/>
  </si>
  <si>
    <t>(C)=(F)
であるか</t>
    <phoneticPr fontId="85"/>
  </si>
  <si>
    <t>No.</t>
    <phoneticPr fontId="68"/>
  </si>
  <si>
    <t>項目</t>
    <rPh sb="0" eb="2">
      <t>コウモク</t>
    </rPh>
    <phoneticPr fontId="68"/>
  </si>
  <si>
    <t>工事費</t>
    <rPh sb="0" eb="2">
      <t>コウジ</t>
    </rPh>
    <rPh sb="2" eb="3">
      <t>ヒ</t>
    </rPh>
    <phoneticPr fontId="2"/>
  </si>
  <si>
    <t>設備費</t>
    <rPh sb="0" eb="2">
      <t>セツビ</t>
    </rPh>
    <rPh sb="2" eb="3">
      <t>ヒ</t>
    </rPh>
    <phoneticPr fontId="2"/>
  </si>
  <si>
    <t>業務費</t>
    <rPh sb="0" eb="2">
      <t>ギョウム</t>
    </rPh>
    <rPh sb="2" eb="3">
      <t>ヒ</t>
    </rPh>
    <phoneticPr fontId="68"/>
  </si>
  <si>
    <t>事務費</t>
    <rPh sb="0" eb="3">
      <t>ジムヒ</t>
    </rPh>
    <phoneticPr fontId="2"/>
  </si>
  <si>
    <t>補助対象
経費合計
(D)</t>
    <rPh sb="0" eb="2">
      <t>ホジョ</t>
    </rPh>
    <rPh sb="2" eb="4">
      <t>タイショウ</t>
    </rPh>
    <rPh sb="5" eb="7">
      <t>ケイヒ</t>
    </rPh>
    <rPh sb="7" eb="9">
      <t>ゴウケイ</t>
    </rPh>
    <phoneticPr fontId="68"/>
  </si>
  <si>
    <t>規格 (メーカー名、型番、出力・容量等)</t>
    <rPh sb="0" eb="2">
      <t>キカク</t>
    </rPh>
    <rPh sb="10" eb="12">
      <t>カタバン</t>
    </rPh>
    <rPh sb="13" eb="15">
      <t>シュツリョク</t>
    </rPh>
    <rPh sb="16" eb="18">
      <t>ヨウリョウ</t>
    </rPh>
    <rPh sb="18" eb="19">
      <t>トウ</t>
    </rPh>
    <phoneticPr fontId="68"/>
  </si>
  <si>
    <t>数量
(A)</t>
    <rPh sb="0" eb="2">
      <t>スウリョウ</t>
    </rPh>
    <phoneticPr fontId="68"/>
  </si>
  <si>
    <t>単価 [円]
(B)</t>
    <rPh sb="0" eb="2">
      <t>タンカ</t>
    </rPh>
    <phoneticPr fontId="68"/>
  </si>
  <si>
    <t>金額 [円]
(C)=
(A)×(B)</t>
    <rPh sb="0" eb="2">
      <t>キンガク</t>
    </rPh>
    <rPh sb="4" eb="5">
      <t>エン</t>
    </rPh>
    <phoneticPr fontId="68"/>
  </si>
  <si>
    <t>根拠資料（見積書等）No.</t>
    <rPh sb="0" eb="4">
      <t>コンキョシリョウ</t>
    </rPh>
    <rPh sb="5" eb="7">
      <t>ミツモリ</t>
    </rPh>
    <rPh sb="7" eb="8">
      <t>ショ</t>
    </rPh>
    <rPh sb="8" eb="9">
      <t>トウ</t>
    </rPh>
    <phoneticPr fontId="2"/>
  </si>
  <si>
    <t>本工事費</t>
    <rPh sb="0" eb="1">
      <t>ホン</t>
    </rPh>
    <rPh sb="1" eb="4">
      <t>コウジヒ</t>
    </rPh>
    <phoneticPr fontId="2"/>
  </si>
  <si>
    <t>付帯
工事費</t>
    <rPh sb="0" eb="2">
      <t>フタイ</t>
    </rPh>
    <rPh sb="3" eb="5">
      <t>コウジ</t>
    </rPh>
    <rPh sb="5" eb="6">
      <t>ヒ</t>
    </rPh>
    <phoneticPr fontId="2"/>
  </si>
  <si>
    <t>機械
器具費</t>
    <rPh sb="0" eb="2">
      <t>キカイ</t>
    </rPh>
    <rPh sb="3" eb="5">
      <t>キグ</t>
    </rPh>
    <rPh sb="5" eb="6">
      <t>ヒ</t>
    </rPh>
    <phoneticPr fontId="2"/>
  </si>
  <si>
    <t>測量及
試験費</t>
    <phoneticPr fontId="68"/>
  </si>
  <si>
    <t>＊「(C)=(F) であるか」が全て"○"になっていることを確認すること</t>
    <phoneticPr fontId="85"/>
  </si>
  <si>
    <t>材料費</t>
    <rPh sb="0" eb="3">
      <t>ザイリョウヒ</t>
    </rPh>
    <phoneticPr fontId="2"/>
  </si>
  <si>
    <t>労務費</t>
    <rPh sb="0" eb="3">
      <t>ロウムヒ</t>
    </rPh>
    <phoneticPr fontId="2"/>
  </si>
  <si>
    <t>直接
経費</t>
    <rPh sb="0" eb="2">
      <t>チョクセツ</t>
    </rPh>
    <rPh sb="3" eb="5">
      <t>ケイヒ</t>
    </rPh>
    <phoneticPr fontId="2"/>
  </si>
  <si>
    <t>共通
仮設費</t>
    <rPh sb="0" eb="2">
      <t>キョウツウ</t>
    </rPh>
    <rPh sb="3" eb="5">
      <t>カセツ</t>
    </rPh>
    <rPh sb="5" eb="6">
      <t>ヒ</t>
    </rPh>
    <phoneticPr fontId="2"/>
  </si>
  <si>
    <t>現場
管理費</t>
    <phoneticPr fontId="68"/>
  </si>
  <si>
    <t>一般
管理費</t>
    <rPh sb="0" eb="2">
      <t>イッパン</t>
    </rPh>
    <rPh sb="3" eb="6">
      <t>カンリヒ</t>
    </rPh>
    <phoneticPr fontId="2"/>
  </si>
  <si>
    <t>＊「補助対象外経費 (E)」に記入した項目については、「材料費」「労務費」などの項目_x000B_に金額を記入しないこと（【補助対象経費入力チェック】で"入力エラー"が表示される）
〈補助対象外経費 (E) の例〉
　　①交付の決定日前に発生した経費
　　②事業実施に直接関連のない経費
　　③事務所の家賃など事業実施主体の経常的な運営経費
　　④事業実施期間中に発生した事故・災害の処理のための経費
　　⑤CO2排出削減に寄与しない機器・設備や、周辺機器（法定必需品など）
　　⑥既存設備の更新により機能を新設時の状態に戻すような「単なる機能回　　復」に係る経費
　　⑦既存設備の撤去・移設・廃棄費（当該撤去・移設・廃棄に係る諸経費も含む）
　　⑧数年で定期的に更新する消耗品
　　⑨予備品
　　⑩官公庁等への申請、届出等に係る経費
　　⑪補助事業への応募・申請手続に係る経費
　　⑫振込手数料</t>
    <phoneticPr fontId="85"/>
  </si>
  <si>
    <t>小計</t>
    <rPh sb="0" eb="2">
      <t>ショウケイ</t>
    </rPh>
    <phoneticPr fontId="68"/>
  </si>
  <si>
    <t>間接
工事費</t>
    <rPh sb="0" eb="2">
      <t>カンセツ</t>
    </rPh>
    <rPh sb="3" eb="6">
      <t>コウジヒ</t>
    </rPh>
    <phoneticPr fontId="85"/>
  </si>
  <si>
    <t>共通仮設費</t>
    <rPh sb="0" eb="2">
      <t>キョウツウ</t>
    </rPh>
    <rPh sb="2" eb="4">
      <t>カセツ</t>
    </rPh>
    <rPh sb="4" eb="5">
      <t>ヒ</t>
    </rPh>
    <phoneticPr fontId="68"/>
  </si>
  <si>
    <t xml:space="preserve"> </t>
    <phoneticPr fontId="68"/>
  </si>
  <si>
    <t>現場管理費</t>
    <rPh sb="0" eb="2">
      <t>ゲンバ</t>
    </rPh>
    <rPh sb="2" eb="5">
      <t>カンリヒ</t>
    </rPh>
    <phoneticPr fontId="68"/>
  </si>
  <si>
    <t>一般管理費</t>
    <rPh sb="0" eb="2">
      <t>イッパン</t>
    </rPh>
    <rPh sb="2" eb="5">
      <t>カンリヒ</t>
    </rPh>
    <phoneticPr fontId="68"/>
  </si>
  <si>
    <t>設計費</t>
    <rPh sb="0" eb="3">
      <t>セッケイヒ</t>
    </rPh>
    <phoneticPr fontId="85"/>
  </si>
  <si>
    <t>監理費</t>
    <rPh sb="0" eb="3">
      <t>カンリヒ</t>
    </rPh>
    <phoneticPr fontId="85"/>
  </si>
  <si>
    <t>＊端数処理の関係で見積書等の金額の合計と一致しない場合は、適宜手入力をすること</t>
    <phoneticPr fontId="85"/>
  </si>
  <si>
    <t>本工事費計</t>
    <rPh sb="0" eb="1">
      <t>ホン</t>
    </rPh>
    <rPh sb="1" eb="4">
      <t>コウジヒ</t>
    </rPh>
    <rPh sb="4" eb="5">
      <t>ケイ</t>
    </rPh>
    <phoneticPr fontId="68"/>
  </si>
  <si>
    <t>工事費計</t>
    <rPh sb="0" eb="3">
      <t>コウジヒ</t>
    </rPh>
    <rPh sb="3" eb="4">
      <t>ケイ</t>
    </rPh>
    <phoneticPr fontId="68"/>
  </si>
  <si>
    <t>消費税</t>
    <rPh sb="0" eb="3">
      <t>ショウヒゼイ</t>
    </rPh>
    <phoneticPr fontId="85"/>
  </si>
  <si>
    <t>＊【補助対象経費入力チェック】で「入力エラー」が出た場合は、入力内容を見直してください。</t>
    <phoneticPr fontId="85"/>
  </si>
  <si>
    <t>【補助対象経費入力チェック】</t>
    <phoneticPr fontId="85"/>
  </si>
  <si>
    <t>※「共通仮設費」「現場管理費」「一般管理費」「設計費」「監理費」の補助対象経費及び補助対象外経費は、小計の補助対象経費（D）と補助対象外経費（E）の割合で按分計算すること</t>
    <rPh sb="2" eb="4">
      <t>キョウツウ</t>
    </rPh>
    <rPh sb="4" eb="6">
      <t>カセツ</t>
    </rPh>
    <rPh sb="6" eb="7">
      <t>ヒ</t>
    </rPh>
    <rPh sb="9" eb="11">
      <t>ゲンバ</t>
    </rPh>
    <rPh sb="11" eb="14">
      <t>カンリヒ</t>
    </rPh>
    <rPh sb="16" eb="18">
      <t>イッパン</t>
    </rPh>
    <rPh sb="18" eb="21">
      <t>カンリヒ</t>
    </rPh>
    <rPh sb="28" eb="31">
      <t>カンリヒ</t>
    </rPh>
    <rPh sb="33" eb="35">
      <t>ホジョ</t>
    </rPh>
    <rPh sb="35" eb="37">
      <t>タイショウ</t>
    </rPh>
    <rPh sb="37" eb="39">
      <t>ケイヒ</t>
    </rPh>
    <rPh sb="39" eb="40">
      <t>オヨ</t>
    </rPh>
    <rPh sb="50" eb="52">
      <t>ショウケイ</t>
    </rPh>
    <rPh sb="53" eb="55">
      <t>ホジョ</t>
    </rPh>
    <rPh sb="55" eb="57">
      <t>タイショウ</t>
    </rPh>
    <rPh sb="57" eb="59">
      <t>ケイヒ</t>
    </rPh>
    <rPh sb="63" eb="65">
      <t>ホジョ</t>
    </rPh>
    <rPh sb="65" eb="67">
      <t>タイショウ</t>
    </rPh>
    <rPh sb="67" eb="68">
      <t>ガイ</t>
    </rPh>
    <rPh sb="68" eb="70">
      <t>ケイヒ</t>
    </rPh>
    <rPh sb="74" eb="76">
      <t>ワリアイ</t>
    </rPh>
    <rPh sb="79" eb="81">
      <t>ケイサン</t>
    </rPh>
    <phoneticPr fontId="68"/>
  </si>
  <si>
    <t>※行を適宜追加・削除し、見積書の項目どおりに記入すること（合計金額のみの記入は不可）</t>
    <rPh sb="36" eb="38">
      <t>キニュウ</t>
    </rPh>
    <phoneticPr fontId="68"/>
  </si>
  <si>
    <t>※根拠とした見積書の最初のページにNo.を付記し、「経費内訳表」との関係が分かるようにすること</t>
    <rPh sb="21" eb="23">
      <t>フキ</t>
    </rPh>
    <rPh sb="26" eb="31">
      <t>ケイヒウチワケヒョウ</t>
    </rPh>
    <rPh sb="34" eb="36">
      <t>カンケイ</t>
    </rPh>
    <rPh sb="37" eb="38">
      <t>ワ</t>
    </rPh>
    <phoneticPr fontId="68"/>
  </si>
  <si>
    <t>※複合単価を用いた場合は、「材料費」に金額を含めること</t>
    <phoneticPr fontId="68"/>
  </si>
  <si>
    <t>法人の名称：</t>
    <rPh sb="0" eb="2">
      <t>ホウジン</t>
    </rPh>
    <rPh sb="3" eb="5">
      <t>メイショウ</t>
    </rPh>
    <phoneticPr fontId="95"/>
  </si>
  <si>
    <t>項　　　目</t>
    <phoneticPr fontId="65"/>
  </si>
  <si>
    <t>金額 [円]</t>
    <rPh sb="4" eb="5">
      <t>エン</t>
    </rPh>
    <phoneticPr fontId="85"/>
  </si>
  <si>
    <t>自己資金</t>
    <phoneticPr fontId="65"/>
  </si>
  <si>
    <t>外部からの調達資金</t>
    <rPh sb="5" eb="7">
      <t>チョウタツ</t>
    </rPh>
    <phoneticPr fontId="65"/>
  </si>
  <si>
    <t>補助金</t>
    <rPh sb="0" eb="3">
      <t>ホジョキン</t>
    </rPh>
    <phoneticPr fontId="85"/>
  </si>
  <si>
    <t>上記以外の補助金（注）</t>
    <phoneticPr fontId="85"/>
  </si>
  <si>
    <t>合　計</t>
    <phoneticPr fontId="65"/>
  </si>
  <si>
    <t>（注）上記以外の補助金（地方公共団体の補助金を含む）の活用を検討している場合は、
　　　以下に助成者、制度名、助成内容等を詳細に記入すること</t>
    <rPh sb="3" eb="5">
      <t>ジョウキ</t>
    </rPh>
    <rPh sb="5" eb="7">
      <t>イガイ</t>
    </rPh>
    <rPh sb="8" eb="11">
      <t>ホジョキン</t>
    </rPh>
    <rPh sb="12" eb="18">
      <t>チホウコウキョウダンタイ</t>
    </rPh>
    <rPh sb="19" eb="22">
      <t>ホジョキン</t>
    </rPh>
    <rPh sb="23" eb="24">
      <t>フク</t>
    </rPh>
    <rPh sb="27" eb="29">
      <t>カツヨウ</t>
    </rPh>
    <rPh sb="61" eb="63">
      <t>ショウサイ</t>
    </rPh>
    <rPh sb="64" eb="66">
      <t>キニュウ</t>
    </rPh>
    <phoneticPr fontId="65"/>
  </si>
  <si>
    <t>〈資金計画に関する詳細説明〉
　・該当する項目に○を付けた上で、詳細説明の欄に記入すること
　・「外部から資金調達」を選択した場合、根拠資料として「金融機関の同意または内諾を示す資料」
　　や「起債または借入に関する資金計画」を適宜添付すること</t>
    <rPh sb="29" eb="30">
      <t>ウエ</t>
    </rPh>
    <rPh sb="34" eb="36">
      <t>セツメイ</t>
    </rPh>
    <rPh sb="59" eb="61">
      <t>センタク</t>
    </rPh>
    <rPh sb="63" eb="65">
      <t>バアイ</t>
    </rPh>
    <rPh sb="66" eb="68">
      <t>コンキョ</t>
    </rPh>
    <rPh sb="114" eb="116">
      <t>テキギ</t>
    </rPh>
    <phoneticPr fontId="65"/>
  </si>
  <si>
    <t>選択肢（複数回答可）</t>
    <rPh sb="0" eb="3">
      <t>センタクシ</t>
    </rPh>
    <rPh sb="4" eb="6">
      <t>フクスウ</t>
    </rPh>
    <rPh sb="6" eb="8">
      <t>カイトウ</t>
    </rPh>
    <rPh sb="8" eb="9">
      <t>カ</t>
    </rPh>
    <phoneticPr fontId="65"/>
  </si>
  <si>
    <t>詳細説明
（相談先の固有名詞や種別を具体的に記入すること）</t>
    <rPh sb="0" eb="2">
      <t>ショウサイ</t>
    </rPh>
    <rPh sb="2" eb="4">
      <t>セツメイ</t>
    </rPh>
    <rPh sb="18" eb="21">
      <t>グタイテキ</t>
    </rPh>
    <rPh sb="22" eb="24">
      <t>キニュウ</t>
    </rPh>
    <phoneticPr fontId="65"/>
  </si>
  <si>
    <t>自己資金で対応</t>
    <rPh sb="5" eb="7">
      <t>タイオウ</t>
    </rPh>
    <phoneticPr fontId="65"/>
  </si>
  <si>
    <t>外部から資金調達</t>
    <rPh sb="0" eb="2">
      <t>ガイブ</t>
    </rPh>
    <rPh sb="4" eb="6">
      <t>シキン</t>
    </rPh>
    <rPh sb="6" eb="8">
      <t>チョウタツ</t>
    </rPh>
    <phoneticPr fontId="65"/>
  </si>
  <si>
    <t>資金調達先の法人の名称、担当部署、担当者名</t>
    <rPh sb="0" eb="5">
      <t>シキンチョウタツサキ</t>
    </rPh>
    <rPh sb="6" eb="8">
      <t>ホウジン</t>
    </rPh>
    <phoneticPr fontId="65"/>
  </si>
  <si>
    <t>金融機関の同意または内諾の状況
起債または借入に関する資金計画</t>
    <rPh sb="0" eb="2">
      <t>キンユウ</t>
    </rPh>
    <rPh sb="2" eb="4">
      <t>キカン</t>
    </rPh>
    <rPh sb="5" eb="7">
      <t>ドウイ</t>
    </rPh>
    <rPh sb="10" eb="12">
      <t>ナイダク</t>
    </rPh>
    <rPh sb="13" eb="15">
      <t>ジョウキョウ</t>
    </rPh>
    <rPh sb="16" eb="18">
      <t>キサイ</t>
    </rPh>
    <rPh sb="21" eb="23">
      <t>カリイレ</t>
    </rPh>
    <rPh sb="24" eb="25">
      <t>カン</t>
    </rPh>
    <rPh sb="27" eb="29">
      <t>シキン</t>
    </rPh>
    <rPh sb="29" eb="31">
      <t>ケイカク</t>
    </rPh>
    <phoneticPr fontId="65"/>
  </si>
  <si>
    <r>
      <rPr>
        <b/>
        <sz val="16"/>
        <color theme="1"/>
        <rFont val="ＭＳ Ｐゴシック"/>
        <family val="3"/>
        <charset val="128"/>
        <scheme val="minor"/>
      </rPr>
      <t>「ファイナンスリース契約」の料金の設定根拠</t>
    </r>
    <r>
      <rPr>
        <sz val="16"/>
        <color theme="1"/>
        <rFont val="ＭＳ Ｐゴシック"/>
        <family val="3"/>
        <charset val="128"/>
        <scheme val="minor"/>
      </rPr>
      <t xml:space="preserve">
　※補助金所要額に消費税が含まれないため、</t>
    </r>
    <r>
      <rPr>
        <u val="double"/>
        <sz val="16"/>
        <color theme="1"/>
        <rFont val="ＭＳ Ｐゴシック"/>
        <family val="3"/>
        <charset val="128"/>
        <scheme val="minor"/>
      </rPr>
      <t>税抜価格で還元額を示すこと</t>
    </r>
    <r>
      <rPr>
        <u/>
        <sz val="16"/>
        <color theme="1"/>
        <rFont val="ＭＳ Ｐゴシック"/>
        <family val="3"/>
        <charset val="128"/>
        <scheme val="minor"/>
      </rPr>
      <t xml:space="preserve">
</t>
    </r>
    <r>
      <rPr>
        <sz val="16"/>
        <color theme="1"/>
        <rFont val="ＭＳ Ｐゴシック"/>
        <family val="3"/>
        <charset val="128"/>
        <scheme val="minor"/>
      </rPr>
      <t>　（</t>
    </r>
    <r>
      <rPr>
        <u val="double"/>
        <sz val="16"/>
        <color theme="1"/>
        <rFont val="ＭＳ Ｐゴシック"/>
        <family val="3"/>
        <charset val="128"/>
        <scheme val="minor"/>
      </rPr>
      <t>税抜価格</t>
    </r>
    <r>
      <rPr>
        <sz val="16"/>
        <color theme="1"/>
        <rFont val="ＭＳ Ｐゴシック"/>
        <family val="3"/>
        <charset val="128"/>
        <scheme val="minor"/>
      </rPr>
      <t>で事業要件を満たすことを示せない申請は不可）</t>
    </r>
    <rPh sb="24" eb="30">
      <t>ホジョキンショヨウガク</t>
    </rPh>
    <rPh sb="31" eb="34">
      <t>ショウヒゼイ</t>
    </rPh>
    <rPh sb="35" eb="36">
      <t>フク</t>
    </rPh>
    <rPh sb="48" eb="51">
      <t>カンゲンガク</t>
    </rPh>
    <rPh sb="59" eb="61">
      <t>ゼイヌキ</t>
    </rPh>
    <rPh sb="61" eb="63">
      <t>カカク</t>
    </rPh>
    <rPh sb="82" eb="84">
      <t>フカ</t>
    </rPh>
    <phoneticPr fontId="68"/>
  </si>
  <si>
    <t>申請者が受領する予定の補助金所要額：</t>
    <rPh sb="0" eb="3">
      <t>シンセイシャ</t>
    </rPh>
    <rPh sb="4" eb="6">
      <t>ジュリョウ</t>
    </rPh>
    <rPh sb="8" eb="10">
      <t>ヨテイ</t>
    </rPh>
    <rPh sb="11" eb="14">
      <t>ホジョキン</t>
    </rPh>
    <rPh sb="14" eb="16">
      <t>ショヨウ</t>
    </rPh>
    <phoneticPr fontId="85"/>
  </si>
  <si>
    <t>(A)</t>
    <phoneticPr fontId="85"/>
  </si>
  <si>
    <t>円</t>
    <rPh sb="0" eb="1">
      <t>エン</t>
    </rPh>
    <phoneticPr fontId="68"/>
  </si>
  <si>
    <t>契約期間：</t>
    <phoneticPr fontId="85"/>
  </si>
  <si>
    <t>(B)</t>
    <phoneticPr fontId="85"/>
  </si>
  <si>
    <t>年</t>
    <rPh sb="0" eb="1">
      <t>ネン</t>
    </rPh>
    <phoneticPr fontId="68"/>
  </si>
  <si>
    <t>【「ファイナンスリース契約」の場合】</t>
    <rPh sb="11" eb="13">
      <t>ケイヤク</t>
    </rPh>
    <phoneticPr fontId="85"/>
  </si>
  <si>
    <r>
      <t>リース料金から控除される金額（</t>
    </r>
    <r>
      <rPr>
        <u val="double"/>
        <sz val="12"/>
        <color theme="1"/>
        <rFont val="ＭＳ Ｐゴシック"/>
        <family val="3"/>
        <charset val="128"/>
        <scheme val="minor"/>
      </rPr>
      <t>税抜</t>
    </r>
    <r>
      <rPr>
        <sz val="12"/>
        <color theme="1"/>
        <rFont val="ＭＳ Ｐゴシック"/>
        <family val="2"/>
        <charset val="128"/>
        <scheme val="minor"/>
      </rPr>
      <t>）：</t>
    </r>
    <phoneticPr fontId="85"/>
  </si>
  <si>
    <t>(リース-1)</t>
    <phoneticPr fontId="85"/>
  </si>
  <si>
    <r>
      <t>補助金が無い場合の契約期間におけるリース料総額（</t>
    </r>
    <r>
      <rPr>
        <u val="double"/>
        <sz val="12"/>
        <color theme="1"/>
        <rFont val="ＭＳ Ｐゴシック"/>
        <family val="3"/>
        <charset val="128"/>
        <scheme val="minor"/>
      </rPr>
      <t>税抜</t>
    </r>
    <r>
      <rPr>
        <sz val="12"/>
        <color theme="1"/>
        <rFont val="ＭＳ Ｐゴシック"/>
        <family val="2"/>
        <charset val="128"/>
        <scheme val="minor"/>
      </rPr>
      <t>）：</t>
    </r>
    <rPh sb="0" eb="3">
      <t>ホジョキン</t>
    </rPh>
    <rPh sb="4" eb="5">
      <t>ナ</t>
    </rPh>
    <rPh sb="6" eb="8">
      <t>バアイ</t>
    </rPh>
    <rPh sb="9" eb="13">
      <t>ケイヤクキカン</t>
    </rPh>
    <rPh sb="20" eb="21">
      <t>リョウ</t>
    </rPh>
    <rPh sb="21" eb="23">
      <t>ソウガク</t>
    </rPh>
    <phoneticPr fontId="85"/>
  </si>
  <si>
    <t>(リース-2)</t>
    <phoneticPr fontId="85"/>
  </si>
  <si>
    <r>
      <t>補助金が有る場合の契約期間におけるリース料総額（</t>
    </r>
    <r>
      <rPr>
        <u val="double"/>
        <sz val="12"/>
        <color theme="1"/>
        <rFont val="ＭＳ Ｐゴシック"/>
        <family val="3"/>
        <charset val="128"/>
        <scheme val="minor"/>
      </rPr>
      <t>税抜</t>
    </r>
    <r>
      <rPr>
        <sz val="12"/>
        <color theme="1"/>
        <rFont val="ＭＳ Ｐゴシック"/>
        <family val="2"/>
        <charset val="128"/>
        <scheme val="minor"/>
      </rPr>
      <t>）：</t>
    </r>
    <rPh sb="0" eb="3">
      <t>ホジョキン</t>
    </rPh>
    <rPh sb="4" eb="5">
      <t>ア</t>
    </rPh>
    <rPh sb="6" eb="8">
      <t>バアイ</t>
    </rPh>
    <rPh sb="9" eb="13">
      <t>ケイヤクキカン</t>
    </rPh>
    <rPh sb="20" eb="21">
      <t>リョウ</t>
    </rPh>
    <rPh sb="21" eb="23">
      <t>ソウガク</t>
    </rPh>
    <phoneticPr fontId="85"/>
  </si>
  <si>
    <t>(リース-3)</t>
    <phoneticPr fontId="85"/>
  </si>
  <si>
    <t>リース料金から控除される額：</t>
    <rPh sb="3" eb="5">
      <t>リョウキン</t>
    </rPh>
    <rPh sb="7" eb="9">
      <t>コウジョ</t>
    </rPh>
    <rPh sb="12" eb="13">
      <t>ガク</t>
    </rPh>
    <phoneticPr fontId="85"/>
  </si>
  <si>
    <t>補足事項（別紙可）</t>
    <rPh sb="0" eb="2">
      <t>ホソク</t>
    </rPh>
    <rPh sb="2" eb="4">
      <t>ジコウ</t>
    </rPh>
    <phoneticPr fontId="85"/>
  </si>
  <si>
    <t>補助事業に係る消費税仕入税額控除の取り扱いチェックリスト</t>
    <phoneticPr fontId="65"/>
  </si>
  <si>
    <t>代表申請者：</t>
    <phoneticPr fontId="85"/>
  </si>
  <si>
    <t>「補助事業に係る消費税仕入税額控除
の取扱いチェックリスト」の選択結果：</t>
    <phoneticPr fontId="85"/>
  </si>
  <si>
    <t>消費税抜き</t>
    <rPh sb="0" eb="2">
      <t>ショウヒゼイ</t>
    </rPh>
    <phoneticPr fontId="95"/>
  </si>
  <si>
    <t>消費税込み</t>
    <rPh sb="0" eb="2">
      <t>ショウヒゼイ</t>
    </rPh>
    <rPh sb="2" eb="3">
      <t>ヌ</t>
    </rPh>
    <phoneticPr fontId="95"/>
  </si>
  <si>
    <t>I.</t>
    <phoneticPr fontId="85"/>
  </si>
  <si>
    <t>補助事業者が、納税義務者ではない。</t>
    <phoneticPr fontId="65"/>
  </si>
  <si>
    <t>←原則として、次のとおり記入すること（デフォルトから変更しないこと）
　　▶I. 　　　「NO」を選択
　　▶II. 　　　「―」を選択
　　▶III.～VI. 　空欄のまま（II. ①～④のいずれにも該当しなければ、記入しないこと）</t>
    <phoneticPr fontId="85"/>
  </si>
  <si>
    <t>※YESの場合は、消費税を含めて交付決定を行い、仕入控除税額の報告・返還は不要。</t>
    <phoneticPr fontId="85"/>
  </si>
  <si>
    <t>※NOの場合は、II. へ。</t>
    <phoneticPr fontId="85"/>
  </si>
  <si>
    <t>II. 補助事業者が、次の①～④のいずれかに該当する。</t>
    <phoneticPr fontId="85"/>
  </si>
  <si>
    <t>①消費税法第9条第1項の規定により消費税を納める義務が免除される者（III. へ）</t>
    <phoneticPr fontId="85"/>
  </si>
  <si>
    <t>②消費税法第37条第1項の規定により中小事業者の仕入に係る消費税額の控除の特例が適用される者（IV. へ）</t>
    <phoneticPr fontId="85"/>
  </si>
  <si>
    <t>③消費税法第60条第4項の規定により国、地方公共団体等に対する仕入に係る消費税額の控除の特例が適用される者（V. へ）</t>
    <phoneticPr fontId="85"/>
  </si>
  <si>
    <t>④①から③以外の者であって、特段の理由により、消費税仕入控除税額の報告および返還を選択する者（VI. へ）</t>
  </si>
  <si>
    <t>※いずれかに該当する場合、該当するIII. ～VI. の各項目を確認し、全てYESであれば消費税込みで交付決定ができる。</t>
    <rPh sb="6" eb="8">
      <t>ガイトウ</t>
    </rPh>
    <rPh sb="13" eb="15">
      <t>ガイトウ</t>
    </rPh>
    <rPh sb="32" eb="34">
      <t>カクニン</t>
    </rPh>
    <phoneticPr fontId="85"/>
  </si>
  <si>
    <t>※いずれにも該当しない場合、消費税抜きで交付決定を行う。</t>
    <phoneticPr fontId="85"/>
  </si>
  <si>
    <t>III. 消費税法第9条第1項の規定により消費税を納める義務が免除される者</t>
    <phoneticPr fontId="85"/>
  </si>
  <si>
    <t>①課税期間の基準期間における課税売上高が1,000万円以下であること</t>
  </si>
  <si>
    <t>②課税事業者を選択していないこと</t>
  </si>
  <si>
    <t>③国の会計年度と事業年度等の相違により、補助事業年度途中において課税事業者となった場合、交付要綱に基づき消費税に係る仕入控除税額の報告を行うこと</t>
  </si>
  <si>
    <t>④特定期間における課税売上高が1,000万円を超えないこと（平成25年度予算事業より適用）</t>
  </si>
  <si>
    <t>※①～④で１つでもNOがあれば、消費税抜きで交付決定を行う。</t>
    <phoneticPr fontId="85"/>
  </si>
  <si>
    <t>IV. 消費税法第37条第1項の規定により中小事業者の仕入に係る消費税額の控除の特例が適用される者</t>
    <phoneticPr fontId="85"/>
  </si>
  <si>
    <t>①課税期間の基準期間における課税売上高が5,000万円以下であること</t>
  </si>
  <si>
    <t>②消費税簡易課税制度選択届出書が提出されていること</t>
  </si>
  <si>
    <t>③消費税簡易課税制度選択不適用届出書が提出されていないこと</t>
  </si>
  <si>
    <t>④国の会計年度と事業年度等の相違により、補助事業年度途中において課税事業者となった場合、交付要綱に基づき消費税に係る仕入控除税額の報告を行うこと</t>
  </si>
  <si>
    <t>V. 消費税法第60条第4項の規定により国、地方公共団体等に対する仕入に係る消費税額の控除の特例が適用される者</t>
    <phoneticPr fontId="85"/>
  </si>
  <si>
    <t>①補助事業終了後、特定収入割合を証明する計算書類の提出をすること</t>
  </si>
  <si>
    <t>②特定収入割合が5％以下になった場合、交付要綱に基づく消費税に係る仕入控除税額の報告を行うこと</t>
    <phoneticPr fontId="85"/>
  </si>
  <si>
    <t>※①～②で1つでもNOがあれば、消費税抜きで交付決定を行う。</t>
    <phoneticPr fontId="85"/>
  </si>
  <si>
    <t>VI. 「II. ①～③」以外の者であって、特段の理由により、消費税仕入控除税額の報告および返還を選択する者</t>
  </si>
  <si>
    <t>①補助事業終了後、交付要綱に基づき消費税に係る仕入控除税額の報告を行うこと</t>
  </si>
  <si>
    <t>※①がNOであれば、消費税抜きで交付決定を行う。</t>
    <phoneticPr fontId="85"/>
  </si>
  <si>
    <t>注記：活動種別ごとに活動量の根拠を添付すること。また、活動種別ごとにExcelで活動量の根拠の集計表を作成すること</t>
    <rPh sb="0" eb="2">
      <t>チュウキ</t>
    </rPh>
    <rPh sb="3" eb="5">
      <t>カツドウ</t>
    </rPh>
    <rPh sb="5" eb="7">
      <t>シュベツ</t>
    </rPh>
    <rPh sb="10" eb="13">
      <t>カツドウリョウ</t>
    </rPh>
    <rPh sb="14" eb="16">
      <t>コンキョ</t>
    </rPh>
    <rPh sb="17" eb="19">
      <t>テンプ</t>
    </rPh>
    <rPh sb="27" eb="29">
      <t>カツドウ</t>
    </rPh>
    <rPh sb="29" eb="31">
      <t>シュベツ</t>
    </rPh>
    <rPh sb="40" eb="43">
      <t>カツドウリョウ</t>
    </rPh>
    <rPh sb="44" eb="46">
      <t>コンキョ</t>
    </rPh>
    <rPh sb="47" eb="49">
      <t>シュウケイ</t>
    </rPh>
    <rPh sb="49" eb="50">
      <t>ヒョウ</t>
    </rPh>
    <rPh sb="51" eb="53">
      <t>サクセイ</t>
    </rPh>
    <phoneticPr fontId="9"/>
  </si>
  <si>
    <t>別表の名称</t>
    <rPh sb="0" eb="2">
      <t>ベッピョウ</t>
    </rPh>
    <rPh sb="3" eb="5">
      <t>メイショウ</t>
    </rPh>
    <phoneticPr fontId="65"/>
  </si>
  <si>
    <t>[種類]または[番号]</t>
    <rPh sb="1" eb="3">
      <t>シュルイ</t>
    </rPh>
    <rPh sb="8" eb="10">
      <t>バンゴウ</t>
    </rPh>
    <phoneticPr fontId="65"/>
  </si>
  <si>
    <t>[構造又は用途]、または[設備の種類]</t>
    <rPh sb="1" eb="3">
      <t>コウゾウ</t>
    </rPh>
    <rPh sb="3" eb="4">
      <t>マタ</t>
    </rPh>
    <rPh sb="5" eb="7">
      <t>ヨウト</t>
    </rPh>
    <rPh sb="13" eb="15">
      <t>セツビ</t>
    </rPh>
    <rPh sb="16" eb="18">
      <t>シュルイ</t>
    </rPh>
    <phoneticPr fontId="65"/>
  </si>
  <si>
    <t>細目</t>
    <rPh sb="0" eb="2">
      <t>サイモク</t>
    </rPh>
    <phoneticPr fontId="65"/>
  </si>
  <si>
    <t>法定耐用年数 (年)</t>
    <phoneticPr fontId="65"/>
  </si>
  <si>
    <t>耐用年数省令別表の記載事項</t>
    <rPh sb="0" eb="2">
      <t>タイヨウ</t>
    </rPh>
    <rPh sb="2" eb="4">
      <t>ネンスウ</t>
    </rPh>
    <rPh sb="4" eb="7">
      <t>ショウレイベツ</t>
    </rPh>
    <rPh sb="7" eb="8">
      <t>ヒョウ</t>
    </rPh>
    <rPh sb="9" eb="11">
      <t>キサイ</t>
    </rPh>
    <rPh sb="11" eb="13">
      <t>ジコウ</t>
    </rPh>
    <phoneticPr fontId="9"/>
  </si>
  <si>
    <t>(11) 補助対象経費支出予定額の内訳</t>
    <rPh sb="5" eb="7">
      <t>ホジョ</t>
    </rPh>
    <rPh sb="7" eb="9">
      <t>タイショウ</t>
    </rPh>
    <rPh sb="9" eb="11">
      <t>ケイヒ</t>
    </rPh>
    <rPh sb="11" eb="13">
      <t>シシュツ</t>
    </rPh>
    <rPh sb="13" eb="15">
      <t>ヨテイ</t>
    </rPh>
    <rPh sb="15" eb="16">
      <t>テイガク</t>
    </rPh>
    <rPh sb="17" eb="19">
      <t>ウチワケ</t>
    </rPh>
    <phoneticPr fontId="9"/>
  </si>
  <si>
    <r>
      <rPr>
        <b/>
        <sz val="9"/>
        <rFont val="ＭＳ Ｐゴシック"/>
        <family val="3"/>
        <charset val="128"/>
      </rPr>
      <t>代表事業者</t>
    </r>
    <r>
      <rPr>
        <sz val="9"/>
        <rFont val="ＭＳ Ｐゴシック"/>
        <family val="3"/>
        <charset val="128"/>
      </rPr>
      <t xml:space="preserve">
※1</t>
    </r>
    <phoneticPr fontId="9"/>
  </si>
  <si>
    <r>
      <t>代表事業者
の事務連絡先</t>
    </r>
    <r>
      <rPr>
        <sz val="9"/>
        <rFont val="ＭＳ Ｐゴシック"/>
        <family val="3"/>
        <charset val="128"/>
      </rPr>
      <t xml:space="preserve">
※2</t>
    </r>
    <rPh sb="0" eb="2">
      <t>ダイヒョウ</t>
    </rPh>
    <rPh sb="2" eb="5">
      <t>ジギョウシャ</t>
    </rPh>
    <rPh sb="7" eb="9">
      <t>ジム</t>
    </rPh>
    <rPh sb="9" eb="12">
      <t>レンラクサキ</t>
    </rPh>
    <phoneticPr fontId="9"/>
  </si>
  <si>
    <r>
      <rPr>
        <b/>
        <sz val="9"/>
        <rFont val="ＭＳ Ｐゴシック"/>
        <family val="3"/>
        <charset val="128"/>
      </rPr>
      <t>共同事業者</t>
    </r>
    <r>
      <rPr>
        <sz val="9"/>
        <rFont val="ＭＳ Ｐゴシック"/>
        <family val="3"/>
        <charset val="128"/>
      </rPr>
      <t xml:space="preserve">
※3</t>
    </r>
    <rPh sb="4" eb="5">
      <t>シャ</t>
    </rPh>
    <phoneticPr fontId="9"/>
  </si>
  <si>
    <r>
      <t>法人番号</t>
    </r>
    <r>
      <rPr>
        <sz val="9"/>
        <rFont val="ＭＳ Ｐゴシック"/>
        <family val="3"/>
        <charset val="128"/>
      </rPr>
      <t>※4</t>
    </r>
    <rPh sb="0" eb="2">
      <t>ホウジン</t>
    </rPh>
    <rPh sb="2" eb="4">
      <t>バンゴウ</t>
    </rPh>
    <phoneticPr fontId="9"/>
  </si>
  <si>
    <r>
      <t>企業分類・
企業規模</t>
    </r>
    <r>
      <rPr>
        <sz val="9"/>
        <rFont val="ＭＳ Ｐゴシック"/>
        <family val="3"/>
        <charset val="128"/>
      </rPr>
      <t>※5</t>
    </r>
    <rPh sb="0" eb="2">
      <t>キギョウ</t>
    </rPh>
    <rPh sb="2" eb="4">
      <t>ブンルイ</t>
    </rPh>
    <rPh sb="6" eb="8">
      <t>キギョウ</t>
    </rPh>
    <rPh sb="8" eb="10">
      <t>キボ</t>
    </rPh>
    <phoneticPr fontId="9"/>
  </si>
  <si>
    <t>納税義務者区分
※6</t>
    <phoneticPr fontId="9"/>
  </si>
  <si>
    <r>
      <t>(d)</t>
    </r>
    <r>
      <rPr>
        <vertAlign val="superscript"/>
        <sz val="9"/>
        <rFont val="ＭＳ Ｐゴシック"/>
        <family val="3"/>
        <charset val="128"/>
      </rPr>
      <t>※1</t>
    </r>
    <phoneticPr fontId="9"/>
  </si>
  <si>
    <r>
      <t>(e)</t>
    </r>
    <r>
      <rPr>
        <vertAlign val="superscript"/>
        <sz val="9"/>
        <rFont val="ＭＳ Ｐゴシック"/>
        <family val="3"/>
        <charset val="128"/>
      </rPr>
      <t>※2</t>
    </r>
    <phoneticPr fontId="9"/>
  </si>
  <si>
    <r>
      <t xml:space="preserve">対策名称
</t>
    </r>
    <r>
      <rPr>
        <sz val="8"/>
        <rFont val="ＭＳ Ｐゴシック"/>
        <family val="3"/>
        <charset val="128"/>
      </rPr>
      <t>(補助対象設備の名称)</t>
    </r>
    <rPh sb="0" eb="2">
      <t>タイサク</t>
    </rPh>
    <rPh sb="2" eb="4">
      <t>メイショウ</t>
    </rPh>
    <rPh sb="6" eb="8">
      <t>ホジョ</t>
    </rPh>
    <rPh sb="8" eb="10">
      <t>タイショウ</t>
    </rPh>
    <rPh sb="10" eb="12">
      <t>セツビ</t>
    </rPh>
    <rPh sb="13" eb="15">
      <t>メイショウ</t>
    </rPh>
    <phoneticPr fontId="9"/>
  </si>
  <si>
    <t>別紙1</t>
    <phoneticPr fontId="9"/>
  </si>
  <si>
    <t>耐用年数省令別表の記載事項</t>
    <phoneticPr fontId="9"/>
  </si>
  <si>
    <t>別表の名称</t>
    <rPh sb="0" eb="2">
      <t>ベッピョウ</t>
    </rPh>
    <rPh sb="3" eb="5">
      <t>メイショウ</t>
    </rPh>
    <phoneticPr fontId="9"/>
  </si>
  <si>
    <t>[種類]または[番号]</t>
    <rPh sb="1" eb="3">
      <t>シュルイ</t>
    </rPh>
    <rPh sb="8" eb="10">
      <t>バンゴウ</t>
    </rPh>
    <phoneticPr fontId="9"/>
  </si>
  <si>
    <t>[構造又は用途]、または[設備の種類]</t>
    <rPh sb="1" eb="3">
      <t>コウゾウ</t>
    </rPh>
    <rPh sb="3" eb="4">
      <t>マタ</t>
    </rPh>
    <rPh sb="5" eb="7">
      <t>ヨウト</t>
    </rPh>
    <rPh sb="13" eb="15">
      <t>セツビ</t>
    </rPh>
    <rPh sb="16" eb="18">
      <t>シュルイ</t>
    </rPh>
    <phoneticPr fontId="9"/>
  </si>
  <si>
    <t>細目</t>
    <rPh sb="0" eb="2">
      <t>サイモク</t>
    </rPh>
    <phoneticPr fontId="9"/>
  </si>
  <si>
    <t>法定耐用年数 (年)</t>
    <phoneticPr fontId="9"/>
  </si>
  <si>
    <t>別紙2</t>
    <rPh sb="0" eb="2">
      <t>ベッシ</t>
    </rPh>
    <phoneticPr fontId="9"/>
  </si>
  <si>
    <t>基準額算定根拠</t>
    <rPh sb="0" eb="2">
      <t>キジュン</t>
    </rPh>
    <rPh sb="2" eb="3">
      <t>ガク</t>
    </rPh>
    <rPh sb="3" eb="5">
      <t>サンテイ</t>
    </rPh>
    <rPh sb="5" eb="7">
      <t>コンキョ</t>
    </rPh>
    <phoneticPr fontId="9"/>
  </si>
  <si>
    <t>所要経費（円）</t>
    <rPh sb="0" eb="2">
      <t>ショヨウ</t>
    </rPh>
    <rPh sb="2" eb="4">
      <t>ケイヒ</t>
    </rPh>
    <rPh sb="5" eb="6">
      <t>エン</t>
    </rPh>
    <phoneticPr fontId="9"/>
  </si>
  <si>
    <t>(2)</t>
  </si>
  <si>
    <t>(7)</t>
  </si>
  <si>
    <t>(8)</t>
  </si>
  <si>
    <t>(9)</t>
  </si>
  <si>
    <t>(10)</t>
  </si>
  <si>
    <t>(11)</t>
  </si>
  <si>
    <t>(12)</t>
  </si>
  <si>
    <t>(13)</t>
  </si>
  <si>
    <t>&lt;修正&gt;耐用年数期間CO2削減量</t>
    <rPh sb="1" eb="3">
      <t>シュウセイ</t>
    </rPh>
    <rPh sb="4" eb="6">
      <t>タイヨウ</t>
    </rPh>
    <rPh sb="6" eb="8">
      <t>ネンスウ</t>
    </rPh>
    <rPh sb="8" eb="10">
      <t>キカン</t>
    </rPh>
    <rPh sb="13" eb="16">
      <t>サクゲンリョウ</t>
    </rPh>
    <phoneticPr fontId="9"/>
  </si>
  <si>
    <t>&lt;修正&gt;補助対象経費</t>
    <rPh sb="1" eb="3">
      <t>シュウセイ</t>
    </rPh>
    <rPh sb="4" eb="6">
      <t>ホジョ</t>
    </rPh>
    <rPh sb="6" eb="8">
      <t>タイショウ</t>
    </rPh>
    <rPh sb="8" eb="10">
      <t>ケイヒ</t>
    </rPh>
    <phoneticPr fontId="9"/>
  </si>
  <si>
    <t>t-CO2当たり単価</t>
    <rPh sb="5" eb="6">
      <t>ア</t>
    </rPh>
    <rPh sb="8" eb="10">
      <t>タンカ</t>
    </rPh>
    <phoneticPr fontId="9"/>
  </si>
  <si>
    <t>総事業費</t>
    <rPh sb="0" eb="4">
      <t>ソウジギョウヒ</t>
    </rPh>
    <phoneticPr fontId="9"/>
  </si>
  <si>
    <t>補助基本額</t>
    <rPh sb="0" eb="4">
      <t>ホジョキホン</t>
    </rPh>
    <rPh sb="4" eb="5">
      <t>ガク</t>
    </rPh>
    <phoneticPr fontId="9"/>
  </si>
  <si>
    <t>基準額①（比例型）</t>
    <rPh sb="0" eb="2">
      <t>キジュン</t>
    </rPh>
    <rPh sb="2" eb="3">
      <t>ガク</t>
    </rPh>
    <rPh sb="5" eb="7">
      <t>ヒレイ</t>
    </rPh>
    <rPh sb="7" eb="8">
      <t>ガタ</t>
    </rPh>
    <phoneticPr fontId="9"/>
  </si>
  <si>
    <t>基準額②（1/2キャップ）</t>
    <rPh sb="0" eb="3">
      <t>キジュンガク</t>
    </rPh>
    <phoneticPr fontId="9"/>
  </si>
  <si>
    <t>補助金所要額または交付決定額</t>
    <rPh sb="0" eb="3">
      <t>ホジョキン</t>
    </rPh>
    <rPh sb="3" eb="5">
      <t>ショヨウ</t>
    </rPh>
    <rPh sb="5" eb="6">
      <t>ガク</t>
    </rPh>
    <rPh sb="9" eb="11">
      <t>コウフ</t>
    </rPh>
    <rPh sb="11" eb="13">
      <t>ケッテイ</t>
    </rPh>
    <rPh sb="13" eb="14">
      <t>ガク</t>
    </rPh>
    <phoneticPr fontId="9"/>
  </si>
  <si>
    <t>執行団体が必要と認めた額</t>
    <rPh sb="0" eb="2">
      <t>シッコウ</t>
    </rPh>
    <rPh sb="2" eb="4">
      <t>ダンタイ</t>
    </rPh>
    <rPh sb="5" eb="7">
      <t>ヒツヨウ</t>
    </rPh>
    <rPh sb="8" eb="9">
      <t>ミト</t>
    </rPh>
    <rPh sb="11" eb="12">
      <t>ガク</t>
    </rPh>
    <phoneticPr fontId="9"/>
  </si>
  <si>
    <t>補助金交付決定額</t>
    <rPh sb="0" eb="2">
      <t>ホジョ</t>
    </rPh>
    <rPh sb="2" eb="3">
      <t>キン</t>
    </rPh>
    <rPh sb="3" eb="5">
      <t>コウフ</t>
    </rPh>
    <rPh sb="5" eb="7">
      <t>ケッテイ</t>
    </rPh>
    <rPh sb="7" eb="8">
      <t>ガク</t>
    </rPh>
    <phoneticPr fontId="9"/>
  </si>
  <si>
    <t>過不足</t>
    <rPh sb="0" eb="3">
      <t>カフソク</t>
    </rPh>
    <phoneticPr fontId="9"/>
  </si>
  <si>
    <t>t-CO2 (a)</t>
    <phoneticPr fontId="9"/>
  </si>
  <si>
    <t>円 (b)</t>
    <rPh sb="0" eb="1">
      <t>エン</t>
    </rPh>
    <phoneticPr fontId="9"/>
  </si>
  <si>
    <t>円/t-CO2 ©</t>
    <rPh sb="0" eb="1">
      <t>エン</t>
    </rPh>
    <phoneticPr fontId="9"/>
  </si>
  <si>
    <t>(1)-(2)</t>
    <phoneticPr fontId="9"/>
  </si>
  <si>
    <t>(a) * ©</t>
    <phoneticPr fontId="9"/>
  </si>
  <si>
    <t>(9)と(5)のうちいずれか低い方、1000円未満切り捨て</t>
    <rPh sb="22" eb="23">
      <t>エン</t>
    </rPh>
    <rPh sb="23" eb="25">
      <t>ミマン</t>
    </rPh>
    <rPh sb="25" eb="26">
      <t>キ</t>
    </rPh>
    <rPh sb="27" eb="28">
      <t>ス</t>
    </rPh>
    <phoneticPr fontId="9"/>
  </si>
  <si>
    <t>(10)と(11)のうちいずれか低い方</t>
    <phoneticPr fontId="9"/>
  </si>
  <si>
    <t>(11)-(12)</t>
    <phoneticPr fontId="9"/>
  </si>
  <si>
    <t>７．導入設備の効率的な運用方法</t>
    <rPh sb="2" eb="4">
      <t>ドウニュウ</t>
    </rPh>
    <rPh sb="4" eb="6">
      <t>セツビ</t>
    </rPh>
    <rPh sb="7" eb="10">
      <t>コウリツテキ</t>
    </rPh>
    <rPh sb="11" eb="13">
      <t>ウンヨウ</t>
    </rPh>
    <rPh sb="13" eb="15">
      <t>ホウホウ</t>
    </rPh>
    <phoneticPr fontId="9"/>
  </si>
  <si>
    <t>８．既存診断利用の場合の参照事項</t>
    <rPh sb="2" eb="4">
      <t>キゾン</t>
    </rPh>
    <rPh sb="4" eb="6">
      <t>シンダン</t>
    </rPh>
    <rPh sb="6" eb="8">
      <t>リヨウ</t>
    </rPh>
    <rPh sb="9" eb="11">
      <t>バアイ</t>
    </rPh>
    <rPh sb="12" eb="14">
      <t>サンショウ</t>
    </rPh>
    <rPh sb="14" eb="16">
      <t>ジコウ</t>
    </rPh>
    <phoneticPr fontId="9"/>
  </si>
  <si>
    <t>７．導入設備の効率的な運用方法</t>
    <rPh sb="2" eb="4">
      <t>ドウニュウ</t>
    </rPh>
    <rPh sb="4" eb="6">
      <t>セツビ</t>
    </rPh>
    <rPh sb="7" eb="9">
      <t>コウリツ</t>
    </rPh>
    <rPh sb="9" eb="10">
      <t>テキ</t>
    </rPh>
    <rPh sb="11" eb="13">
      <t>ウンヨウ</t>
    </rPh>
    <rPh sb="13" eb="15">
      <t>ホウホウ</t>
    </rPh>
    <phoneticPr fontId="9"/>
  </si>
  <si>
    <t>環境省</t>
    <rPh sb="0" eb="3">
      <t>カンキョウショウ</t>
    </rPh>
    <phoneticPr fontId="68"/>
  </si>
  <si>
    <t>令和３年度グリーンリカバリーの実現に向けた中小企業等の
CO2削減比例型設備導入支援事業</t>
    <rPh sb="0" eb="2">
      <t>レイワ</t>
    </rPh>
    <rPh sb="3" eb="5">
      <t>ネンド</t>
    </rPh>
    <rPh sb="15" eb="17">
      <t>ジツゲン</t>
    </rPh>
    <rPh sb="18" eb="19">
      <t>ム</t>
    </rPh>
    <rPh sb="21" eb="23">
      <t>チュウショウ</t>
    </rPh>
    <rPh sb="23" eb="25">
      <t>キギョウ</t>
    </rPh>
    <rPh sb="25" eb="26">
      <t>トウ</t>
    </rPh>
    <rPh sb="31" eb="33">
      <t>サクゲン</t>
    </rPh>
    <rPh sb="33" eb="35">
      <t>ヒレイ</t>
    </rPh>
    <rPh sb="35" eb="36">
      <t>ガタ</t>
    </rPh>
    <rPh sb="36" eb="38">
      <t>セツビ</t>
    </rPh>
    <rPh sb="38" eb="40">
      <t>ドウニュウ</t>
    </rPh>
    <rPh sb="40" eb="42">
      <t>シエン</t>
    </rPh>
    <rPh sb="42" eb="44">
      <t>ジギョウ</t>
    </rPh>
    <phoneticPr fontId="68"/>
  </si>
  <si>
    <t>事業報告書作成用、基本データ転記元シート</t>
    <rPh sb="0" eb="2">
      <t>ジギョウ</t>
    </rPh>
    <rPh sb="2" eb="5">
      <t>ホウコクショ</t>
    </rPh>
    <rPh sb="5" eb="7">
      <t>サクセイ</t>
    </rPh>
    <rPh sb="7" eb="8">
      <t>ヨウ</t>
    </rPh>
    <rPh sb="9" eb="11">
      <t>キホン</t>
    </rPh>
    <rPh sb="14" eb="16">
      <t>テンキ</t>
    </rPh>
    <rPh sb="16" eb="17">
      <t>モト</t>
    </rPh>
    <phoneticPr fontId="68"/>
  </si>
  <si>
    <t>以下の手順にしたがい、事業報告書に基本データを転記してください。</t>
    <rPh sb="0" eb="2">
      <t>イカ</t>
    </rPh>
    <rPh sb="3" eb="5">
      <t>テジュン</t>
    </rPh>
    <rPh sb="11" eb="13">
      <t>ジギョウ</t>
    </rPh>
    <rPh sb="13" eb="16">
      <t>ホウコクショ</t>
    </rPh>
    <rPh sb="17" eb="19">
      <t>キホン</t>
    </rPh>
    <rPh sb="23" eb="25">
      <t>テンキ</t>
    </rPh>
    <phoneticPr fontId="68"/>
  </si>
  <si>
    <t>①</t>
    <phoneticPr fontId="68"/>
  </si>
  <si>
    <t>表１の色付きセルを選択し、コピーする。（表１のG16:H30にはデータはありませんが、この範囲も含めてコピーして構いません。）</t>
    <rPh sb="0" eb="1">
      <t>ヒョウ</t>
    </rPh>
    <rPh sb="3" eb="4">
      <t>イロ</t>
    </rPh>
    <rPh sb="4" eb="5">
      <t>ツ</t>
    </rPh>
    <rPh sb="9" eb="11">
      <t>センタク</t>
    </rPh>
    <rPh sb="20" eb="21">
      <t>ヒョウ</t>
    </rPh>
    <rPh sb="45" eb="47">
      <t>ハンイ</t>
    </rPh>
    <rPh sb="48" eb="49">
      <t>フク</t>
    </rPh>
    <rPh sb="56" eb="57">
      <t>カマ</t>
    </rPh>
    <phoneticPr fontId="68"/>
  </si>
  <si>
    <t>②</t>
    <phoneticPr fontId="68"/>
  </si>
  <si>
    <t>事業報告書の「基本データ転記先シート」にある、同じ表の色付きセルを選択し、「値の貼り付け」をする。</t>
    <rPh sb="0" eb="2">
      <t>ジギョウ</t>
    </rPh>
    <rPh sb="2" eb="5">
      <t>ホウコクショ</t>
    </rPh>
    <rPh sb="7" eb="9">
      <t>キホン</t>
    </rPh>
    <rPh sb="12" eb="14">
      <t>テンキ</t>
    </rPh>
    <rPh sb="14" eb="15">
      <t>サキ</t>
    </rPh>
    <rPh sb="23" eb="24">
      <t>オナ</t>
    </rPh>
    <rPh sb="25" eb="26">
      <t>ヒョウ</t>
    </rPh>
    <rPh sb="27" eb="28">
      <t>イロ</t>
    </rPh>
    <rPh sb="28" eb="29">
      <t>ツ</t>
    </rPh>
    <rPh sb="33" eb="35">
      <t>センタク</t>
    </rPh>
    <rPh sb="38" eb="39">
      <t>アタイ</t>
    </rPh>
    <rPh sb="40" eb="41">
      <t>ハ</t>
    </rPh>
    <rPh sb="42" eb="43">
      <t>ツ</t>
    </rPh>
    <phoneticPr fontId="68"/>
  </si>
  <si>
    <t>※通常のコピー＆ペーストを行うと計算式ごと転記されてしまうため、必ず「値の貼り付け」形式を選択して貼り付けてください。</t>
    <rPh sb="1" eb="3">
      <t>ツウジョウ</t>
    </rPh>
    <rPh sb="13" eb="14">
      <t>オコナ</t>
    </rPh>
    <rPh sb="16" eb="19">
      <t>ケイサンシキ</t>
    </rPh>
    <rPh sb="21" eb="23">
      <t>テンキ</t>
    </rPh>
    <phoneticPr fontId="65"/>
  </si>
  <si>
    <t>③</t>
    <phoneticPr fontId="68"/>
  </si>
  <si>
    <t>表２、表３についても、①、②を行う。</t>
    <rPh sb="0" eb="1">
      <t>ヒョウ</t>
    </rPh>
    <rPh sb="3" eb="4">
      <t>ヒョウ</t>
    </rPh>
    <rPh sb="15" eb="16">
      <t>オコナ</t>
    </rPh>
    <phoneticPr fontId="68"/>
  </si>
  <si>
    <t>表１：基本情報</t>
    <rPh sb="0" eb="1">
      <t>ヒョウ</t>
    </rPh>
    <rPh sb="3" eb="5">
      <t>キホン</t>
    </rPh>
    <rPh sb="5" eb="7">
      <t>ジョウホウ</t>
    </rPh>
    <phoneticPr fontId="68"/>
  </si>
  <si>
    <t>シート名</t>
    <rPh sb="3" eb="4">
      <t>メイ</t>
    </rPh>
    <phoneticPr fontId="146"/>
  </si>
  <si>
    <t>項目</t>
    <rPh sb="0" eb="2">
      <t>コウモク</t>
    </rPh>
    <phoneticPr fontId="65"/>
  </si>
  <si>
    <t>転記用データ</t>
    <rPh sb="0" eb="2">
      <t>テンキ</t>
    </rPh>
    <rPh sb="2" eb="3">
      <t>ヨウ</t>
    </rPh>
    <phoneticPr fontId="65"/>
  </si>
  <si>
    <t>補助事業の名称</t>
    <phoneticPr fontId="146"/>
  </si>
  <si>
    <t>代表事業者</t>
    <rPh sb="2" eb="5">
      <t>ジギョウシャ</t>
    </rPh>
    <phoneticPr fontId="146"/>
  </si>
  <si>
    <t>法人番号</t>
    <rPh sb="0" eb="4">
      <t>ホウジンバンゴウ</t>
    </rPh>
    <phoneticPr fontId="146"/>
  </si>
  <si>
    <t>事業者名</t>
    <rPh sb="0" eb="4">
      <t>ジギョウシャメイ</t>
    </rPh>
    <phoneticPr fontId="146"/>
  </si>
  <si>
    <t>共同事業者</t>
    <rPh sb="0" eb="2">
      <t>キョウドウ</t>
    </rPh>
    <rPh sb="2" eb="5">
      <t>ジギョウシャ</t>
    </rPh>
    <phoneticPr fontId="146"/>
  </si>
  <si>
    <t>事業所概要</t>
    <rPh sb="0" eb="3">
      <t>ジギョウショ</t>
    </rPh>
    <rPh sb="3" eb="5">
      <t>ガイヨウ</t>
    </rPh>
    <phoneticPr fontId="146"/>
  </si>
  <si>
    <t>法人番号</t>
    <rPh sb="0" eb="2">
      <t>ホウジン</t>
    </rPh>
    <rPh sb="2" eb="4">
      <t>バンゴウ</t>
    </rPh>
    <phoneticPr fontId="146"/>
  </si>
  <si>
    <t>事業所名</t>
    <phoneticPr fontId="146"/>
  </si>
  <si>
    <t>業種（中分類）</t>
    <rPh sb="0" eb="2">
      <t>ギョウシュ</t>
    </rPh>
    <rPh sb="3" eb="6">
      <t>チュウブンルイ</t>
    </rPh>
    <phoneticPr fontId="146"/>
  </si>
  <si>
    <t>業種（小分類）</t>
    <rPh sb="0" eb="2">
      <t>ギョウシュ</t>
    </rPh>
    <rPh sb="3" eb="4">
      <t>ショウ</t>
    </rPh>
    <rPh sb="4" eb="6">
      <t>ブンルイ</t>
    </rPh>
    <phoneticPr fontId="146"/>
  </si>
  <si>
    <t>設備概要</t>
    <rPh sb="0" eb="2">
      <t>セツビ</t>
    </rPh>
    <rPh sb="2" eb="4">
      <t>ガイヨウ</t>
    </rPh>
    <phoneticPr fontId="146"/>
  </si>
  <si>
    <t>施設名称</t>
    <rPh sb="0" eb="4">
      <t>シセツメイショウ</t>
    </rPh>
    <phoneticPr fontId="146"/>
  </si>
  <si>
    <t>施設場所</t>
    <rPh sb="0" eb="2">
      <t>シセツ</t>
    </rPh>
    <rPh sb="2" eb="4">
      <t>バショ</t>
    </rPh>
    <phoneticPr fontId="146"/>
  </si>
  <si>
    <t>工場・事業場全体のCO2排出量</t>
    <rPh sb="6" eb="8">
      <t>ゼンタイ</t>
    </rPh>
    <rPh sb="12" eb="15">
      <t>ハイシュツリョウ</t>
    </rPh>
    <phoneticPr fontId="146"/>
  </si>
  <si>
    <t>基準年度</t>
    <rPh sb="0" eb="2">
      <t>キジュン</t>
    </rPh>
    <rPh sb="2" eb="4">
      <t>ネンド</t>
    </rPh>
    <phoneticPr fontId="146"/>
  </si>
  <si>
    <t>エネルギー起源CO2排出量(t-CO2/年）</t>
    <rPh sb="20" eb="21">
      <t>ネン</t>
    </rPh>
    <phoneticPr fontId="146"/>
  </si>
  <si>
    <t>エネルギー使用量(GJ換算値)</t>
    <rPh sb="11" eb="14">
      <t>カンサンチ</t>
    </rPh>
    <phoneticPr fontId="146"/>
  </si>
  <si>
    <t>活動種別と
年間活動量合計</t>
    <phoneticPr fontId="9"/>
  </si>
  <si>
    <t>表２：補助事業の詳細</t>
    <rPh sb="0" eb="1">
      <t>ヒョウ</t>
    </rPh>
    <rPh sb="3" eb="5">
      <t>ホジョ</t>
    </rPh>
    <rPh sb="5" eb="7">
      <t>ジギョウ</t>
    </rPh>
    <rPh sb="8" eb="10">
      <t>ショウサイ</t>
    </rPh>
    <phoneticPr fontId="68"/>
  </si>
  <si>
    <t>個票番号</t>
    <phoneticPr fontId="9"/>
  </si>
  <si>
    <t>対策名称</t>
    <phoneticPr fontId="9"/>
  </si>
  <si>
    <t>①
計画時・導入前設備CO2排出量</t>
    <phoneticPr fontId="9"/>
  </si>
  <si>
    <t>②
計画時・導入後設備CO2排出量</t>
    <phoneticPr fontId="9"/>
  </si>
  <si>
    <t>③
計画時設備CO2削減量
(①-②)</t>
    <phoneticPr fontId="9"/>
  </si>
  <si>
    <t>④
計画時設備CO2削減率
(③/①*100)</t>
    <phoneticPr fontId="9"/>
  </si>
  <si>
    <t>⑤
計画時工場・事業場CO2削減率
(③/(A)*100)</t>
    <phoneticPr fontId="9"/>
  </si>
  <si>
    <t>表３：対策の活動種別</t>
    <rPh sb="0" eb="1">
      <t>ヒョウ</t>
    </rPh>
    <rPh sb="3" eb="5">
      <t>タイサク</t>
    </rPh>
    <rPh sb="6" eb="8">
      <t>カツドウ</t>
    </rPh>
    <rPh sb="8" eb="10">
      <t>シュベツ</t>
    </rPh>
    <phoneticPr fontId="68"/>
  </si>
  <si>
    <t>【導入前】</t>
    <phoneticPr fontId="9"/>
  </si>
  <si>
    <t>【導入後】</t>
    <rPh sb="3" eb="4">
      <t>ゴ</t>
    </rPh>
    <phoneticPr fontId="9"/>
  </si>
  <si>
    <t>対象設備名</t>
    <rPh sb="0" eb="5">
      <t>タイショウセツビメイ</t>
    </rPh>
    <phoneticPr fontId="146"/>
  </si>
  <si>
    <t>$C$9</t>
  </si>
  <si>
    <t>$C$10</t>
  </si>
  <si>
    <t>$C$11</t>
  </si>
  <si>
    <t>$C$12</t>
  </si>
  <si>
    <t>$C$13</t>
  </si>
  <si>
    <t>$C$14</t>
  </si>
  <si>
    <t>$C$15</t>
  </si>
  <si>
    <t>$C$16</t>
  </si>
  <si>
    <t>$C$19</t>
  </si>
  <si>
    <t>$C$21</t>
  </si>
  <si>
    <t>$C$22</t>
  </si>
  <si>
    <t>$C$23</t>
  </si>
  <si>
    <t>$C$24</t>
  </si>
  <si>
    <t>$C$25</t>
  </si>
  <si>
    <t>$C$28</t>
  </si>
  <si>
    <t>$C$29</t>
  </si>
  <si>
    <t>$B$33</t>
  </si>
  <si>
    <t>$C$33</t>
  </si>
  <si>
    <t>$D$33</t>
  </si>
  <si>
    <t>$E$33</t>
  </si>
  <si>
    <t>$F$33</t>
  </si>
  <si>
    <t>$G$33</t>
  </si>
  <si>
    <t>$G$37</t>
  </si>
  <si>
    <t>$H$33</t>
  </si>
  <si>
    <t>$I$33</t>
  </si>
  <si>
    <t>$I$37</t>
  </si>
  <si>
    <t>$Q$33</t>
  </si>
  <si>
    <t>$R$33</t>
  </si>
  <si>
    <t>$R$37</t>
  </si>
  <si>
    <t>$B$40</t>
  </si>
  <si>
    <t>$C$40</t>
  </si>
  <si>
    <t>$D$40</t>
  </si>
  <si>
    <t>$E$40</t>
  </si>
  <si>
    <t>$F$40</t>
  </si>
  <si>
    <t>$G$40</t>
  </si>
  <si>
    <t>$G$44</t>
  </si>
  <si>
    <t>$H$40</t>
  </si>
  <si>
    <t>$I$40</t>
  </si>
  <si>
    <t>$I$44</t>
  </si>
  <si>
    <t>$Q$40</t>
  </si>
  <si>
    <t>$R$40</t>
  </si>
  <si>
    <t>$R$44</t>
  </si>
  <si>
    <t>$B$50</t>
  </si>
  <si>
    <t>$B$141</t>
  </si>
  <si>
    <t>$B$34</t>
  </si>
  <si>
    <t>$C$34</t>
  </si>
  <si>
    <t>$D$34</t>
  </si>
  <si>
    <t>$E$34</t>
  </si>
  <si>
    <t>$F$34</t>
  </si>
  <si>
    <t>$G$34</t>
  </si>
  <si>
    <t>$H$34</t>
  </si>
  <si>
    <t>$I$34</t>
  </si>
  <si>
    <t>$Q$34</t>
  </si>
  <si>
    <t>$R$34</t>
  </si>
  <si>
    <t>$B$41</t>
  </si>
  <si>
    <t>$C$41</t>
  </si>
  <si>
    <t>$D$41</t>
  </si>
  <si>
    <t>$E$41</t>
  </si>
  <si>
    <t>$F$41</t>
  </si>
  <si>
    <t>$G$41</t>
  </si>
  <si>
    <t>$H$41</t>
  </si>
  <si>
    <t>$I$41</t>
  </si>
  <si>
    <t>$Q$41</t>
  </si>
  <si>
    <t>$R$41</t>
  </si>
  <si>
    <t>$B$35</t>
  </si>
  <si>
    <t>$C$35</t>
  </si>
  <si>
    <t>$D$35</t>
  </si>
  <si>
    <t>$E$35</t>
  </si>
  <si>
    <t>$F$35</t>
  </si>
  <si>
    <t>$G$35</t>
  </si>
  <si>
    <t>$H$35</t>
  </si>
  <si>
    <t>$I$35</t>
  </si>
  <si>
    <t>$Q$35</t>
  </si>
  <si>
    <t>$R$35</t>
  </si>
  <si>
    <t>$B$42</t>
  </si>
  <si>
    <t>$C$42</t>
  </si>
  <si>
    <t>$D$42</t>
  </si>
  <si>
    <t>$E$42</t>
  </si>
  <si>
    <t>$F$42</t>
  </si>
  <si>
    <t>$G$42</t>
  </si>
  <si>
    <t>$H$42</t>
  </si>
  <si>
    <t>$I$42</t>
  </si>
  <si>
    <t>$Q$42</t>
  </si>
  <si>
    <t>$R$42</t>
  </si>
  <si>
    <t>$B$36</t>
  </si>
  <si>
    <t>$C$36</t>
  </si>
  <si>
    <t>$D$36</t>
  </si>
  <si>
    <t>$E$36</t>
  </si>
  <si>
    <t>$F$36</t>
  </si>
  <si>
    <t>$G$36</t>
  </si>
  <si>
    <t>$H$36</t>
  </si>
  <si>
    <t>$I$36</t>
  </si>
  <si>
    <t>$Q$36</t>
  </si>
  <si>
    <t>$R$36</t>
  </si>
  <si>
    <t>$B$43</t>
  </si>
  <si>
    <t>$C$43</t>
  </si>
  <si>
    <t>$D$43</t>
  </si>
  <si>
    <t>$E$43</t>
  </si>
  <si>
    <t>$F$43</t>
  </si>
  <si>
    <t>$G$43</t>
  </si>
  <si>
    <t>$H$43</t>
  </si>
  <si>
    <t>$I$43</t>
  </si>
  <si>
    <t>$Q$43</t>
  </si>
  <si>
    <t>$R$43</t>
  </si>
  <si>
    <t>$B$182</t>
    <phoneticPr fontId="9"/>
  </si>
  <si>
    <t>当期純資産</t>
    <rPh sb="3" eb="5">
      <t>シサン</t>
    </rPh>
    <phoneticPr fontId="85"/>
  </si>
  <si>
    <t>業種分類</t>
    <rPh sb="0" eb="2">
      <t>ギョウシュ</t>
    </rPh>
    <rPh sb="2" eb="4">
      <t>ブンルイ</t>
    </rPh>
    <phoneticPr fontId="65"/>
  </si>
  <si>
    <t>別添１</t>
    <rPh sb="0" eb="2">
      <t>ベッテン</t>
    </rPh>
    <phoneticPr fontId="65"/>
  </si>
  <si>
    <t>別添２</t>
    <rPh sb="0" eb="2">
      <t>ベッテン</t>
    </rPh>
    <phoneticPr fontId="65"/>
  </si>
  <si>
    <t>　　　経費内訳表</t>
    <rPh sb="3" eb="5">
      <t>ケイヒ</t>
    </rPh>
    <rPh sb="5" eb="7">
      <t>ウチワケ</t>
    </rPh>
    <rPh sb="7" eb="8">
      <t>ヒョウ</t>
    </rPh>
    <phoneticPr fontId="68"/>
  </si>
  <si>
    <t>資金計画表</t>
    <rPh sb="4" eb="5">
      <t>ヒョウ</t>
    </rPh>
    <phoneticPr fontId="85"/>
  </si>
  <si>
    <t>別添６</t>
    <rPh sb="0" eb="2">
      <t>ベッテン</t>
    </rPh>
    <phoneticPr fontId="65"/>
  </si>
  <si>
    <t>別添７</t>
    <rPh sb="0" eb="2">
      <t>ベッテン</t>
    </rPh>
    <phoneticPr fontId="65"/>
  </si>
  <si>
    <t>別添３_実施計画書まとめ</t>
    <rPh sb="0" eb="2">
      <t>ベッテン</t>
    </rPh>
    <rPh sb="4" eb="6">
      <t>ジッシ</t>
    </rPh>
    <rPh sb="6" eb="9">
      <t>ケイカクショ</t>
    </rPh>
    <phoneticPr fontId="9"/>
  </si>
  <si>
    <t>別添８</t>
    <rPh sb="0" eb="2">
      <t>ベッテン</t>
    </rPh>
    <phoneticPr fontId="65"/>
  </si>
  <si>
    <t>代表事業者名：</t>
    <rPh sb="0" eb="2">
      <t>ダイヒョウ</t>
    </rPh>
    <rPh sb="2" eb="5">
      <t>ジギョウシャ</t>
    </rPh>
    <rPh sb="5" eb="6">
      <t>メイ</t>
    </rPh>
    <phoneticPr fontId="9"/>
  </si>
  <si>
    <t>事業名：</t>
    <rPh sb="0" eb="2">
      <t>ジギョウ</t>
    </rPh>
    <rPh sb="2" eb="3">
      <t>メイ</t>
    </rPh>
    <phoneticPr fontId="9"/>
  </si>
  <si>
    <t>当該事業所の年間CO2排出量：</t>
    <rPh sb="0" eb="2">
      <t>トウガイ</t>
    </rPh>
    <rPh sb="2" eb="5">
      <t>ジギョウショ</t>
    </rPh>
    <phoneticPr fontId="9"/>
  </si>
  <si>
    <t>※５　事業所の所有者がアの場合 「 中小企業該当に関する証明書」を提出してください。</t>
    <rPh sb="3" eb="6">
      <t>ジギョウショ</t>
    </rPh>
    <rPh sb="7" eb="10">
      <t>ショユウシャ</t>
    </rPh>
    <rPh sb="13" eb="15">
      <t>バアイ</t>
    </rPh>
    <phoneticPr fontId="9"/>
  </si>
  <si>
    <t>　　　企業分類が（１）の場合　→</t>
    <rPh sb="3" eb="5">
      <t>キギョウ</t>
    </rPh>
    <rPh sb="5" eb="7">
      <t>ブンルイ</t>
    </rPh>
    <rPh sb="12" eb="14">
      <t>バアイ</t>
    </rPh>
    <phoneticPr fontId="9"/>
  </si>
  <si>
    <t>←申請者が複数の場合、共同申請者分も提出すること（シートあり）</t>
    <rPh sb="1" eb="4">
      <t>シンセイシャ</t>
    </rPh>
    <rPh sb="5" eb="7">
      <t>フクスウ</t>
    </rPh>
    <rPh sb="8" eb="10">
      <t>バアイ</t>
    </rPh>
    <rPh sb="11" eb="17">
      <t>キョウドウシンセイシャブン</t>
    </rPh>
    <rPh sb="18" eb="20">
      <t>テイシュツ</t>
    </rPh>
    <phoneticPr fontId="65"/>
  </si>
  <si>
    <t>←別添５の経費内訳表の補助対象経費の項目別に記入すること。</t>
    <phoneticPr fontId="9"/>
  </si>
  <si>
    <t>←「自己資金で対応」または「外部から資金調達」のどちらかに〇をしてください。</t>
    <rPh sb="2" eb="6">
      <t>ジコシキン</t>
    </rPh>
    <rPh sb="7" eb="9">
      <t>タイオウ</t>
    </rPh>
    <rPh sb="14" eb="16">
      <t>ガイブ</t>
    </rPh>
    <rPh sb="18" eb="22">
      <t>シキンチョウタツ</t>
    </rPh>
    <phoneticPr fontId="9"/>
  </si>
  <si>
    <t>民間企業のうち、中小企業基本法（昭和 38年法律第 154号）第 2条第 1項に規定する中小企業者に該当する</t>
    <rPh sb="0" eb="4">
      <t>ミンカンキギョウ</t>
    </rPh>
    <phoneticPr fontId="68"/>
  </si>
  <si>
    <t>←　対策名称、①～⑤、右上の基準年度排出量は実施計画書Cの513.設備CO2削減計画から転記すること。
　　 ⑥、⑦は応募申請書の別添5から転記すること。
　　 ⑧は実施計画書Ｃの542.法定耐用年数から転記すること。
　　 運転コスト削減効果は、実施計画書Cの対策個票１～から転記すること。</t>
    <rPh sb="2" eb="6">
      <t>タイサクメイショウ</t>
    </rPh>
    <rPh sb="59" eb="64">
      <t>オウボシンセイショ</t>
    </rPh>
    <rPh sb="65" eb="67">
      <t>ベッテン</t>
    </rPh>
    <rPh sb="70" eb="72">
      <t>テンキ</t>
    </rPh>
    <rPh sb="83" eb="88">
      <t>ジッシケイカクショ</t>
    </rPh>
    <rPh sb="94" eb="100">
      <t>ホウテイタイヨウネンスウ</t>
    </rPh>
    <rPh sb="102" eb="104">
      <t>テンキ</t>
    </rPh>
    <rPh sb="113" eb="115">
      <t>ウンテン</t>
    </rPh>
    <rPh sb="118" eb="122">
      <t>サクゲンコウカ</t>
    </rPh>
    <phoneticPr fontId="65"/>
  </si>
  <si>
    <t>← 「(1) 総事業費」は見積書の税抜の総額と一致すること。
　　「(4)補助対象経費」は「別添５　経費内訳表」の表に記載されている補助対象経費合計の合計額を記載すること。</t>
    <rPh sb="13" eb="16">
      <t>ミツモリショ</t>
    </rPh>
    <rPh sb="17" eb="19">
      <t>ゼイヌキ</t>
    </rPh>
    <rPh sb="20" eb="22">
      <t>ソウガク</t>
    </rPh>
    <rPh sb="23" eb="25">
      <t>イッチ</t>
    </rPh>
    <rPh sb="46" eb="48">
      <t>ベッテン</t>
    </rPh>
    <rPh sb="50" eb="52">
      <t>ケイヒ</t>
    </rPh>
    <rPh sb="52" eb="54">
      <t>ウチワケ</t>
    </rPh>
    <rPh sb="54" eb="55">
      <t>ヒョウ</t>
    </rPh>
    <rPh sb="59" eb="61">
      <t>キサイ</t>
    </rPh>
    <rPh sb="66" eb="68">
      <t>ホジョ</t>
    </rPh>
    <rPh sb="68" eb="70">
      <t>タイショウ</t>
    </rPh>
    <rPh sb="70" eb="72">
      <t>ケイヒ</t>
    </rPh>
    <rPh sb="72" eb="74">
      <t>ゴウケイ</t>
    </rPh>
    <rPh sb="75" eb="77">
      <t>ゴウケイ</t>
    </rPh>
    <rPh sb="77" eb="78">
      <t>ガク</t>
    </rPh>
    <rPh sb="79" eb="81">
      <t>キサイ</t>
    </rPh>
    <phoneticPr fontId="9"/>
  </si>
  <si>
    <t>補助金上限額</t>
    <rPh sb="0" eb="2">
      <t>ホジョ</t>
    </rPh>
    <rPh sb="2" eb="3">
      <t>キン</t>
    </rPh>
    <rPh sb="3" eb="6">
      <t>ジョウゲンガク</t>
    </rPh>
    <phoneticPr fontId="9"/>
  </si>
  <si>
    <t>中小企業事業</t>
    <rPh sb="0" eb="2">
      <t>チュウショウ</t>
    </rPh>
    <rPh sb="2" eb="4">
      <t>キギョウ</t>
    </rPh>
    <phoneticPr fontId="85"/>
  </si>
  <si>
    <t>←年間CO2排出量は実施計画書Cの実施計画書Cの513.設備CO2削減計画から転記すること。
　また、別添3の工場・事業場全体の基準年度排出量と同じ数値を記載すること。</t>
    <rPh sb="1" eb="3">
      <t>ネンカン</t>
    </rPh>
    <rPh sb="6" eb="8">
      <t>ハイシュツ</t>
    </rPh>
    <rPh sb="8" eb="9">
      <t>リョウ</t>
    </rPh>
    <rPh sb="10" eb="12">
      <t>ジッシ</t>
    </rPh>
    <rPh sb="12" eb="15">
      <t>ケイカクショ</t>
    </rPh>
    <rPh sb="51" eb="53">
      <t>ベッテン</t>
    </rPh>
    <rPh sb="72" eb="73">
      <t>オナ</t>
    </rPh>
    <rPh sb="74" eb="76">
      <t>スウチ</t>
    </rPh>
    <rPh sb="77" eb="79">
      <t>キサイ</t>
    </rPh>
    <phoneticPr fontId="65"/>
  </si>
  <si>
    <t>※　中小企業者は資本金、従業員数の証拠書類を提出すること</t>
    <rPh sb="2" eb="4">
      <t>チュウショウ</t>
    </rPh>
    <rPh sb="6" eb="7">
      <t>シャ</t>
    </rPh>
    <rPh sb="8" eb="11">
      <t>シホンキン</t>
    </rPh>
    <rPh sb="12" eb="15">
      <t>ジュウギョウイン</t>
    </rPh>
    <rPh sb="15" eb="16">
      <t>スウ</t>
    </rPh>
    <rPh sb="17" eb="19">
      <t>ショウコ</t>
    </rPh>
    <rPh sb="19" eb="21">
      <t>ショルイ</t>
    </rPh>
    <rPh sb="22" eb="24">
      <t>テイシュツ</t>
    </rPh>
    <phoneticPr fontId="65"/>
  </si>
  <si>
    <t>←証拠書類は
・「履歴全部事項証明書」
・「労働保険概算・確定保険料申告書」（従業員数を証明する書類）
など</t>
    <rPh sb="1" eb="5">
      <t>ショウコショルイ</t>
    </rPh>
    <rPh sb="9" eb="11">
      <t>リレキ</t>
    </rPh>
    <rPh sb="11" eb="13">
      <t>ゼンブ</t>
    </rPh>
    <rPh sb="13" eb="15">
      <t>ジコウ</t>
    </rPh>
    <rPh sb="15" eb="18">
      <t>ショウメイショ</t>
    </rPh>
    <phoneticPr fontId="65"/>
  </si>
  <si>
    <t>業種分類は(1)民間企業のみ選択</t>
    <rPh sb="0" eb="2">
      <t>ギョウシュ</t>
    </rPh>
    <rPh sb="2" eb="4">
      <t>ブンルイ</t>
    </rPh>
    <rPh sb="8" eb="12">
      <t>ミンカンキギョウ</t>
    </rPh>
    <rPh sb="14" eb="16">
      <t>センタク</t>
    </rPh>
    <phoneticPr fontId="65"/>
  </si>
  <si>
    <t>支援機関名</t>
    <rPh sb="0" eb="2">
      <t>シエン</t>
    </rPh>
    <rPh sb="2" eb="4">
      <t>キカン</t>
    </rPh>
    <rPh sb="4" eb="5">
      <t>メイ</t>
    </rPh>
    <phoneticPr fontId="9"/>
  </si>
  <si>
    <t>←機構からの連絡や採択・不採択通知などは、基本的に代表申請者の「担当者」の欄に
   記載された電話番号やメールアドレスに行う。
　 間違った情報が記載されていると、採択・不採択通知が送れないので、十分確認をし、
   メールアドレスは 送信テストをした上で記入すること
   （一文字でも間違っていると送信できない）</t>
    <phoneticPr fontId="9"/>
  </si>
  <si>
    <t>設備CO2排出量</t>
    <phoneticPr fontId="9"/>
  </si>
  <si>
    <t>診断実績</t>
    <phoneticPr fontId="65"/>
  </si>
  <si>
    <t>CO2削減対策（①～④から選択）</t>
  </si>
  <si>
    <t>①高効率設備機器・システムへの更新
　　　</t>
    <rPh sb="1" eb="4">
      <t>コウコウリツ</t>
    </rPh>
    <rPh sb="4" eb="6">
      <t>セツビ</t>
    </rPh>
    <rPh sb="6" eb="8">
      <t>キキ</t>
    </rPh>
    <rPh sb="15" eb="17">
      <t>コウシン</t>
    </rPh>
    <phoneticPr fontId="65"/>
  </si>
  <si>
    <t>②電化・燃料転換</t>
    <phoneticPr fontId="65"/>
  </si>
  <si>
    <t>③再生可能エネルギー導入　　</t>
    <phoneticPr fontId="65"/>
  </si>
  <si>
    <t>④廃エネルギー利用　　　</t>
    <phoneticPr fontId="65"/>
  </si>
  <si>
    <t>導入予定LD-Tech</t>
    <rPh sb="0" eb="4">
      <t>ドウニュウヨテイ</t>
    </rPh>
    <phoneticPr fontId="65"/>
  </si>
  <si>
    <t>認定製品</t>
    <rPh sb="0" eb="2">
      <t>ニンテイ</t>
    </rPh>
    <rPh sb="2" eb="4">
      <t>セイヒン</t>
    </rPh>
    <phoneticPr fontId="65"/>
  </si>
  <si>
    <t>様式第１　別紙２</t>
    <rPh sb="0" eb="2">
      <t>ヨウシキ</t>
    </rPh>
    <rPh sb="2" eb="3">
      <t>ダイ</t>
    </rPh>
    <rPh sb="5" eb="7">
      <t>ベッシ</t>
    </rPh>
    <phoneticPr fontId="65"/>
  </si>
  <si>
    <t>　　　 リース又はESCO事業を利用する場合は、それぞれリース事業者又はESCO事業者を代表事業者とし、
　　　　導入設備を使用する事業者を共同事業者として記載してください。</t>
    <rPh sb="7" eb="8">
      <t>マタ</t>
    </rPh>
    <rPh sb="57" eb="59">
      <t>ドウニュウ</t>
    </rPh>
    <rPh sb="59" eb="61">
      <t>セツビ</t>
    </rPh>
    <rPh sb="62" eb="64">
      <t>シヨウ</t>
    </rPh>
    <rPh sb="66" eb="68">
      <t>ジギョウ</t>
    </rPh>
    <phoneticPr fontId="9"/>
  </si>
  <si>
    <t>令和</t>
    <rPh sb="0" eb="2">
      <t>レイワ</t>
    </rPh>
    <phoneticPr fontId="55"/>
  </si>
  <si>
    <t>年</t>
    <rPh sb="0" eb="1">
      <t>ネン</t>
    </rPh>
    <phoneticPr fontId="55"/>
  </si>
  <si>
    <t>月</t>
    <rPh sb="0" eb="1">
      <t>ツキ</t>
    </rPh>
    <phoneticPr fontId="55"/>
  </si>
  <si>
    <t>日</t>
    <rPh sb="0" eb="1">
      <t>ニチ</t>
    </rPh>
    <phoneticPr fontId="55"/>
  </si>
  <si>
    <t>　理事長　㓛刀 正行　殿</t>
    <rPh sb="6" eb="7">
      <t>カタナ</t>
    </rPh>
    <rPh sb="8" eb="10">
      <t>マサユキ</t>
    </rPh>
    <phoneticPr fontId="55"/>
  </si>
  <si>
    <t>代表申請者</t>
    <rPh sb="0" eb="2">
      <t>ダイヒョウ</t>
    </rPh>
    <phoneticPr fontId="158"/>
  </si>
  <si>
    <t>住所</t>
    <phoneticPr fontId="158"/>
  </si>
  <si>
    <t>←「住所」　　　　　　…法人の住所
　「法人の名称」　　　…法人の名称
　「代表者の役職名」　…法人の代表者の役職名
　「代表者の氏名」　　…法人の代表者の氏名　　をそれぞれ記入すること</t>
    <phoneticPr fontId="9"/>
  </si>
  <si>
    <t>代表者の役職名</t>
    <rPh sb="4" eb="7">
      <t>ヤクショクメイ</t>
    </rPh>
    <phoneticPr fontId="158"/>
  </si>
  <si>
    <t>代表者の氏名</t>
    <phoneticPr fontId="158"/>
  </si>
  <si>
    <t>共同申請者</t>
    <rPh sb="0" eb="2">
      <t>キョウドウ</t>
    </rPh>
    <phoneticPr fontId="158"/>
  </si>
  <si>
    <t>←補助事業を2者以上で実施する場合は、補助金の交付の対象になり得る事業者のうち、
   補助金の交付を受ける事業者を「代表申請者」とし、それ以外の事業者を「共同申請者」と
   すること（申請後の変更は不可）</t>
    <phoneticPr fontId="65"/>
  </si>
  <si>
    <t>標記について、公募要領で規定された応募に必要な書類を添えて申請します。</t>
    <phoneticPr fontId="9"/>
  </si>
  <si>
    <t>記</t>
    <rPh sb="0" eb="1">
      <t>キ</t>
    </rPh>
    <phoneticPr fontId="158"/>
  </si>
  <si>
    <t>補助事業の名称：</t>
  </si>
  <si>
    <t>１　補助事業の目的及び内容</t>
    <phoneticPr fontId="158"/>
  </si>
  <si>
    <t>別紙１　実施計画書のとおり</t>
    <phoneticPr fontId="158"/>
  </si>
  <si>
    <t>２　補助金交付申請額</t>
    <phoneticPr fontId="158"/>
  </si>
  <si>
    <t>円</t>
    <phoneticPr fontId="158"/>
  </si>
  <si>
    <t>（うち消費税及び地方消費税相当額</t>
    <phoneticPr fontId="158"/>
  </si>
  <si>
    <t>円）</t>
    <phoneticPr fontId="158"/>
  </si>
  <si>
    <t>３　補助事業に要する経費</t>
    <phoneticPr fontId="158"/>
  </si>
  <si>
    <t>別紙２　経費内訳のとおり</t>
    <phoneticPr fontId="158"/>
  </si>
  <si>
    <t>４　補助事業の開始及び完了予定年月日</t>
    <phoneticPr fontId="158"/>
  </si>
  <si>
    <t>交付決定日</t>
    <rPh sb="0" eb="4">
      <t>コウフケッテイ</t>
    </rPh>
    <rPh sb="4" eb="5">
      <t>ビ</t>
    </rPh>
    <phoneticPr fontId="55"/>
  </si>
  <si>
    <t>←機構からの連絡や採択・不採択通知などは基本的に代表申請者の「担当者」の欄に
   記載された電話番号やメールアドレスに行う。間違った情報が記載されていると、
   採択・不採択通知が送れないので、十分確認をし、メールアドレスは送信テストをした上で
   記入すること（一文字でも間違っていると送信できない）</t>
    <phoneticPr fontId="9"/>
  </si>
  <si>
    <t>（１）責任者の所属部署・職名・氏名　</t>
    <phoneticPr fontId="158"/>
  </si>
  <si>
    <t>（２）担当者の所属部署・職名・氏名　</t>
    <phoneticPr fontId="158"/>
  </si>
  <si>
    <t>（３）連絡先（電話番号・Eメールアドレス）　</t>
    <phoneticPr fontId="158"/>
  </si>
  <si>
    <t>補助金交付決定
通知書の番号
（「自らの診断」の場合は記入不要）</t>
    <rPh sb="0" eb="3">
      <t>ホジョキン</t>
    </rPh>
    <rPh sb="3" eb="5">
      <t>コウフ</t>
    </rPh>
    <rPh sb="5" eb="7">
      <t>ケッテイ</t>
    </rPh>
    <rPh sb="8" eb="11">
      <t>ツウチショ</t>
    </rPh>
    <rPh sb="12" eb="14">
      <t>バンゴウ</t>
    </rPh>
    <rPh sb="17" eb="18">
      <t>ミズカ</t>
    </rPh>
    <rPh sb="20" eb="22">
      <t>シンダン</t>
    </rPh>
    <rPh sb="24" eb="26">
      <t>バアイ</t>
    </rPh>
    <rPh sb="27" eb="29">
      <t>キニュウ</t>
    </rPh>
    <rPh sb="29" eb="31">
      <t>フヨウ</t>
    </rPh>
    <phoneticPr fontId="9"/>
  </si>
  <si>
    <t>設備機器名
（製品名)</t>
    <rPh sb="0" eb="2">
      <t>セツビ</t>
    </rPh>
    <rPh sb="2" eb="4">
      <t>キキ</t>
    </rPh>
    <rPh sb="4" eb="5">
      <t>メイ</t>
    </rPh>
    <rPh sb="7" eb="10">
      <t>セイヒンメイ</t>
    </rPh>
    <phoneticPr fontId="65"/>
  </si>
  <si>
    <t>設備機器名
（型式)</t>
    <rPh sb="0" eb="2">
      <t>セツビ</t>
    </rPh>
    <rPh sb="2" eb="4">
      <t>キキ</t>
    </rPh>
    <rPh sb="4" eb="5">
      <t>メイ</t>
    </rPh>
    <rPh sb="7" eb="9">
      <t>カタシキ</t>
    </rPh>
    <phoneticPr fontId="65"/>
  </si>
  <si>
    <t>LD-Tech
製品No</t>
    <rPh sb="8" eb="10">
      <t>セイヒン</t>
    </rPh>
    <phoneticPr fontId="65"/>
  </si>
  <si>
    <t>設備1</t>
    <rPh sb="0" eb="2">
      <t>セツビ</t>
    </rPh>
    <phoneticPr fontId="65"/>
  </si>
  <si>
    <t>設備2</t>
    <rPh sb="0" eb="2">
      <t>セツビ</t>
    </rPh>
    <phoneticPr fontId="65"/>
  </si>
  <si>
    <t xml:space="preserve">←LD-Tech認定製品を2設備以上採用予定の場合は設備１及び設備２のそれぞれの欄に
複数の設備機器名等を記入しても良い。
また、必要に応じて行を増やしても良い。
</t>
    <rPh sb="8" eb="10">
      <t>ニンテイ</t>
    </rPh>
    <rPh sb="10" eb="12">
      <t>セイヒン</t>
    </rPh>
    <rPh sb="14" eb="16">
      <t>セツビ</t>
    </rPh>
    <rPh sb="16" eb="18">
      <t>イジョウ</t>
    </rPh>
    <rPh sb="18" eb="20">
      <t>サイヨウ</t>
    </rPh>
    <rPh sb="20" eb="22">
      <t>ヨテイ</t>
    </rPh>
    <rPh sb="23" eb="25">
      <t>バアイ</t>
    </rPh>
    <rPh sb="26" eb="28">
      <t>セツビ</t>
    </rPh>
    <rPh sb="29" eb="30">
      <t>オヨ</t>
    </rPh>
    <rPh sb="31" eb="33">
      <t>セツビ</t>
    </rPh>
    <rPh sb="40" eb="41">
      <t>ラン</t>
    </rPh>
    <rPh sb="43" eb="45">
      <t>フクスウ</t>
    </rPh>
    <rPh sb="46" eb="48">
      <t>セツビ</t>
    </rPh>
    <rPh sb="48" eb="50">
      <t>キキ</t>
    </rPh>
    <rPh sb="50" eb="52">
      <t>メイナド</t>
    </rPh>
    <rPh sb="53" eb="55">
      <t>キニュウ</t>
    </rPh>
    <rPh sb="58" eb="59">
      <t>ヨ</t>
    </rPh>
    <rPh sb="65" eb="67">
      <t>ヒツヨウ</t>
    </rPh>
    <rPh sb="68" eb="69">
      <t>オウ</t>
    </rPh>
    <rPh sb="71" eb="72">
      <t>ギョウ</t>
    </rPh>
    <rPh sb="73" eb="74">
      <t>フ</t>
    </rPh>
    <rPh sb="78" eb="79">
      <t>ヨ</t>
    </rPh>
    <phoneticPr fontId="65"/>
  </si>
  <si>
    <t>　　　　　　9999　分類不能の産業</t>
  </si>
  <si>
    <t>分類不能の産業</t>
    <rPh sb="0" eb="1">
      <t>ブン</t>
    </rPh>
    <phoneticPr fontId="65"/>
  </si>
  <si>
    <t>中分類</t>
  </si>
  <si>
    <t>大分類 Ｔ　分類不能の産業</t>
  </si>
  <si>
    <t>　　　　　　9821　　市町村機関</t>
  </si>
  <si>
    <t>市町村機関</t>
  </si>
  <si>
    <t>　　　　　　9811　　都道府県機関</t>
  </si>
  <si>
    <t>都道府県機関</t>
  </si>
  <si>
    <t>地方公務</t>
  </si>
  <si>
    <t>　　　　　　9731　　行政機関</t>
  </si>
  <si>
    <t>行政機関</t>
  </si>
  <si>
    <t>　　　　　　9721　　司法機関</t>
  </si>
  <si>
    <t>司法機関</t>
  </si>
  <si>
    <t>　　　　　　9711　　立法機関</t>
  </si>
  <si>
    <t>立法機関</t>
  </si>
  <si>
    <t>国家公務</t>
  </si>
  <si>
    <t>大分類 Ｓ　公務（他に分類されるものを除く）</t>
  </si>
  <si>
    <t>　　　　　　9699　　その他の外国公務</t>
  </si>
  <si>
    <t>その他の外国公務</t>
  </si>
  <si>
    <t>　　　　　　9611　　外国公館</t>
  </si>
  <si>
    <t>外国公館</t>
  </si>
  <si>
    <t>外国公務</t>
  </si>
  <si>
    <t>　　　　　　9599　　他に分類されないサービス業</t>
  </si>
  <si>
    <t>他に分類されないサービス業</t>
  </si>
  <si>
    <t>　　　　　　9521　　と畜場</t>
  </si>
  <si>
    <t>と畜場</t>
  </si>
  <si>
    <t>　　　　　　9511　　集会場</t>
  </si>
  <si>
    <t>集会場</t>
  </si>
  <si>
    <t>　　　　　　9501　　管理，補助的経済活動を行う事業所</t>
  </si>
  <si>
    <t>管理，補助的経済活動を行う事業所（95その他のサービス業）</t>
  </si>
  <si>
    <t>その他のサービス業</t>
  </si>
  <si>
    <t>　　　　　　9499　　その他の宗教の教団事務所</t>
  </si>
  <si>
    <t>　　　　　　9491　　その他の宗教の教会</t>
  </si>
  <si>
    <t>その他の宗教</t>
  </si>
  <si>
    <t>　　　　　　9432　　教団事務所</t>
  </si>
  <si>
    <t>　　　　　　9431　　キリスト教教会，修道院</t>
  </si>
  <si>
    <t>キリスト教系宗教</t>
  </si>
  <si>
    <t>　　　　　　9422　　宗派事務所</t>
  </si>
  <si>
    <t>　　　　　　9421　　寺院，仏教教会</t>
  </si>
  <si>
    <t>仏教系宗教</t>
  </si>
  <si>
    <t>　　　　　　9412　　教派事務所</t>
  </si>
  <si>
    <t>　　　　　　9411　　神社，神道教会</t>
  </si>
  <si>
    <t>神道系宗教</t>
  </si>
  <si>
    <t>宗教</t>
  </si>
  <si>
    <t>　　　　　　9399　　他に分類されない非営利的団体</t>
  </si>
  <si>
    <t>他に分類されない非営利的団体</t>
  </si>
  <si>
    <t>　　　　　　9341　　政治団体</t>
  </si>
  <si>
    <t>政治団体</t>
  </si>
  <si>
    <t>　　　　　　9332　　文化団体</t>
  </si>
  <si>
    <t>　　　　　　9331　　学術団体</t>
  </si>
  <si>
    <t>学術・文化団体</t>
  </si>
  <si>
    <t>　　　　　　9321　　労働団体</t>
  </si>
  <si>
    <t>労働団体</t>
  </si>
  <si>
    <t>　　　　　　9312　　同業団体</t>
  </si>
  <si>
    <t>　　　　　　9311　　実業団体</t>
  </si>
  <si>
    <t>経済団体</t>
  </si>
  <si>
    <t>政治・経済・文化団体</t>
  </si>
  <si>
    <t>　　　　　　9299　　他に分類されないその他の事業サービス業</t>
  </si>
  <si>
    <t>　　　　　　9294　　コールセンター業</t>
    <phoneticPr fontId="65"/>
  </si>
  <si>
    <t>　　　　　　9293　　看板書き業</t>
  </si>
  <si>
    <t>　　　　　　9292　　産業用設備洗浄業</t>
  </si>
  <si>
    <t>　　　　　　9291　　ディスプレイ業</t>
  </si>
  <si>
    <t>他に分類されない事業サービス業</t>
  </si>
  <si>
    <t>　　　　　　9231　　警備業</t>
  </si>
  <si>
    <t>警備業</t>
  </si>
  <si>
    <t>　　　　　　9229　　その他の建物サービス業</t>
  </si>
  <si>
    <t>　　　　　　9221　　ビルメンテナンス業</t>
  </si>
  <si>
    <t>建物サービス業</t>
  </si>
  <si>
    <t>　　　　　　9212　　複写業</t>
  </si>
  <si>
    <t>　　　　　　9211　　速記・ワープロ入力業</t>
  </si>
  <si>
    <t>速記・ワープロ入力・複写業</t>
  </si>
  <si>
    <t>　　　　　　9209　　その他の管理，補助的経済活動を行う事業所</t>
  </si>
  <si>
    <t>　　　　　　9200　　主として管理事務を行う本社等</t>
  </si>
  <si>
    <t>管理，補助的経済活動を行う事業所（92その他の事業サービス業）</t>
  </si>
  <si>
    <t>その他の事業サービス業</t>
  </si>
  <si>
    <t>　　　　　　9121　　労働者派遣業</t>
  </si>
  <si>
    <t>労働者派遣業</t>
  </si>
  <si>
    <t>　　　　　　9111　　職業紹介業</t>
  </si>
  <si>
    <t>職業紹介業</t>
  </si>
  <si>
    <t>　　　　　　9109　　その他の管理，補助的経済活動を行う事業所</t>
  </si>
  <si>
    <t>　　　　　　9100　　主として管理事務を行う本社等</t>
  </si>
  <si>
    <t>管理，補助的経済活動を行う事業所（91職業紹介・労働者派遣業）</t>
  </si>
  <si>
    <t>職業紹介・労働者派遣業</t>
  </si>
  <si>
    <t>　　　　　　9099　　他に分類されない修理業</t>
  </si>
  <si>
    <t>　　　　　　9094　　かじ業</t>
  </si>
  <si>
    <t>　　　　　　9093　　履物修理業</t>
  </si>
  <si>
    <t>　　　　　　9092　　時計修理業</t>
  </si>
  <si>
    <t>　　　　　　9091　　家具修理業</t>
  </si>
  <si>
    <t>その他の修理業</t>
  </si>
  <si>
    <t>　　　　　　9031　　表具業</t>
  </si>
  <si>
    <t>表具業</t>
  </si>
  <si>
    <t>　　　　　　9021　　電気機械器具修理業</t>
  </si>
  <si>
    <t>電気機械器具修理業</t>
  </si>
  <si>
    <t>　　　　　　9012　　建設・鉱山機械整備業</t>
  </si>
  <si>
    <t>　　　　　　9011　　一般機械修理業（建設・鉱山機械を除く）</t>
  </si>
  <si>
    <t>機械修理業（電気機械器具を除く）</t>
  </si>
  <si>
    <t>　　　　　　9009　　その他の管理，補助的経済活動を行う事業所</t>
  </si>
  <si>
    <t>　　　　　　9000　　主として管理事務を行う本社等</t>
  </si>
  <si>
    <t>管理，補助的経済活動を行う事業所（90機械等修理業）</t>
  </si>
  <si>
    <t>機械等修理業（別掲を除く）</t>
  </si>
  <si>
    <t>　　　　　　8919　　その他の自動車整備業</t>
  </si>
  <si>
    <t>　　　　　　8911　　自動車一般整備業</t>
  </si>
  <si>
    <t>自動車整備業</t>
  </si>
  <si>
    <t>　　　　　　8901　　管理，補助的経済活動を行う事業所</t>
  </si>
  <si>
    <t>管理，補助的経済活動を行う事業所（89自動車整備業）</t>
  </si>
  <si>
    <t>　　　　　　8899　　他に分類されない廃棄物処理業</t>
  </si>
  <si>
    <t>　　　　　　8891　　死亡獣畜取扱業</t>
  </si>
  <si>
    <t>その他の廃棄物処理業</t>
  </si>
  <si>
    <t>　　　　　　8824　　特別管理産業廃棄物処分業</t>
  </si>
  <si>
    <t>　　　　　　8823　　特別管理産業廃棄物収集運搬業</t>
  </si>
  <si>
    <t>　　　　　　8822　　産業廃棄物処分業</t>
  </si>
  <si>
    <t>　　　　　　8821　　産業廃棄物収集運搬業</t>
  </si>
  <si>
    <t>産業廃棄物処理業</t>
  </si>
  <si>
    <t>　　　　　　8817　　清掃事務所</t>
  </si>
  <si>
    <t>　　　　　　8816　　ごみ処分業</t>
  </si>
  <si>
    <t>　　　　　　8815　　ごみ収集運搬業</t>
  </si>
  <si>
    <t>　　　　　　8814　　浄化槽保守点検業</t>
  </si>
  <si>
    <t>　　　　　　8813　　浄化槽清掃業</t>
  </si>
  <si>
    <t>　　　　　　8812　　し尿処分業</t>
  </si>
  <si>
    <t>　　　　　　8811　　し尿収集運搬業</t>
  </si>
  <si>
    <t>一般廃棄物処理業</t>
  </si>
  <si>
    <t>　　　　　　8809　　その他の管理，補助的経済活動を行う事業所</t>
  </si>
  <si>
    <t>　　　　　　8800　　主として管理事務を行う本社等</t>
  </si>
  <si>
    <t>管理，補助的経済活動を行う事業所（88廃棄物処理業）</t>
  </si>
  <si>
    <t>廃棄物処理業</t>
  </si>
  <si>
    <t>大分類 Ｒ　サービス業（他に分類されないもの）</t>
  </si>
  <si>
    <t>　　　　　　8721　　事業協同組合（他に分類されないもの）</t>
  </si>
  <si>
    <t>事業協同組合（他に分類されないもの）</t>
  </si>
  <si>
    <t>　　　　　　8714　　森林組合（他に分類されないもの）</t>
  </si>
  <si>
    <t>　　　　　　8713　　水産加工業協同組合（他に分類されないもの）</t>
  </si>
  <si>
    <t>　　　　　　8712　　漁業協同組合（他に分類されないもの）</t>
  </si>
  <si>
    <t>　　　　　　8711　　農業協同組合（他に分類されないもの）</t>
  </si>
  <si>
    <t>農林水産業協同組合（他に分類されないもの）</t>
  </si>
  <si>
    <t>　　　　　　8701　　管理，補助的経済活動を行う事業所</t>
  </si>
  <si>
    <t>管理，補助的経済活動を行う事業所（87協同組合）</t>
  </si>
  <si>
    <t>協同組合（他に分類されないもの）</t>
  </si>
  <si>
    <t>　　　　　　8629　　その他の郵便局受託業</t>
  </si>
  <si>
    <t>　　　　　　8621　　簡易郵便局</t>
  </si>
  <si>
    <t>郵便局受託業</t>
  </si>
  <si>
    <t>　　　　　　8611　　郵便局</t>
  </si>
  <si>
    <t>郵便局</t>
  </si>
  <si>
    <t>　　　　　　8601　　管理，補助的経済活動を行う事業所</t>
  </si>
  <si>
    <t>管理，補助的経済活動を行う事業所（86郵便局）</t>
  </si>
  <si>
    <t>大分類 Ｑ　複合サービス事業</t>
  </si>
  <si>
    <t>　　　　　　8599　　他に分類されない社会保険・社会福祉・介護事業</t>
  </si>
  <si>
    <t>　　　　　　8591　　更生保護事業</t>
  </si>
  <si>
    <t>その他の社会保険・社会福祉・介護事業</t>
  </si>
  <si>
    <t>　　　　　　8559　　その他の障害者福祉事業</t>
  </si>
  <si>
    <t>　　　　　　8551　　居住支援事業</t>
  </si>
  <si>
    <t>障害者福祉事業</t>
  </si>
  <si>
    <t>　　　　　　8549　　その他の老人福祉・介護事業</t>
  </si>
  <si>
    <t>　　　　　　8546　　有料老人ホーム</t>
  </si>
  <si>
    <t>　　　　　　8545　　認知症老人グループホーム</t>
  </si>
  <si>
    <t>　　　　　　8544　　訪問介護事業</t>
  </si>
  <si>
    <t>　　　　　　8543　　通所・短期入所介護事業</t>
  </si>
  <si>
    <t>　　　　　　8542　　介護老人保健施設</t>
  </si>
  <si>
    <t>　　　　　　8541　　特別養護老人ホーム</t>
  </si>
  <si>
    <t>老人福祉・介護事業</t>
  </si>
  <si>
    <t>　　　　　　8539　　その他の児童福祉事業</t>
  </si>
  <si>
    <t>　　　　　　8531　　保育所</t>
  </si>
  <si>
    <t>児童福祉事業</t>
  </si>
  <si>
    <t>　　　　　　8521　　福祉事務所</t>
  </si>
  <si>
    <t>福祉事務所</t>
  </si>
  <si>
    <t>　　　　　　8511　　社会保険事業団体</t>
  </si>
  <si>
    <t>社会保険事業団体</t>
  </si>
  <si>
    <t>　　　　　　8509　　その他の管理，補助的経済活動を行う事業所</t>
  </si>
  <si>
    <t>　　　　　　8500　　主として管理事務を行う本社等</t>
  </si>
  <si>
    <t>管理，補助的経済活動を行う事業所（85社会保険・社会福祉・介護事業）</t>
  </si>
  <si>
    <t>社会保険・社会福祉・介護事業</t>
  </si>
  <si>
    <t>　　　　　　8499　　他に分類されない保健衛生</t>
  </si>
  <si>
    <t>　　　　　　8493　　消毒業</t>
  </si>
  <si>
    <t>　　　　　　8492　　検査業</t>
  </si>
  <si>
    <t>　　　　　　8491　　検疫所（動物検疫所，植物防疫所を除く）</t>
  </si>
  <si>
    <t>その他の保健衛生</t>
  </si>
  <si>
    <t>　　　　　　8429　　その他の健康相談施設</t>
  </si>
  <si>
    <t>　　　　　　8423　　母子健康相談施設</t>
  </si>
  <si>
    <t>　　　　　　8422　　精神保健相談施設</t>
  </si>
  <si>
    <t>　　　　　　8421　　結核健康相談施設</t>
  </si>
  <si>
    <t>健康相談施設</t>
  </si>
  <si>
    <t>　　　　　　8411　　保健所</t>
  </si>
  <si>
    <t>保健所</t>
  </si>
  <si>
    <t>　　　　　　8409　　その他の管理，補助的経済活動を行う事業所</t>
  </si>
  <si>
    <t>　　　　　　8400　　主として管理事務を行う本社等</t>
  </si>
  <si>
    <t>管理，補助的経済活動を行う事業所（84保健衛生）</t>
  </si>
  <si>
    <t>保健衛生</t>
  </si>
  <si>
    <t>　　　　　　8369　　その他の医療に附帯するサービス業</t>
  </si>
  <si>
    <t>　　　　　　8361　　歯科技工所</t>
  </si>
  <si>
    <t>医療に附帯するサービス業</t>
  </si>
  <si>
    <t>　　　　　　8359　　その他の療術業</t>
  </si>
  <si>
    <t>　　　　　　8351　　あん摩マッサージ指圧師・はり師・きゅう師・柔道整復師の施術所</t>
  </si>
  <si>
    <t>療術業</t>
  </si>
  <si>
    <t>　　　　　　8342　　看護業</t>
  </si>
  <si>
    <t>　　　　　　8341　　助産所</t>
  </si>
  <si>
    <t>助産・看護業</t>
  </si>
  <si>
    <t>　　　　　　8331　　歯科診療所</t>
  </si>
  <si>
    <t>歯科診療所</t>
  </si>
  <si>
    <t>　　　　　　8322　　無床診療所</t>
  </si>
  <si>
    <t>　　　　　　8321　　有床診療所</t>
  </si>
  <si>
    <t>一般診療所</t>
  </si>
  <si>
    <t>　　　　　　8312　　精神科病院</t>
  </si>
  <si>
    <t>　　　　　　8311　　一般病院</t>
  </si>
  <si>
    <t>病院</t>
  </si>
  <si>
    <t>　　　　　　8309　　その他の管理，補助的経済活動を行う事業所</t>
  </si>
  <si>
    <t>　　　　　　8300　　主として管理事務を行う本社等</t>
  </si>
  <si>
    <t>管理，補助的経済活動を行う事業所（83医療業）</t>
  </si>
  <si>
    <t>医療業</t>
  </si>
  <si>
    <t>大分類 Ｐ　医療，福祉</t>
  </si>
  <si>
    <t>　　　　　　8299　　他に分類されない教育，学習支援業</t>
  </si>
  <si>
    <t>他に分類されない教育，学習支援業</t>
  </si>
  <si>
    <t>　　　　　　8249　　その他の教養・技能教授業</t>
  </si>
  <si>
    <t>　　　　　　8246　　スポーツ・健康教授業</t>
  </si>
  <si>
    <t>　　　　　　8245　　外国語会話教授業</t>
  </si>
  <si>
    <t>　　　　　　8244　　そろばん教授業</t>
  </si>
  <si>
    <t>　　　　　　8243　　生花・茶道教授業</t>
  </si>
  <si>
    <t>　　　　　　8242　　書道教授業</t>
  </si>
  <si>
    <t>　　　　　　8241　　音楽教授業</t>
  </si>
  <si>
    <t>教養・技能教授業</t>
  </si>
  <si>
    <t>　　　　　　8231　　学習塾</t>
  </si>
  <si>
    <t>学習塾</t>
  </si>
  <si>
    <t>　　　　　　8229　　その他の職業・教育支援施設</t>
  </si>
  <si>
    <t>　　　　　　8222　　職業訓練施設</t>
  </si>
  <si>
    <t>　　　　　　8221　　職員教育施設・支援業</t>
  </si>
  <si>
    <t>職業・教育支援施設</t>
  </si>
  <si>
    <t>　　　　　　8219　　その他の社会教育</t>
  </si>
  <si>
    <t>　　　　　　8216　　社会通信教育</t>
  </si>
  <si>
    <t>　　　　　　8215　　青少年教育施設</t>
  </si>
  <si>
    <t>　　　　　　8214　　動物園，植物園，水族館</t>
  </si>
  <si>
    <t>　　　　　　8213　　博物館，美術館</t>
  </si>
  <si>
    <t>　　　　　　8212　　図書館</t>
  </si>
  <si>
    <t>　　　　　　8211　　公民館</t>
  </si>
  <si>
    <t>社会教育</t>
  </si>
  <si>
    <t>　　　　　　8209　　その他の管理，補助的経済活動を行う事業所</t>
  </si>
  <si>
    <t>　　　　　　8200　　主として管理事務を行う本社等</t>
  </si>
  <si>
    <t>管理，補助的経済活動を行う事業所（82その他の教育，学習支援業）</t>
  </si>
  <si>
    <t>その他の教育，学習支援業</t>
  </si>
  <si>
    <t>　　　　　　8191　　幼保連携型認定こども園</t>
    <phoneticPr fontId="65"/>
  </si>
  <si>
    <t>幼保連携型認定こども園</t>
    <rPh sb="1" eb="2">
      <t>タモツ</t>
    </rPh>
    <rPh sb="2" eb="5">
      <t>レンケイガタ</t>
    </rPh>
    <rPh sb="5" eb="7">
      <t>ニンテイ</t>
    </rPh>
    <rPh sb="10" eb="11">
      <t>エン</t>
    </rPh>
    <phoneticPr fontId="65"/>
  </si>
  <si>
    <t>　　　　　　8181　　学校教育支援機関</t>
  </si>
  <si>
    <t>学校教育支援機関</t>
  </si>
  <si>
    <t>　　　　　　8172　　各種学校</t>
  </si>
  <si>
    <t>　　　　　　8171　　専修学校</t>
  </si>
  <si>
    <t>専修学校，各種学校</t>
  </si>
  <si>
    <t>　　　　　　8163　　高等専門学校</t>
  </si>
  <si>
    <t>　　　　　　8162　　短期大学</t>
  </si>
  <si>
    <t>　　　　　　8161　　大学</t>
  </si>
  <si>
    <t>高等教育機関</t>
  </si>
  <si>
    <t>　　　　　　8151　　特別支援学校</t>
  </si>
  <si>
    <t>特別支援学校</t>
  </si>
  <si>
    <t>　　　　　　8142　　中等教育学校</t>
  </si>
  <si>
    <t>　　　　　　8141　　高等学校</t>
  </si>
  <si>
    <t>高等学校，中等教育学校</t>
  </si>
  <si>
    <t>　　　　　　8131　　中学校</t>
  </si>
  <si>
    <t>中学校</t>
  </si>
  <si>
    <t>　　　　　　8121　　小学校</t>
  </si>
  <si>
    <t>小学校</t>
  </si>
  <si>
    <t>　　　　　　8111　　幼稚園</t>
  </si>
  <si>
    <t>幼稚園</t>
  </si>
  <si>
    <t>　　　　　　8101　　管理，補助的経済活動を行う事業所</t>
  </si>
  <si>
    <t>管理，補助的経済活動を行う事業所（81学校教育）</t>
  </si>
  <si>
    <t>学校教育</t>
  </si>
  <si>
    <t>大分類 Ｏ　教育，学習支援業</t>
  </si>
  <si>
    <t>　　　　　　8099　　他に分類されない娯楽業</t>
  </si>
  <si>
    <t>　　　　　　8096　　娯楽に附帯するサービス業</t>
  </si>
  <si>
    <t>　　　　　　8095　　カラオケボックス業</t>
  </si>
  <si>
    <t>　　　　　　8094　　芸ぎ業</t>
  </si>
  <si>
    <t>　　　　　　8093　　遊漁船業</t>
  </si>
  <si>
    <t>　　　　　　8092　　マリーナ業</t>
  </si>
  <si>
    <t>　　　　　　8091　　ダンスホール</t>
  </si>
  <si>
    <t>その他の娯楽業</t>
  </si>
  <si>
    <t>　　　　　　8069　　その他の遊戯場</t>
  </si>
  <si>
    <t>　　　　　　8065　　ゲームセンター</t>
  </si>
  <si>
    <t>　　　　　　8064　　パチンコホール</t>
  </si>
  <si>
    <t>　　　　　　8063　　マージャンクラブ</t>
  </si>
  <si>
    <t>　　　　　　8062　　囲碁・将棋所</t>
  </si>
  <si>
    <t>　　　　　　8061　　ビリヤード場</t>
  </si>
  <si>
    <t>遊戯場</t>
  </si>
  <si>
    <t>　　　　　　8053　　テーマパーク</t>
  </si>
  <si>
    <t>　　　　　　8052　　遊園地（テーマパークを除く）</t>
  </si>
  <si>
    <t>　　　　　　8051　　公園</t>
  </si>
  <si>
    <t>公園，遊園地</t>
  </si>
  <si>
    <t>　　　　　　8048　　フィットネスクラブ</t>
  </si>
  <si>
    <t>　　　　　　8047　　バッティング・テニス練習場</t>
  </si>
  <si>
    <t>　　　　　　8046　　テニス場</t>
  </si>
  <si>
    <t>　　　　　　8045　　ボウリング場</t>
  </si>
  <si>
    <t>　　　　　　8044　　ゴルフ練習場</t>
  </si>
  <si>
    <t>　　　　　　8043　　ゴルフ場</t>
  </si>
  <si>
    <t>　　　　　　8042　　体育館</t>
  </si>
  <si>
    <t>　　　　　　8041　　スポーツ施設提供業（別掲を除く）</t>
  </si>
  <si>
    <t>スポーツ施設提供業</t>
  </si>
  <si>
    <t>　　　　　　8036　　自動車・モータボートの競技団</t>
  </si>
  <si>
    <t>　　　　　　8035　　競馬競技団</t>
  </si>
  <si>
    <t>　　　　　　8034　　競輪競技団</t>
  </si>
  <si>
    <t>　　　　　　8033　　自動車・モータボートの競走場</t>
  </si>
  <si>
    <t>　　　　　　8032　　競馬場</t>
  </si>
  <si>
    <t>　　　　　　8031　　競輪場</t>
  </si>
  <si>
    <t>競輪・競馬等の競走場，競技団</t>
  </si>
  <si>
    <t>　　　　　　8025　　演芸・スポーツ等興行団</t>
  </si>
  <si>
    <t>　　　　　　8024　　楽団，舞踏団</t>
  </si>
  <si>
    <t>　　　　　　8023　　劇団</t>
  </si>
  <si>
    <t>　　　　　　8022　　興行場</t>
  </si>
  <si>
    <t>　　　　　　8021　　劇場</t>
  </si>
  <si>
    <t>興行場（別掲を除く），興行団</t>
  </si>
  <si>
    <t>　　　　　　8011　　映画館</t>
  </si>
  <si>
    <t>映画館</t>
  </si>
  <si>
    <t>　　　　　　8009　　その他の管理，補助的経済活動を行う事業所</t>
  </si>
  <si>
    <t>　　　　　　8000　　主として管理事務を行う本社等</t>
  </si>
  <si>
    <t>管理，補助的経済活動を行う事業所（80娯楽業）</t>
  </si>
  <si>
    <t>娯楽業</t>
  </si>
  <si>
    <t>　　　　　　7999　　他に分類されないその他の生活関連サービス業</t>
  </si>
  <si>
    <t>　　　　　　7993　　写真プリント，現像・焼付業</t>
    <phoneticPr fontId="65"/>
  </si>
  <si>
    <t>　　　　　　7992　　結婚相談業，結婚式場紹介業</t>
  </si>
  <si>
    <t>　　　　　　7991　　食品賃加工業</t>
  </si>
  <si>
    <t>他に分類されない生活関連サービス業</t>
  </si>
  <si>
    <t>　　　　　　7963　　冠婚葬祭互助会</t>
  </si>
  <si>
    <t>　　　　　　7962　　結婚式場業</t>
  </si>
  <si>
    <t>　　　　　　7961　　葬儀業</t>
  </si>
  <si>
    <t>冠婚葬祭業</t>
  </si>
  <si>
    <t>　　　　　　7952　　墓地管理業</t>
  </si>
  <si>
    <t>　　　　　　7951　　火葬業</t>
  </si>
  <si>
    <t>火葬・墓地管理業</t>
  </si>
  <si>
    <t>　　　　　　7941　　物品預り業</t>
  </si>
  <si>
    <t>物品預り業</t>
  </si>
  <si>
    <t>　　　　　　7931　　衣服裁縫修理業</t>
  </si>
  <si>
    <t>衣服裁縫修理業</t>
  </si>
  <si>
    <t>　　　　　　7922　　家事サービス業（住込みでないもの）</t>
  </si>
  <si>
    <t>　　　　　　7921　　家事サービス業（住込みのもの）</t>
  </si>
  <si>
    <t>家事サービス業</t>
  </si>
  <si>
    <t>　　　　　　7912　　旅行業者代理業</t>
  </si>
  <si>
    <t>　　　　　　7911　　旅行業(旅行業者代理業を除く)</t>
  </si>
  <si>
    <t>旅行業</t>
  </si>
  <si>
    <t>　　　　　　7909　　その他の管理，補助的経済活動を行う事業所</t>
  </si>
  <si>
    <t>　　　　　　7900　　主として管理事務を行う本社等</t>
  </si>
  <si>
    <t>管理，補助的経済活動を行う事業所（79その他の生活関連サービス業）</t>
  </si>
  <si>
    <t>その他の生活関連サービス業</t>
  </si>
  <si>
    <t>　　　　　　7899　　他に分類されない洗濯・理容・美容・浴場業</t>
  </si>
  <si>
    <t>　　　　　　7894　　ネイルサービス業</t>
    <phoneticPr fontId="65"/>
  </si>
  <si>
    <t>　　　　　　7893　　リラクゼーション業（手技を用いるもの）</t>
    <rPh sb="22" eb="24">
      <t>シュギ</t>
    </rPh>
    <rPh sb="25" eb="26">
      <t>モチ</t>
    </rPh>
    <phoneticPr fontId="65"/>
  </si>
  <si>
    <t>　　　　　　7892　　エステティック業</t>
  </si>
  <si>
    <t>　　　　　　7891　　洗張・染物業</t>
  </si>
  <si>
    <t>その他の洗濯・理容・美容・浴場業</t>
  </si>
  <si>
    <t>　　　　　　7851　　その他の公衆浴場業</t>
  </si>
  <si>
    <t>その他の公衆浴場業</t>
  </si>
  <si>
    <t>　　　　　　7841　　一般公衆浴場業</t>
  </si>
  <si>
    <t>一般公衆浴場業</t>
  </si>
  <si>
    <t>　　　　　　7831　　美容業</t>
  </si>
  <si>
    <t>美容業</t>
  </si>
  <si>
    <t>　　　　　　7821　　理容業</t>
  </si>
  <si>
    <t>理容業</t>
  </si>
  <si>
    <t>　　　　　　7813　　リネンサプライ業</t>
  </si>
  <si>
    <t>　　　　　　7812　　洗濯物取次業</t>
  </si>
  <si>
    <t>　　　　　　7811　　普通洗濯業</t>
  </si>
  <si>
    <t>洗濯業</t>
  </si>
  <si>
    <t>　　　　　　7809　　その他の管理，補助的経済活動を行う事業所</t>
  </si>
  <si>
    <t>　　　　　　7800　　主として管理事務を行う本社等</t>
  </si>
  <si>
    <t>管理，補助的経済活動を行う事業所（78洗濯・理容・美容・浴場業）</t>
  </si>
  <si>
    <t>洗濯・理容・美容・浴場業</t>
  </si>
  <si>
    <t>大分類 Ｎ　生活関連サービス業，娯楽業</t>
  </si>
  <si>
    <t>　　　　　　7721　　配達飲食サービス業</t>
  </si>
  <si>
    <t>配達飲食サービス業</t>
  </si>
  <si>
    <t>　　　　　　7711　　持ち帰り飲食サービス業</t>
  </si>
  <si>
    <t>持ち帰り飲食サービス業</t>
  </si>
  <si>
    <t>　　　　　　7709　　その他の管理，補助的経済活動を行う事業所</t>
  </si>
  <si>
    <t>　　　　　　7700　　主として管理事務を行う本社等</t>
  </si>
  <si>
    <t>管理，補助的経済活動を行う事業所（77持ち帰り・配達飲食サービス業）</t>
  </si>
  <si>
    <t>持ち帰り・配達飲食サービス業</t>
  </si>
  <si>
    <t>　　　　　　7699　　他に分類されない飲食店</t>
    <phoneticPr fontId="65"/>
  </si>
  <si>
    <t>　　　　　　7692　　お好み焼・焼きそば・たこ焼店</t>
  </si>
  <si>
    <t>　　　　　　7691　　ハンバーガー店</t>
  </si>
  <si>
    <t>その他の飲食店</t>
  </si>
  <si>
    <t>　　　　　　7671　　喫茶店</t>
  </si>
  <si>
    <t>喫茶店</t>
  </si>
  <si>
    <t>　　　　　　7661　　バー，キャバレー，ナイトクラブ</t>
  </si>
  <si>
    <t>バー，キャバレー，ナイトクラブ</t>
  </si>
  <si>
    <t>　　　　　　7651　　酒場，ビヤホール</t>
  </si>
  <si>
    <t>酒場，ビヤホール</t>
  </si>
  <si>
    <t>　　　　　　7641　　すし店</t>
  </si>
  <si>
    <t>すし店</t>
  </si>
  <si>
    <t>　　　　　　7631　　そば・うどん店</t>
  </si>
  <si>
    <t>そば・うどん店</t>
  </si>
  <si>
    <t>　　　　　　7629　　その他の専門料理店</t>
  </si>
  <si>
    <t>　　　　　　7625　　焼肉店</t>
  </si>
  <si>
    <t>　　　　　　7624　　ラーメン店</t>
  </si>
  <si>
    <t>　　　　　　7623　　中華料理店</t>
  </si>
  <si>
    <t>　　　　　　7622　　料亭</t>
  </si>
  <si>
    <t>　　　　　　7621　　日本料理店</t>
  </si>
  <si>
    <t>専門料理店</t>
  </si>
  <si>
    <t>　　　　　　7611　　食堂，レストラン（専門料理店を除く）</t>
  </si>
  <si>
    <t>食堂，レストラン（専門料理店を除く）</t>
  </si>
  <si>
    <t>　　　　　　7609　　その他の管理，補助的経済活動を行う事業所</t>
  </si>
  <si>
    <t>　　　　　　7600　　主として管理事務を行う本社等</t>
  </si>
  <si>
    <t>管理，補助的経済活動を行う事業所（76飲食店）</t>
  </si>
  <si>
    <t>飲食店</t>
  </si>
  <si>
    <t>　　　　　　7599　　他に分類されない宿泊業</t>
  </si>
  <si>
    <t>　　　　　　7592　　リゾートクラブ</t>
  </si>
  <si>
    <t>　　　　　　7591　　会社・団体の宿泊所</t>
  </si>
  <si>
    <t>その他の宿泊業</t>
  </si>
  <si>
    <t>　　　　　　7531　　下宿業</t>
  </si>
  <si>
    <t>下宿業</t>
  </si>
  <si>
    <t>　　　　　　7521　　簡易宿所</t>
  </si>
  <si>
    <t>簡易宿所</t>
  </si>
  <si>
    <t>　　　　　　7511　　旅館，ホテル</t>
  </si>
  <si>
    <t>旅館，ホテル</t>
  </si>
  <si>
    <t>　　　　　　7509　　その他の管理，補助的経済活動を行う事業所</t>
  </si>
  <si>
    <t>　　　　　　7500　　主として管理事務を行う本社等</t>
  </si>
  <si>
    <t>管理，補助的経済活動を行う事業所（75宿泊業）</t>
  </si>
  <si>
    <t>宿泊業</t>
  </si>
  <si>
    <t>大分類 Ｍ　宿泊業，飲食サービス業</t>
  </si>
  <si>
    <t>　　　　　　7499　　その他の技術サービス業</t>
  </si>
  <si>
    <t>その他の技術サービス業</t>
  </si>
  <si>
    <t>　　　　　　7462　　商業写真業</t>
  </si>
  <si>
    <t>　　　　　　7461　　写真業（商業写真業を除く）</t>
  </si>
  <si>
    <t>写真業</t>
  </si>
  <si>
    <t>　　　　　　7459　　その他の計量証明業</t>
  </si>
  <si>
    <t>　　　　　　7452　　環境計量証明業</t>
  </si>
  <si>
    <t>　　　　　　7451　　一般計量証明業</t>
  </si>
  <si>
    <t>計量証明業</t>
  </si>
  <si>
    <t>　　　　　　7442　　非破壊検査業</t>
  </si>
  <si>
    <t>　　　　　　7441　　商品検査業</t>
  </si>
  <si>
    <t>商品・非破壊検査業</t>
  </si>
  <si>
    <t>　　　　　　7431　　機械設計業</t>
  </si>
  <si>
    <t>機械設計業</t>
  </si>
  <si>
    <t>　　　　　　7429　　その他の土木建築サービス業</t>
  </si>
  <si>
    <t>　　　　　　7422　　測量業</t>
  </si>
  <si>
    <t>　　　　　　7421　　建築設計業</t>
  </si>
  <si>
    <t>土木建築サービス業</t>
  </si>
  <si>
    <t>　　　　　　7411　　獣医業</t>
  </si>
  <si>
    <t>獣医業</t>
  </si>
  <si>
    <t>　　　　　　7401　　管理，補助的経済活動を行う事業所</t>
  </si>
  <si>
    <t>管理，補助的経済活動を行う事業所（74技術サービス業）</t>
  </si>
  <si>
    <t>技術サービス業（他に分類されないもの）</t>
  </si>
  <si>
    <t>　　　　　　7311　　広告業</t>
  </si>
  <si>
    <t>広告業</t>
  </si>
  <si>
    <t>　　　　　　7309　　その他の管理，補助的経済活動を行う事業所</t>
  </si>
  <si>
    <t>　　　　　　7300　　主として管理事務を行う本社等</t>
  </si>
  <si>
    <t>管理，補助的経済活動を行う事業所（73広告業）</t>
  </si>
  <si>
    <t>　　　　　　7299　　他に分類されない専門サービス業</t>
  </si>
  <si>
    <t>　　　　　　7294　　不動産鑑定業</t>
  </si>
  <si>
    <t>　　　　　　7293　　通訳業，通訳案内業</t>
  </si>
  <si>
    <t>　　　　　　7292　　翻訳業（著述家業を除く）</t>
  </si>
  <si>
    <t>　　　　　　7291　　興信所</t>
  </si>
  <si>
    <t>その他の専門サービス業</t>
  </si>
  <si>
    <t>　　　　　　7282　　純粋持株会社</t>
  </si>
  <si>
    <t>　　　　　　7281　　経営コンサルタント業</t>
  </si>
  <si>
    <t>経営コンサルタント業，純粋持株会社</t>
  </si>
  <si>
    <t>　　　　　　7272　　芸術家業</t>
  </si>
  <si>
    <t>　　　　　　7271　　著述家業</t>
  </si>
  <si>
    <t>著述・芸術家業</t>
  </si>
  <si>
    <t>　　　　　　7261　　デザイン業</t>
  </si>
  <si>
    <t>デザイン業</t>
  </si>
  <si>
    <t>　　　　　　7251　　社会保険労務士事務所</t>
  </si>
  <si>
    <t>社会保険労務士事務所</t>
  </si>
  <si>
    <t>　　　　　　7242　　税理士事務所</t>
  </si>
  <si>
    <t>　　　　　　7241　　公認会計士事務所</t>
  </si>
  <si>
    <t>公認会計士事務所，税理士事務所</t>
  </si>
  <si>
    <t>　　　　　　7231　　行政書士事務所</t>
  </si>
  <si>
    <t>行政書士事務所</t>
  </si>
  <si>
    <t>　　　　　　7222　　土地家屋調査士事務所</t>
  </si>
  <si>
    <t>　　　　　　7221　　公証人役場，司法書士事務所</t>
  </si>
  <si>
    <t>公証人役場，司法書士事務所，土地家屋調査士事務所</t>
  </si>
  <si>
    <t>　　　　　　7212　　特許事務所</t>
  </si>
  <si>
    <t>　　　　　　7211　　法律事務所</t>
  </si>
  <si>
    <t>法律事務所，特許事務所</t>
  </si>
  <si>
    <t>　　　　　　7201　　管理，補助的経済活動を行う事業所</t>
  </si>
  <si>
    <t>管理，補助的経済活動を行う事業所（72専門サービス業）</t>
  </si>
  <si>
    <t>専門サービス業（他に分類されないもの）</t>
  </si>
  <si>
    <t>　　　　　　7121　　人文・社会科学研究所</t>
  </si>
  <si>
    <t>人文・社会科学研究所</t>
  </si>
  <si>
    <t>　　　　　　7114　　医学・薬学研究所</t>
  </si>
  <si>
    <t>　　　　　　7113　　農学研究所</t>
  </si>
  <si>
    <t>　　　　　　7112　　工学研究所</t>
  </si>
  <si>
    <t>　　　　　　7111　　理学研究所</t>
  </si>
  <si>
    <t>自然科学研究所</t>
  </si>
  <si>
    <t>　　　　　　7101　　管理，補助的経済活動を行う事業所</t>
  </si>
  <si>
    <t>管理，補助的経済活動を行う事業所（71学術・開発研究機関）</t>
  </si>
  <si>
    <t>学術・開発研究機関</t>
  </si>
  <si>
    <t>大分類 Ｌ　学術研究，専門・技術サービス業</t>
  </si>
  <si>
    <t>　　　　　　7099　　他に分類されない物品賃貸業</t>
  </si>
  <si>
    <t>　　　　　　7093　　貸衣しょう業（別掲を除く）</t>
  </si>
  <si>
    <t>　　　　　　7092　　音楽・映像記録物賃貸業（別掲を除く）</t>
  </si>
  <si>
    <t>　　　　　　7091　　映画・演劇用品賃貸業</t>
  </si>
  <si>
    <t>その他の物品賃貸業</t>
  </si>
  <si>
    <t>　　　　　　7051　　スポーツ・娯楽用品賃貸業</t>
  </si>
  <si>
    <t>スポーツ・娯楽用品賃貸業</t>
  </si>
  <si>
    <t>　　　　　　7041　　自動車賃貸業</t>
  </si>
  <si>
    <t>自動車賃貸業</t>
  </si>
  <si>
    <t>　　　　　　7032　　電子計算機・同関連機器賃貸業</t>
  </si>
  <si>
    <t>　　　　　　7031　　事務用機械器具賃貸業（電子計算機を除く）</t>
  </si>
  <si>
    <t>事務用機械器具賃貸業</t>
  </si>
  <si>
    <t>　　　　　　7022　　建設機械器具賃貸業</t>
  </si>
  <si>
    <t>　　　　　　7021　　産業用機械器具賃貸業（建設機械器具を除く）</t>
  </si>
  <si>
    <t>産業用機械器具賃貸業</t>
  </si>
  <si>
    <t>　　　　　　7019　　その他の各種物品賃貸業</t>
  </si>
  <si>
    <t>　　　　　　7011　　総合リース業</t>
  </si>
  <si>
    <t>各種物品賃貸業</t>
  </si>
  <si>
    <t>　　　　　　7009　　その他の管理，補助的経済活動を行う事業所</t>
  </si>
  <si>
    <t>　　　　　　7000　　主として管理事務を行う本社等</t>
  </si>
  <si>
    <t>管理，補助的経済活動を行う事業所（70物品賃貸業）</t>
  </si>
  <si>
    <t>物品賃貸業</t>
  </si>
  <si>
    <t>　　　　　　6941　　不動産管理業</t>
  </si>
  <si>
    <t>不動産管理業</t>
  </si>
  <si>
    <t>　　　　　　6931　　駐車場業</t>
  </si>
  <si>
    <t>駐車場業</t>
  </si>
  <si>
    <t>　　　　　　6922　　貸間業</t>
  </si>
  <si>
    <t>　　　　　　6921　　貸家業</t>
  </si>
  <si>
    <t>貸家業，貸間業</t>
  </si>
  <si>
    <t>　　　　　　6919　　その他の不動産賃貸業</t>
  </si>
  <si>
    <t>　　　　　　6912　　土地賃貸業</t>
  </si>
  <si>
    <t>　　　　　　6911　　貸事務所業</t>
  </si>
  <si>
    <t>不動産賃貸業（貸家業，貸間業を除く）</t>
  </si>
  <si>
    <t>　　　　　　6909　　その他の管理，補助的経済活動を行う事業所</t>
  </si>
  <si>
    <t>　　　　　　6900　　主として管理事務を行う本社等</t>
  </si>
  <si>
    <t>管理，補助的経済活動を行う事業所（69不動産賃貸業・管理業）</t>
  </si>
  <si>
    <t>不動産賃貸業・管理業</t>
  </si>
  <si>
    <t>　　　　　　6821　　不動産代理業・仲介業</t>
  </si>
  <si>
    <t>不動産代理業・仲介業</t>
  </si>
  <si>
    <t>　　　　　　6812　　土地売買業</t>
  </si>
  <si>
    <t>　　　　　　6811　　建物売買業</t>
  </si>
  <si>
    <t>建物売買業，土地売買業</t>
  </si>
  <si>
    <t>　　　　　　6809　　その他の管理，補助的経済活動を行う事業所</t>
  </si>
  <si>
    <t>　　　　　　6800　　主として管理事務を行う本社等</t>
  </si>
  <si>
    <t>管理，補助的経済活動を行う事業所（68不動産取引業）</t>
  </si>
  <si>
    <t>不動産取引業</t>
  </si>
  <si>
    <t>大分類 Ｋ　不動産業，物品賃貸業</t>
  </si>
  <si>
    <t>　　　　　　6759　　その他の保険サービス業</t>
  </si>
  <si>
    <t>　　　　　　6752　　損害査定業</t>
  </si>
  <si>
    <t>　　　　　　6751　　保険料率算出団体</t>
  </si>
  <si>
    <t>保険サービス業</t>
  </si>
  <si>
    <t>　　　　　　6743　　共済事業媒介代理業・少額短期保険代理業</t>
  </si>
  <si>
    <t>　　　　　　6742　　損害保険代理業</t>
  </si>
  <si>
    <t>　　　　　　6741　　生命保険媒介業</t>
  </si>
  <si>
    <t>保険媒介代理業</t>
  </si>
  <si>
    <t>　　　　　　6733　　少額短期保険業</t>
  </si>
  <si>
    <t>　　　　　　6732　　共済事業（各種協同組合法等によるもの）</t>
  </si>
  <si>
    <t>　　　　　　6731　　共済事業（各種災害補償法によるもの）</t>
  </si>
  <si>
    <t>共済事業，少額短期保険業</t>
    <phoneticPr fontId="65"/>
  </si>
  <si>
    <t>　　　　　　6729　　その他の損害保険業</t>
  </si>
  <si>
    <t>　　　　　　6722　　損害保険再保険業</t>
  </si>
  <si>
    <t>　　　　　　6721　　損害保険業（損害保険再保険業を除く）</t>
  </si>
  <si>
    <t>損害保険業</t>
  </si>
  <si>
    <t>　　　　　　6719　　その他の生命保険業</t>
  </si>
  <si>
    <t>　　　　　　6713　　生命保険再保険業</t>
  </si>
  <si>
    <t>　　　　　　6712　　郵便保険業</t>
  </si>
  <si>
    <t>　　　　　　6711　　生命保険業（郵便保険業，生命保険再保険業を除く）</t>
  </si>
  <si>
    <t>生命保険業</t>
  </si>
  <si>
    <t>　　　　　　6709　　その他の管理，補助的経済活動を行う事業所</t>
  </si>
  <si>
    <t>　　　　　　6700　　主として管理事務を行う本社等</t>
  </si>
  <si>
    <t>管理，補助的経済活動を行う事業所（67保険業）</t>
  </si>
  <si>
    <t>保険業（保険媒介代理業，保険サービス業を含む）</t>
  </si>
  <si>
    <t>　　　　　　6639　　その他の金融代理業</t>
  </si>
  <si>
    <t>　　　　　　6632　　信託契約代理業</t>
  </si>
  <si>
    <t>　　　　　　6631　　金融商品仲介業</t>
  </si>
  <si>
    <t>金融代理業</t>
  </si>
  <si>
    <t>　　　　　　6622　　管理型信託業</t>
  </si>
  <si>
    <t>　　　　　　6621　　運用型信託業</t>
  </si>
  <si>
    <t>信託業</t>
  </si>
  <si>
    <t>　　　　　　6619　　その他の補助的金融業，金融附帯業</t>
  </si>
  <si>
    <t>　　　　　　6618　　商品取引所</t>
  </si>
  <si>
    <t>　　　　　　6617　　金融商品取引所</t>
  </si>
  <si>
    <t>　　　　　　6616　　預・貯金等保険機関</t>
  </si>
  <si>
    <t>　　　　　　6615　　信用保証再保険機関</t>
  </si>
  <si>
    <t>　　　　　　6614　　信用保証機関</t>
  </si>
  <si>
    <t>　　　　　　6613　　両替業</t>
  </si>
  <si>
    <t>　　　　　　6612　　手形交換所</t>
  </si>
  <si>
    <t>　　　　　　6611　　短資業</t>
  </si>
  <si>
    <t>補助的金融業，金融附帯業</t>
  </si>
  <si>
    <t>　　　　　　6609　　その他の管理，補助的経済活動を行う事業所</t>
  </si>
  <si>
    <t>　　　　　　6600　　主として管理事務を行う本社等</t>
  </si>
  <si>
    <t>管理，補助的経済活動を行う事業所（66補助的金融業等）</t>
  </si>
  <si>
    <t>補助的金融業等</t>
  </si>
  <si>
    <t>　　　　　　6529　　その他の商品先物取引業，商品投資顧問業</t>
    <rPh sb="28" eb="30">
      <t>コモン</t>
    </rPh>
    <phoneticPr fontId="65"/>
  </si>
  <si>
    <t>　　　　　　6522　　商品投資顧問業</t>
    <rPh sb="16" eb="18">
      <t>コモン</t>
    </rPh>
    <phoneticPr fontId="65"/>
  </si>
  <si>
    <t>　　　　　　6521　　商品先物取引業</t>
    <phoneticPr fontId="65"/>
  </si>
  <si>
    <t>商品先物取引業，商品投資顧問業</t>
    <rPh sb="12" eb="14">
      <t>コモン</t>
    </rPh>
    <phoneticPr fontId="65"/>
  </si>
  <si>
    <t>　　　　　　6514　　補助的金融商品取引業</t>
  </si>
  <si>
    <t>　　　　　　6513　　投資運用業</t>
  </si>
  <si>
    <t>　　　　　　6512　　投資助言・代理業</t>
  </si>
  <si>
    <t>　　　　　　6511　　金融商品取引業（投資助言・代理・運用業，補助的金融商品取引業を除く）</t>
  </si>
  <si>
    <t>金融商品取引業</t>
  </si>
  <si>
    <t>　　　　　　6509　　その他の管理，補助的経済活動を行う事業所</t>
  </si>
  <si>
    <t>　　　　　　6500　　主として管理事務を行う本社等</t>
  </si>
  <si>
    <t>管理，補助的経済活動を行う事業所（65金融商品取引業，商品先物取引業）</t>
  </si>
  <si>
    <t>金融商品取引業，商品先物取引業</t>
  </si>
  <si>
    <t>　　　　　　6499　　他に分類されない非預金信用機関</t>
  </si>
  <si>
    <t>　　　　　　6493　　証券金融業</t>
  </si>
  <si>
    <t>　　　　　　6492　　住宅専門金融業</t>
  </si>
  <si>
    <t>　　　　　　6491　　政府関係金融機関</t>
  </si>
  <si>
    <t>その他の非預金信用機関</t>
  </si>
  <si>
    <t>　　　　　　6432　　割賦金融業</t>
  </si>
  <si>
    <t>　　　　　　6431　　クレジットカード業</t>
  </si>
  <si>
    <t>クレジットカード業，割賦金融業</t>
  </si>
  <si>
    <t>　　　　　　6421　　質屋</t>
  </si>
  <si>
    <t>質屋</t>
  </si>
  <si>
    <t>　　　　　　6412　　事業者向け貸金業</t>
  </si>
  <si>
    <t>　　　　　　6411　　消費者向け貸金業</t>
  </si>
  <si>
    <t>貸金業</t>
  </si>
  <si>
    <t>　　　　　　6409　　その他の管理，補助的経済活動を行う事業所</t>
  </si>
  <si>
    <t>　　　　　　6400　　主として管理事務を行う本社等</t>
  </si>
  <si>
    <t>管理，補助的経済活動を行う事業所（64貸金業，クレジットカード業等非預金信用機関）</t>
  </si>
  <si>
    <t>貸金業，クレジットカード業等非預金信用機関</t>
  </si>
  <si>
    <t>　　　　　　6325　　漁業協同組合，水産加工業協同組合</t>
  </si>
  <si>
    <t>　　　　　　6324　　農業協同組合</t>
  </si>
  <si>
    <t>　　　　　　6323　　信用漁業協同組合連合会，信用水産加工業協同組合連合会</t>
  </si>
  <si>
    <t>　　　　　　6322　　信用農業協同組合連合会</t>
  </si>
  <si>
    <t>　　　　　　6321　　農林中央金庫</t>
  </si>
  <si>
    <t>農林水産金融業</t>
  </si>
  <si>
    <t>　　　　　　6314　　労働金庫・同連合会</t>
  </si>
  <si>
    <t>　　　　　　6313　　商工組合中央金庫</t>
  </si>
  <si>
    <t>　　　　　　6312　　信用協同組合・同連合会</t>
  </si>
  <si>
    <t>　　　　　　6311　　信用金庫・同連合会</t>
  </si>
  <si>
    <t>中小企業等金融業</t>
  </si>
  <si>
    <t>　　　　　　6309　　その他の管理，補助的経済活動を行う事業所</t>
  </si>
  <si>
    <t>　　　　　　6300　　主として管理事務を行う本社等</t>
  </si>
  <si>
    <t>管理，補助的経済活動を行う事業所（63協同組織金融業）</t>
  </si>
  <si>
    <t>協同組織金融業</t>
  </si>
  <si>
    <t>　　　　　　6229　　その他の銀行</t>
  </si>
  <si>
    <t>　　　　　　6223　　信託銀行</t>
  </si>
  <si>
    <t>　　　　　　6222　　郵便貯金銀行</t>
  </si>
  <si>
    <t>　　　　　　6221　　普通銀行</t>
  </si>
  <si>
    <t>銀行（中央銀行を除く）</t>
  </si>
  <si>
    <t>　　　　　　6211　　中央銀行</t>
  </si>
  <si>
    <t>中央銀行</t>
  </si>
  <si>
    <t>　　　　　　6209　　その他の管理，補助的経済活動を行う事業所</t>
  </si>
  <si>
    <t>　　　　　　6200　　主として管理事務を行う本社等</t>
  </si>
  <si>
    <t>管理，補助的経済活動を行う事業所（62銀行業）</t>
  </si>
  <si>
    <t>銀行業</t>
  </si>
  <si>
    <t>大分類 Ｊ　金融業，保険業</t>
  </si>
  <si>
    <t>　　　　　　6199　　その他の無店舗小売業</t>
  </si>
  <si>
    <t>その他の無店舗小売業</t>
  </si>
  <si>
    <t>　　　　　　6121　　自動販売機による小売業</t>
  </si>
  <si>
    <t>自動販売機による小売業</t>
  </si>
  <si>
    <t>　　　　　　6119　　無店舗小売業（その他の小売）</t>
  </si>
  <si>
    <t>　　　　　　6114　　無店舗小売業（機械器具小売）</t>
  </si>
  <si>
    <t>　　　　　　6113　　無店舗小売業（飲食料品小売）</t>
  </si>
  <si>
    <t>　　　　　　6112　　無店舗小売業（織物・衣服・身の回り品小売）</t>
  </si>
  <si>
    <t>　　　　　　6111　　無店舗小売業（各種商品小売）</t>
  </si>
  <si>
    <t>通信販売・訪問販売小売業</t>
  </si>
  <si>
    <t>　　　　　　6109　　その他の管理，補助的経済活動を行う事業所</t>
  </si>
  <si>
    <t>　　　　　　6108　　自家用倉庫</t>
  </si>
  <si>
    <t>　　　　　　6100　　主として管理事務を行う本社等</t>
  </si>
  <si>
    <t>管理，補助的経済活動を行う事業所（61無店舗小売業）</t>
  </si>
  <si>
    <t>無店舗小売業</t>
  </si>
  <si>
    <t>　　　　　　6099　　他に分類されないその他の小売業</t>
  </si>
  <si>
    <t>　　　　　　6098　　中古品小売業（骨とう品を除く）</t>
  </si>
  <si>
    <t>　　　　　　6097　　骨とう品小売業</t>
  </si>
  <si>
    <t>　　　　　　6096　　ペット・ペット用品小売業</t>
  </si>
  <si>
    <t>　　　　　　6095　　ジュエリー製品小売業</t>
  </si>
  <si>
    <t>　　　　　　6094　　建築材料小売業</t>
  </si>
  <si>
    <t>　　　　　　6093　　花・植木小売業</t>
  </si>
  <si>
    <t>　　　　　　6092　　たばこ・喫煙具専門小売業</t>
  </si>
  <si>
    <t>　　　　　　6091　　ホームセンター</t>
  </si>
  <si>
    <t>他に分類されない小売業</t>
  </si>
  <si>
    <t>　　　　　　6082　　時計・眼鏡・光学機械小売業</t>
  </si>
  <si>
    <t>　　　　　　6081　　写真機・写真材料小売業</t>
  </si>
  <si>
    <t>写真機・時計・眼鏡小売業</t>
  </si>
  <si>
    <t>　　　　　　6073　　楽器小売業</t>
  </si>
  <si>
    <t>　　　　　　6072　　がん具・娯楽用品小売業</t>
  </si>
  <si>
    <t>　　　　　　6071　　スポーツ用品小売業</t>
  </si>
  <si>
    <t>スポーツ用品・がん具・娯楽用品・楽器小売業</t>
  </si>
  <si>
    <t>　　　　　　6064　　紙・文房具小売業</t>
  </si>
  <si>
    <t>　　　　　　6063　　新聞小売業</t>
  </si>
  <si>
    <t>　　　　　　6062　　古本小売業</t>
  </si>
  <si>
    <t>　　　　　　6061　　書籍・雑誌小売業（古本を除く）</t>
  </si>
  <si>
    <t>書籍・文房具小売業</t>
  </si>
  <si>
    <t>　　　　　　6052　　燃料小売業（ガソリンスタンドを除く）</t>
  </si>
  <si>
    <t>　　　　　　6051　　ガソリンスタンド</t>
  </si>
  <si>
    <t>燃料小売業</t>
  </si>
  <si>
    <t>　　　　　　6043　　肥料・飼料小売業</t>
  </si>
  <si>
    <t>　　　　　　6042　　苗・種子小売業</t>
  </si>
  <si>
    <t>　　　　　　6041　　農業用機械器具小売業</t>
  </si>
  <si>
    <t>農耕用品小売業</t>
  </si>
  <si>
    <t>　　　　　　6034　　化粧品小売業</t>
  </si>
  <si>
    <t>　　　　　　6033　　調剤薬局</t>
  </si>
  <si>
    <t>　　　　　　6032　　医薬品小売業（調剤薬局を除く）</t>
  </si>
  <si>
    <t>　　　　　　6031　　ドラッグストア</t>
  </si>
  <si>
    <t>医薬品・化粧品小売業</t>
  </si>
  <si>
    <t>　　　　　　6029　　他に分類されないじゅう器小売業</t>
  </si>
  <si>
    <t>　　　　　　6023　　陶磁器・ガラス器小売業</t>
  </si>
  <si>
    <t>　　　　　　6022　　荒物小売業</t>
  </si>
  <si>
    <t>　　　　　　6021　　金物小売業</t>
  </si>
  <si>
    <t>じゅう器小売業</t>
  </si>
  <si>
    <t>　　　　　　6014　　宗教用具小売業</t>
  </si>
  <si>
    <t>　　　　　　6013　　畳小売業</t>
  </si>
  <si>
    <t>　　　　　　6012　　建具小売業</t>
  </si>
  <si>
    <t>　　　　　　6011　　家具小売業</t>
  </si>
  <si>
    <t>家具・建具・畳小売業</t>
  </si>
  <si>
    <t>　　　　　　6009　　その他の管理，補助的経済活動を行う事業所</t>
  </si>
  <si>
    <t>　　　　　　6008　　自家用倉庫</t>
  </si>
  <si>
    <t>　　　　　　6000　　主として管理事務を行う本社等</t>
  </si>
  <si>
    <t>管理，補助的経済活動を行う事業所（60その他の小売業）</t>
  </si>
  <si>
    <t>その他の小売業</t>
  </si>
  <si>
    <t>　　　　　　5939　　その他の機械器具小売業</t>
  </si>
  <si>
    <t>　　　　　　5933　　中古電気製品小売業</t>
  </si>
  <si>
    <t>　　　　　　5932　　電気事務機械器具小売業（中古品を除く）</t>
  </si>
  <si>
    <t>　　　　　　5931　　電気機械器具小売業（中古品を除く）</t>
  </si>
  <si>
    <t>機械器具小売業（自動車，自転車を除く）</t>
  </si>
  <si>
    <t>　　　　　　5921　　自転車小売業</t>
  </si>
  <si>
    <t>自転車小売業</t>
  </si>
  <si>
    <t>　　　　　　5914　　二輪自動車小売業（原動機付自転車を含む）</t>
  </si>
  <si>
    <t>　　　　　　5913　　自動車部分品・附属品小売業</t>
  </si>
  <si>
    <t>　　　　　　5912　　中古自動車小売業</t>
  </si>
  <si>
    <t>　　　　　　5911　　自動車（新車）小売業</t>
  </si>
  <si>
    <t>自動車小売業</t>
  </si>
  <si>
    <t>　　　　　　5909　　その他の管理，補助的経済活動を行う事業所</t>
  </si>
  <si>
    <t>　　　　　　5908　　自家用倉庫</t>
  </si>
  <si>
    <t>　　　　　　5900　　主として管理事務を行う本社等</t>
  </si>
  <si>
    <t>管理，補助的経済活動を行う事業所（59機械器具小売業）</t>
  </si>
  <si>
    <t>機械器具小売業</t>
  </si>
  <si>
    <t>　　　　　　5899　　他に分類されない飲食料品小売業</t>
  </si>
  <si>
    <t>　　　　　　5898　　乾物小売業</t>
  </si>
  <si>
    <t>　　　　　　5897　　豆腐・かまぼこ等加工食品小売業</t>
  </si>
  <si>
    <t>　　　　　　5896　　米穀類小売業</t>
  </si>
  <si>
    <t>　　　　　　5895　　料理品小売業</t>
  </si>
  <si>
    <t>　　　　　　5894　　茶類小売業</t>
  </si>
  <si>
    <t>　　　　　　5893　　飲料小売業（別掲を除く）</t>
  </si>
  <si>
    <t>　　　　　　5892　　牛乳小売業</t>
  </si>
  <si>
    <t>　　　　　　5891　　コンビニエンスストア（飲食料品を中心とするものに限る）</t>
  </si>
  <si>
    <t>その他の飲食料品小売業</t>
  </si>
  <si>
    <t>　　　　　　5864　　パン小売業（製造小売でないもの）</t>
  </si>
  <si>
    <t>　　　　　　5863　　パン小売業（製造小売）</t>
  </si>
  <si>
    <t>　　　　　　5862　　菓子小売業（製造小売でないもの）</t>
  </si>
  <si>
    <t>　　　　　　5861　　菓子小売業（製造小売）</t>
  </si>
  <si>
    <t>菓子・パン小売業</t>
  </si>
  <si>
    <t>　　　　　　5851　　酒小売業</t>
  </si>
  <si>
    <t>酒小売業</t>
  </si>
  <si>
    <t>　　　　　　5841　　鮮魚小売業</t>
  </si>
  <si>
    <t>鮮魚小売業</t>
  </si>
  <si>
    <t>　　　　　　5832　　卵・鳥肉小売業</t>
  </si>
  <si>
    <t>　　　　　　5831　　食肉小売業（卵，鳥肉を除く）</t>
  </si>
  <si>
    <t>食肉小売業</t>
  </si>
  <si>
    <t>　　　　　　5822　　果実小売業</t>
  </si>
  <si>
    <t>　　　　　　5821　　野菜小売業</t>
  </si>
  <si>
    <t>野菜・果実小売業</t>
  </si>
  <si>
    <t>　　　　　　5811　　各種食料品小売業</t>
  </si>
  <si>
    <t>各種食料品小売業</t>
  </si>
  <si>
    <t>　　　　　　5809　　その他の管理，補助的経済活動を行う事業所</t>
  </si>
  <si>
    <t>　　　　　　5808　　自家用倉庫</t>
  </si>
  <si>
    <t>　　　　　　5800　　主として管理事務を行う本社等</t>
  </si>
  <si>
    <t>管理，補助的経済活動を行う事業所（58飲食料品小売業）</t>
  </si>
  <si>
    <t>飲食料品小売業</t>
  </si>
  <si>
    <t>　　　　　　5799　　他に分類されない織物・衣服・身の回り品小売業</t>
  </si>
  <si>
    <t>　　　　　　5793　　洋品雑貨・小間物小売業</t>
  </si>
  <si>
    <t>　　　　　　5792　　下着類小売業</t>
  </si>
  <si>
    <t>　　　　　　5791　　かばん・袋物小売業</t>
  </si>
  <si>
    <t>その他の織物・衣服・身の回り品小売業</t>
  </si>
  <si>
    <t>　　　　　　5742　　履物小売業（靴を除く）</t>
  </si>
  <si>
    <t>　　　　　　5741　　靴小売業</t>
  </si>
  <si>
    <t>靴・履物小売業</t>
  </si>
  <si>
    <t>　　　　　　5732　　子供服小売業</t>
  </si>
  <si>
    <t>　　　　　　5731　　婦人服小売業</t>
  </si>
  <si>
    <t>婦人・子供服小売業</t>
  </si>
  <si>
    <t>　　　　　　5721　　男子服小売業</t>
  </si>
  <si>
    <t>男子服小売業</t>
  </si>
  <si>
    <t>　　　　　　5712　　寝具小売業</t>
  </si>
  <si>
    <t>　　　　　　5711　　呉服・服地小売業</t>
  </si>
  <si>
    <t>呉服・服地・寝具小売業</t>
  </si>
  <si>
    <t>　　　　　　5709　　その他の管理，補助的経済活動を行う事業所</t>
  </si>
  <si>
    <t>　　　　　　5708　　自家用倉庫</t>
  </si>
  <si>
    <t>　　　　　　5700　　主として管理事務を行う本社等</t>
  </si>
  <si>
    <t>管理，補助的経済活動を行う事業所（57織物・衣服・身の回り品小売業）</t>
  </si>
  <si>
    <t>織物・衣服・身の回り品小売業</t>
  </si>
  <si>
    <t>　　　　　　5699　　その他の各種商品小売業（従業者が常時50人未満のもの）</t>
  </si>
  <si>
    <t>その他の各種商品小売業（従業者が常時50人未満のもの）</t>
  </si>
  <si>
    <t>　　　　　　5611　　百貨店，総合スーパー</t>
  </si>
  <si>
    <t>百貨店，総合スーパー</t>
  </si>
  <si>
    <t>　　　　　　5609　　その他の管理，補助的経済活動を行う事業所</t>
  </si>
  <si>
    <t>　　　　　　5608　　自家用倉庫</t>
  </si>
  <si>
    <t>　　　　　　5600　　主として管理事務を行う本社等</t>
  </si>
  <si>
    <t>管理，補助的経済活動を行う事業所（56各種商品小売業）</t>
  </si>
  <si>
    <t>各種商品小売業</t>
  </si>
  <si>
    <t>　　　　　　5599　　他に分類されないその他の卸売業</t>
  </si>
  <si>
    <t>　　　　　　5598　　代理商，仲立業</t>
  </si>
  <si>
    <t>　　　　　　5597　　書籍・雑誌卸売業</t>
    <phoneticPr fontId="85"/>
  </si>
  <si>
    <t>　　　　　　5596　　ジュエリー製品卸売業</t>
  </si>
  <si>
    <t>　　　　　　5595　　たばこ卸売業</t>
  </si>
  <si>
    <t>　　　　　　5594　　娯楽用品・がん具卸売業</t>
  </si>
  <si>
    <t>　　　　　　5593　　スポーツ用品卸売業</t>
  </si>
  <si>
    <t>　　　　　　5592　　肥料・飼料卸売業</t>
  </si>
  <si>
    <t>　　　　　　5591　　金物卸売業</t>
  </si>
  <si>
    <t>他に分類されない卸売業</t>
  </si>
  <si>
    <t>　　　　　　5532　　紙製品卸売業</t>
  </si>
  <si>
    <t>　　　　　　5531　　紙卸売業</t>
  </si>
  <si>
    <t>紙・紙製品卸売業</t>
  </si>
  <si>
    <t>　　　　　　5524　　合成洗剤卸売業</t>
  </si>
  <si>
    <t>　　　　　　5523　　化粧品卸売業</t>
  </si>
  <si>
    <t>　　　　　　5522　　医療用品卸売業</t>
  </si>
  <si>
    <t>　　　　　　5521　　医薬品卸売業</t>
  </si>
  <si>
    <t>医薬品・化粧品等卸売業</t>
  </si>
  <si>
    <t>　　　　　　5519　　その他のじゅう器卸売業</t>
  </si>
  <si>
    <t>　　　　　　5515　　陶磁器・ガラス器卸売業</t>
  </si>
  <si>
    <t>　　　　　　5514　　室内装飾繊維品卸売業</t>
  </si>
  <si>
    <t>　　　　　　5513　　畳卸売業</t>
  </si>
  <si>
    <t>　　　　　　5512　　荒物卸売業</t>
  </si>
  <si>
    <t>　　　　　　5511　　家具・建具卸売業</t>
  </si>
  <si>
    <t>家具・建具・じゅう器等卸売業</t>
  </si>
  <si>
    <t>　　　　　　5509　　その他の管理，補助的経済活動を行う事業所</t>
  </si>
  <si>
    <t>　　　　　　5508　　自家用倉庫</t>
  </si>
  <si>
    <t>　　　　　　5500　　主として管理事務を行う本社等</t>
  </si>
  <si>
    <t>管理，補助的経済活動を行う事業所（55その他の卸売業）</t>
  </si>
  <si>
    <t>その他の卸売業</t>
  </si>
  <si>
    <t>　　　　　　5493　　医療用機械器具卸売業（歯科用機械器具を含む）</t>
  </si>
  <si>
    <t>　　　　　　5492　　計量器・理化学機械器具・光学機械器具等卸売業</t>
  </si>
  <si>
    <t>　　　　　　5491　　輸送用機械器具卸売業（自動車を除く）</t>
  </si>
  <si>
    <t>その他の機械器具卸売業</t>
  </si>
  <si>
    <t>　　　　　　5432　　電気機械器具卸売業（家庭用電気機械器具を除く）</t>
  </si>
  <si>
    <t>　　　　　　5431　　家庭用電気機械器具卸売業</t>
  </si>
  <si>
    <t>電気機械器具卸売業</t>
  </si>
  <si>
    <t>　　　　　　5423　　自動車中古部品卸売業</t>
  </si>
  <si>
    <t>　　　　　　5422　　自動車部分品・附属品卸売業（中古品を除く）</t>
  </si>
  <si>
    <t>　　　　　　5421　　自動車卸売業（二輪自動車を含む）</t>
  </si>
  <si>
    <t>自動車卸売業</t>
  </si>
  <si>
    <t>　　　　　　5419　　その他の産業機械器具卸売業</t>
  </si>
  <si>
    <t>　　　　　　5414　　事務用機械器具卸売業</t>
  </si>
  <si>
    <t>　　　　　　5413　　金属加工機械卸売業</t>
  </si>
  <si>
    <t>　　　　　　5412　　建設機械・鉱山機械卸売業</t>
  </si>
  <si>
    <t>　　　　　　5411　　農業用機械器具卸売業</t>
  </si>
  <si>
    <t>産業機械器具卸売業</t>
  </si>
  <si>
    <t>　　　　　　5409　　その他の管理，補助的経済活動を行う事業所</t>
  </si>
  <si>
    <t>　　　　　　5408　　自家用倉庫</t>
  </si>
  <si>
    <t>　　　　　　5400　　主として管理事務を行う本社等</t>
  </si>
  <si>
    <t>管理，補助的経済活動を行う事業所（54機械器具卸売業）</t>
  </si>
  <si>
    <t>機械器具卸売業</t>
  </si>
  <si>
    <t>　　　　　　5369　　その他の再生資源卸売業</t>
  </si>
  <si>
    <t>　　　　　　5364　　古紙卸売業</t>
  </si>
  <si>
    <t>　　　　　　5363　　非鉄金属スクラップ卸売業</t>
  </si>
  <si>
    <t>　　　　　　5362　　鉄スクラップ卸売業</t>
  </si>
  <si>
    <t>　　　　　　5361　　空瓶・空缶等空容器卸売業</t>
  </si>
  <si>
    <t>再生資源卸売業</t>
  </si>
  <si>
    <t>　　　　　　5352　　非鉄金属製品卸売業</t>
  </si>
  <si>
    <t>　　　　　　5351　　非鉄金属地金卸売業</t>
  </si>
  <si>
    <t>非鉄金属卸売業</t>
  </si>
  <si>
    <t>　　　　　　5349　　その他の鉄鋼製品卸売業</t>
  </si>
  <si>
    <t>　　　　　　5342　　鉄鋼一次製品卸売業</t>
  </si>
  <si>
    <t>　　　　　　5341　　鉄鋼粗製品卸売業</t>
  </si>
  <si>
    <t>鉄鋼製品卸売業</t>
  </si>
  <si>
    <t>　　　　　　5332　　鉱物卸売業（石油を除く）</t>
  </si>
  <si>
    <t>　　　　　　5331　　石油卸売業</t>
  </si>
  <si>
    <t>石油・鉱物卸売業</t>
  </si>
  <si>
    <t>　　　　　　5329　　その他の化学製品卸売業</t>
  </si>
  <si>
    <t>　　　　　　5322　　プラスチック卸売業</t>
  </si>
  <si>
    <t>　　　　　　5321　　塗料卸売業</t>
  </si>
  <si>
    <t>化学製品卸売業</t>
  </si>
  <si>
    <t>　　　　　　5319　　その他の建築材料卸売業</t>
  </si>
  <si>
    <t>　　　　　　5314　　建築用金属製品卸売業（建築用金物を除く）</t>
  </si>
  <si>
    <t>　　　　　　5313　　板ガラス卸売業</t>
  </si>
  <si>
    <t>　　　　　　5312　　セメント卸売業</t>
  </si>
  <si>
    <t>　　　　　　5311　　木材・竹材卸売業</t>
  </si>
  <si>
    <t>建築材料卸売業</t>
  </si>
  <si>
    <t>　　　　　　5309　　その他の管理，補助的経済活動を行う事業所</t>
  </si>
  <si>
    <t>　　　　　　5308　　自家用倉庫</t>
  </si>
  <si>
    <t>　　　　　　5300　　主として管理事務を行う本社等</t>
  </si>
  <si>
    <t>管理，補助的経済活動を行う事業所（53建築材料，鉱物・金属材料等卸売業）</t>
  </si>
  <si>
    <t>建築材料，鉱物・金属材料等卸売業</t>
  </si>
  <si>
    <t>　　　　　　5229　　その他の食料・飲料卸売業</t>
  </si>
  <si>
    <t>　　　　　　5227　　牛乳・乳製品卸売業</t>
  </si>
  <si>
    <t>　　　　　　5226　　茶類卸売業</t>
  </si>
  <si>
    <t>　　　　　　5225　　飲料卸売業（別掲を除く）</t>
  </si>
  <si>
    <t>　　　　　　5224　　菓子・パン類卸売業</t>
  </si>
  <si>
    <t>　　　　　　5223　　乾物卸売業</t>
  </si>
  <si>
    <t>　　　　　　5222　　酒類卸売業</t>
  </si>
  <si>
    <t>　　　　　　5221　　砂糖・味そ・しょう油卸売業</t>
  </si>
  <si>
    <t>食料・飲料卸売業</t>
  </si>
  <si>
    <t>　　　　　　5219　　その他の農畜産物・水産物卸売業</t>
  </si>
  <si>
    <t>　　　　　　5216　　生鮮魚介卸売業</t>
  </si>
  <si>
    <t>　　　　　　5215　　食肉卸売業</t>
  </si>
  <si>
    <t>　　　　　　5214　　果実卸売業</t>
  </si>
  <si>
    <t>　　　　　　5213　　野菜卸売業</t>
  </si>
  <si>
    <t>　　　　　　5212　　雑穀・豆類卸売業</t>
  </si>
  <si>
    <t>　　　　　　5211　　米麦卸売業</t>
  </si>
  <si>
    <t>農畜産物・水産物卸売業</t>
  </si>
  <si>
    <t>　　　　　　5209　　その他の管理，補助的経済活動を行う事業所</t>
  </si>
  <si>
    <t>　　　　　　5208　　自家用倉庫</t>
  </si>
  <si>
    <t>　　　　　　5200　　主として管理事務を行う本社等</t>
  </si>
  <si>
    <t>管理，補助的経済活動を行う事業所（52飲食料品卸売業）</t>
  </si>
  <si>
    <t>飲食料品卸売業</t>
  </si>
  <si>
    <t>　　　　　　5139　　その他の身の回り品卸売業</t>
  </si>
  <si>
    <t>　　　　　　5133　　かばん・袋物卸売業</t>
  </si>
  <si>
    <t>　　　　　　5132　　靴・履物卸売業</t>
  </si>
  <si>
    <t>　　　　　　5131　　寝具類卸売業</t>
  </si>
  <si>
    <t>身の回り品卸売業</t>
  </si>
  <si>
    <t>　　　　　　5129　　その他の衣服卸売業</t>
  </si>
  <si>
    <t>　　　　　　5123　　下着類卸売業</t>
  </si>
  <si>
    <t>　　　　　　5122　　婦人・子供服卸売業</t>
  </si>
  <si>
    <t>　　　　　　5121　　男子服卸売業</t>
  </si>
  <si>
    <t>衣服卸売業</t>
  </si>
  <si>
    <t>　　　　　　5113　　織物卸売業（室内装飾繊維品を除く）</t>
  </si>
  <si>
    <t>　　　　　　5112　　糸卸売業</t>
  </si>
  <si>
    <t>　　　　　　5111　　繊維原料卸売業</t>
  </si>
  <si>
    <t>繊維品卸売業（衣服，身の回り品を除く）</t>
  </si>
  <si>
    <t>　　　　　　5109　　その他の管理，補助的経済活動を行う事業所</t>
  </si>
  <si>
    <t>　　　　　　5108　　自家用倉庫</t>
  </si>
  <si>
    <t>　　　　　　5100　　主として管理事務を行う本社等</t>
  </si>
  <si>
    <t>管理，補助的経済活動を行う事業所（51繊維・衣服等卸売業）</t>
  </si>
  <si>
    <t>繊維・衣服等卸売業</t>
  </si>
  <si>
    <t>　　　　　　5019　　その他の各種商品卸売業</t>
  </si>
  <si>
    <t>　　　　　　5011　　各種商品卸売業（従業者が常時100人以上のもの）</t>
  </si>
  <si>
    <t>各種商品卸売業</t>
  </si>
  <si>
    <t>　　　　　　5009　　その他の管理，補助的経済活動を行う事業所</t>
  </si>
  <si>
    <t>　　　　　　5008　　自家用倉庫</t>
  </si>
  <si>
    <t>　　　　　　5000　　主として管理事務を行う本社等</t>
  </si>
  <si>
    <t>管理，補助的経済活動を行う事業所（50各種商品卸売業）</t>
  </si>
  <si>
    <t>すべて対象（物流施設）</t>
    <rPh sb="3" eb="5">
      <t>タイショウ</t>
    </rPh>
    <rPh sb="6" eb="8">
      <t>ブツリュウ</t>
    </rPh>
    <rPh sb="8" eb="10">
      <t>シセツ</t>
    </rPh>
    <phoneticPr fontId="65"/>
  </si>
  <si>
    <t>大分類 Ｉ　卸売業，小売業</t>
  </si>
  <si>
    <t>　　　　　　4911　　郵便業（信書便事業を含む）</t>
  </si>
  <si>
    <t>郵便業（信書便事業を含む）</t>
  </si>
  <si>
    <t>　　　　　　4901　　管理，補助的経済活動を行う事業所</t>
  </si>
  <si>
    <t>管理，補助的経済活動を行う事業所（49郵便業）</t>
  </si>
  <si>
    <t>　　　　　　4899　　他に分類されない運輸に附帯するサービス業</t>
  </si>
  <si>
    <t>　　　　　　4891　　海運仲立業</t>
  </si>
  <si>
    <t>その他の運輸に附帯するサービス業</t>
  </si>
  <si>
    <t>　　　　　　4856　　飛行場業</t>
  </si>
  <si>
    <t>　　　　　　4855　　桟橋泊きょ業</t>
  </si>
  <si>
    <t>　　　　　　4854　　貨物荷扱固定施設業</t>
  </si>
  <si>
    <t>　　　　　　4853　　自動車ターミナル業</t>
  </si>
  <si>
    <t>　　　　　　4852　　道路運送固定施設業</t>
  </si>
  <si>
    <t>　　　　　　4851　　鉄道施設提供業</t>
  </si>
  <si>
    <t>運輸施設提供業</t>
  </si>
  <si>
    <t>　　　　　　4842　　組立こん包業</t>
  </si>
  <si>
    <t>　　　　　　4841　　こん包業（組立こん包業を除く）</t>
  </si>
  <si>
    <t>こん包業</t>
  </si>
  <si>
    <t>　　　　　　4831　　運送代理店</t>
  </si>
  <si>
    <t>運送代理店</t>
  </si>
  <si>
    <t>　　　　　　4822　　運送取次業</t>
  </si>
  <si>
    <t>　　　　　　4821　　利用運送業（集配利用運送業を除く）</t>
  </si>
  <si>
    <t>貨物運送取扱業（集配利用運送業を除く）</t>
  </si>
  <si>
    <t>　　　　　　4811　　港湾運送業</t>
  </si>
  <si>
    <t>港湾運送業</t>
  </si>
  <si>
    <t>　　　　　　4809　　その他の管理，補助的経済活動を行う事業所</t>
  </si>
  <si>
    <t>　　　　　　4800　　主として管理事務を行う本社等</t>
  </si>
  <si>
    <t>管理，補助的経済活動を行う事業所（48運輸に附帯するサービス業）</t>
  </si>
  <si>
    <t>小分類481、482のみ対象（物流施設）</t>
    <rPh sb="0" eb="3">
      <t>ショウブンルイ</t>
    </rPh>
    <rPh sb="12" eb="14">
      <t>タイショウ</t>
    </rPh>
    <phoneticPr fontId="65"/>
  </si>
  <si>
    <t>運輸に附帯するサービス業</t>
  </si>
  <si>
    <t>　　　　　　4721　　冷蔵倉庫業</t>
  </si>
  <si>
    <t>冷蔵倉庫業</t>
  </si>
  <si>
    <t>　　　　　　4711　　倉庫業（冷蔵倉庫業を除く）</t>
  </si>
  <si>
    <t>倉庫業（冷蔵倉庫業を除く）</t>
  </si>
  <si>
    <t>　　　　　　4709　　その他の管理，補助的経済活動を行う事業所</t>
  </si>
  <si>
    <t>　　　　　　4700　　主として管理事務を行う本社等</t>
  </si>
  <si>
    <t>管理，補助的経済活動を行う事業所（47倉庫業）</t>
  </si>
  <si>
    <t>倉庫業</t>
  </si>
  <si>
    <t>　　　　　　4621　　航空機使用業（航空運送業を除く）</t>
  </si>
  <si>
    <t>航空機使用業（航空運送業を除く）</t>
  </si>
  <si>
    <t>　　　　　　4611　　航空運送業</t>
  </si>
  <si>
    <t>航空運送業</t>
  </si>
  <si>
    <t>　　　　　　4609　　その他の管理，補助的経済活動を行う事業所</t>
  </si>
  <si>
    <t>　　　　　　4600　　主として管理事務を行う本社等</t>
  </si>
  <si>
    <t>管理，補助的経済活動を行う事業所（46航空運輸業）</t>
  </si>
  <si>
    <t>航空運輸業</t>
  </si>
  <si>
    <t>　　　　　　4542　　内航船舶貸渡業</t>
  </si>
  <si>
    <t>　　　　　　4541　　船舶貸渡業（内航船舶貸渡業を除く）</t>
  </si>
  <si>
    <t>船舶貸渡業</t>
  </si>
  <si>
    <t>　　　　　　4533　　湖沼水運業</t>
  </si>
  <si>
    <t>　　　　　　4532　　河川水運業</t>
  </si>
  <si>
    <t>　　　　　　4531　　港湾旅客海運業</t>
  </si>
  <si>
    <t>内陸水運業</t>
  </si>
  <si>
    <t>　　　　　　4522　　沿海貨物海運業</t>
  </si>
  <si>
    <t>　　　　　　4521　　沿海旅客海運業</t>
  </si>
  <si>
    <t>沿海海運業</t>
  </si>
  <si>
    <t>　　　　　　4512　　外航貨物海運業</t>
  </si>
  <si>
    <t>　　　　　　4511　　外航旅客海運業</t>
  </si>
  <si>
    <t>外航海運業</t>
  </si>
  <si>
    <t>　　　　　　4509　　その他の管理，補助的経済活動を行う事業所</t>
  </si>
  <si>
    <t>　　　　　　4500　　主として管理事務を行う本社等</t>
  </si>
  <si>
    <t>管理，補助的経済活動を行う事業所（45水運業）</t>
  </si>
  <si>
    <t>小分類451、452のみ対象（物流施設）</t>
    <rPh sb="0" eb="3">
      <t>ショウブンルイ</t>
    </rPh>
    <rPh sb="12" eb="14">
      <t>タイショウ</t>
    </rPh>
    <phoneticPr fontId="65"/>
  </si>
  <si>
    <t>水運業</t>
  </si>
  <si>
    <t>　　　　　　4499　　その他の道路貨物運送業</t>
  </si>
  <si>
    <t>その他の道路貨物運送業</t>
  </si>
  <si>
    <t>　　　　　　4441　　集配利用運送業</t>
  </si>
  <si>
    <t>集配利用運送業</t>
  </si>
  <si>
    <t>　　　　　　4431　　貨物軽自動車運送業</t>
  </si>
  <si>
    <t>貨物軽自動車運送業</t>
  </si>
  <si>
    <t>　　　　　　4421　　特定貨物自動車運送業</t>
  </si>
  <si>
    <t>特定貨物自動車運送業</t>
  </si>
  <si>
    <t>　　　　　　4412　　特別積合せ貨物運送業</t>
  </si>
  <si>
    <t>　　　　　　4411　　一般貨物自動車運送業（特別積合せ貨物運送業を除く）</t>
  </si>
  <si>
    <t>一般貨物自動車運送業</t>
  </si>
  <si>
    <t>　　　　　　4409　　その他の管理，補助的経済活動を行う事業所</t>
  </si>
  <si>
    <t>　　　　　　4400　　主として管理事務を行う本社等</t>
  </si>
  <si>
    <t>管理，補助的経済活動を行う事業所（44道路貨物運送業）</t>
  </si>
  <si>
    <t>道路貨物運送業</t>
  </si>
  <si>
    <t>　　　　　　4399　　他に分類されない道路旅客運送業</t>
  </si>
  <si>
    <t>　　　　　　4391　　特定旅客自動車運送業</t>
  </si>
  <si>
    <t>その他の道路旅客運送業</t>
  </si>
  <si>
    <t>　　　　　　4331　　一般貸切旅客自動車運送業</t>
  </si>
  <si>
    <t>一般貸切旅客自動車運送業</t>
  </si>
  <si>
    <t>　　　　　　4321　　一般乗用旅客自動車運送業</t>
  </si>
  <si>
    <t>一般乗用旅客自動車運送業</t>
  </si>
  <si>
    <t>　　　　　　4311　　一般乗合旅客自動車運送業</t>
  </si>
  <si>
    <t>一般乗合旅客自動車運送業</t>
  </si>
  <si>
    <t>　　　　　　4309　　その他の管理，補助的経済活動を行う事業所</t>
  </si>
  <si>
    <t>　　　　　　4300　　主として管理事務を行う本社等</t>
  </si>
  <si>
    <t>管理，補助的経済活動を行う事業所（43道路旅客運送業）</t>
  </si>
  <si>
    <t>道路旅客運送業</t>
  </si>
  <si>
    <t>　　　　　　4219　　その他の鉄道業</t>
  </si>
  <si>
    <t>　　　　　　4217　　索道業</t>
  </si>
  <si>
    <t>　　　　　　4216　　鋼索鉄道業</t>
  </si>
  <si>
    <t>　　　　　　4215　　案内軌条式鉄道業（地下鉄道業を除く）</t>
  </si>
  <si>
    <t>　　　　　　4214　　モノレール鉄道業（地下鉄道業を除く）</t>
  </si>
  <si>
    <t>　　　　　　4213　　地下鉄道業</t>
  </si>
  <si>
    <t>　　　　　　4212　　軌道業</t>
  </si>
  <si>
    <t>　　　　　　4211　　普通鉄道業</t>
  </si>
  <si>
    <t>鉄道業</t>
  </si>
  <si>
    <t>　　　　　　4209　　その他の管理，補助的経済活動を行う事業所</t>
  </si>
  <si>
    <t>　　　　　　4200　　主として管理事務を行う本社等</t>
  </si>
  <si>
    <t>管理，補助的経済活動を行う事業所（42鉄道業）</t>
  </si>
  <si>
    <t>大分類 Ｈ　運輸業，郵便業</t>
  </si>
  <si>
    <t>　　　　　　4169　　その他の映像・音声・文字情報制作に附帯するサービス業</t>
  </si>
  <si>
    <t>　　　　　　4161　　ニュース供給業</t>
  </si>
  <si>
    <t>映像・音声・文字情報制作に附帯するサービス業</t>
  </si>
  <si>
    <t>　　　　　　4151　　広告制作業</t>
  </si>
  <si>
    <t>広告制作業</t>
  </si>
  <si>
    <t>　　　　　　4141　　出版業</t>
  </si>
  <si>
    <t>出版業</t>
  </si>
  <si>
    <t>　　　　　　4131　　新聞業</t>
  </si>
  <si>
    <t>新聞業</t>
  </si>
  <si>
    <t>　　　　　　4122　　ラジオ番組制作業</t>
  </si>
  <si>
    <t>　　　　　　4121　　レコード制作業</t>
  </si>
  <si>
    <t>音声情報制作業</t>
  </si>
  <si>
    <t>　　　　　　4114　　映画・ビデオ・テレビジョン番組配給業</t>
  </si>
  <si>
    <t>　　　　　　4113　　アニメーション制作業</t>
  </si>
  <si>
    <t>　　　　　　4112　　テレビジョン番組制作業（アニメーション制作業を除く）</t>
  </si>
  <si>
    <t>　　　　　　4111　　映画・ビデオ制作業（テレビジョン番組制作業，アニメーション制作業を除く）</t>
  </si>
  <si>
    <t>映像情報制作・配給業</t>
  </si>
  <si>
    <t>　　　　　　4109　　その他の管理，補助的経済活動を行う事業所</t>
  </si>
  <si>
    <t>　　　　　　4100　　主として管理事務を行う本社等</t>
  </si>
  <si>
    <t>管理，補助的経済活動を行う事業所（41映像・音声・文字情報制作業）</t>
  </si>
  <si>
    <t>映像・音声・文字情報制作業</t>
  </si>
  <si>
    <t>　　　　　　4013　　インターネット利用サポート業</t>
  </si>
  <si>
    <t>　　　　　　4012　　アプリケーション・サービス・コンテンツ・プロバイダ</t>
  </si>
  <si>
    <t>　　　　　　4011　　ポータルサイト・サーバ運営業</t>
  </si>
  <si>
    <t>インターネット附随サービス業</t>
  </si>
  <si>
    <t>　　　　　　4009　　その他の管理，補助的経済活動を行う事業所</t>
  </si>
  <si>
    <t>　　　　　　4000　　主として管理事務を行う本社等</t>
  </si>
  <si>
    <t>管理，補助的経済活動を行う事業所（40インターネット附随サービス業）</t>
  </si>
  <si>
    <t>　　　　　　3929　　その他の情報処理・提供サービス業</t>
  </si>
  <si>
    <t>　　　　　　3923　　市場調査・世論調査・社会調査業</t>
    <rPh sb="12" eb="14">
      <t>シジョウ</t>
    </rPh>
    <rPh sb="14" eb="16">
      <t>チョウサ</t>
    </rPh>
    <rPh sb="17" eb="19">
      <t>ヨロン</t>
    </rPh>
    <rPh sb="19" eb="21">
      <t>チョウサ</t>
    </rPh>
    <rPh sb="22" eb="24">
      <t>シャカイ</t>
    </rPh>
    <rPh sb="24" eb="26">
      <t>チョウサ</t>
    </rPh>
    <phoneticPr fontId="65"/>
  </si>
  <si>
    <t>　　　　　　3922　　情報提供サービス業</t>
  </si>
  <si>
    <t>　　　　　　3921　　情報処理サービス業</t>
  </si>
  <si>
    <t>情報処理・提供サービス業</t>
  </si>
  <si>
    <t>　　　　　　3914　　ゲームソフトウェア業</t>
  </si>
  <si>
    <t>　　　　　　3913　　パッケージソフトウェア業</t>
  </si>
  <si>
    <t>　　　　　　3912　　組込みソフトウェア業</t>
  </si>
  <si>
    <t>　　　　　　3911　　受託開発ソフトウェア業</t>
  </si>
  <si>
    <t>ソフトウェア業</t>
  </si>
  <si>
    <t>　　　　　　3909　　その他の管理，補助的経済活動を行う事業所</t>
  </si>
  <si>
    <t>　　　　　　3900　　主として管理事務を行う本社等</t>
  </si>
  <si>
    <t>管理，補助的経済活動を行う事業所（39情報サービス業）</t>
  </si>
  <si>
    <t>情報サービス業</t>
  </si>
  <si>
    <t>　　　　　　3832　　有線ラジオ放送業</t>
  </si>
  <si>
    <t>　　　　　　3831　　有線テレビジョン放送業</t>
  </si>
  <si>
    <t>有線放送業</t>
  </si>
  <si>
    <t>　　　　　　3829　　その他の民間放送業</t>
  </si>
  <si>
    <t>　　　　　　3823　　衛星放送業</t>
  </si>
  <si>
    <t>　　　　　　3822　　ラジオ放送業（衛星放送業を除く）</t>
  </si>
  <si>
    <t>　　　　　　3821　　テレビジョン放送業（衛星放送業を除く）</t>
  </si>
  <si>
    <t>民間放送業（有線放送業を除く）</t>
  </si>
  <si>
    <t>　　　　　　3811　　公共放送業（有線放送業を除く）</t>
  </si>
  <si>
    <t>公共放送業（有線放送業を除く）</t>
  </si>
  <si>
    <t>　　　　　　3809　　その他の管理，補助的経済活動を行う事業所</t>
  </si>
  <si>
    <t>　　　　　　3800　　主として管理事務を行う本社等</t>
  </si>
  <si>
    <t>管理，補助的経済活動を行う事業所（38放送業）</t>
  </si>
  <si>
    <t>放送業</t>
  </si>
  <si>
    <t>　　　　　　3731　　電気通信に附帯するサービス業</t>
  </si>
  <si>
    <t>電気通信に附帯するサービス業</t>
  </si>
  <si>
    <t>　　　　　　3721　　移動電気通信業</t>
  </si>
  <si>
    <t>移動電気通信業</t>
  </si>
  <si>
    <t>　　　　　　3719　　その他の固定電気通信業</t>
  </si>
  <si>
    <t>　　　　　　3713　　有線放送電話業</t>
  </si>
  <si>
    <t>　　　　　　3712　　長距離電気通信業</t>
  </si>
  <si>
    <t>　　　　　　3711　　地域電気通信業（有線放送電話業を除く）</t>
  </si>
  <si>
    <t>固定電気通信業</t>
  </si>
  <si>
    <t>　　　　　　3709　　その他の管理，補助的経済活動を行う事業所</t>
  </si>
  <si>
    <t>　　　　　　3700　　主として管理事務を行う本社等</t>
  </si>
  <si>
    <t>管理，補助的経済活動を行う事業所（37通信業）</t>
  </si>
  <si>
    <t>通信業</t>
  </si>
  <si>
    <t>すべて対象（工場）</t>
    <rPh sb="3" eb="5">
      <t>タイショウ</t>
    </rPh>
    <rPh sb="6" eb="8">
      <t>コウジョウ</t>
    </rPh>
    <phoneticPr fontId="65"/>
  </si>
  <si>
    <t>大分類 Ｇ　情報通信業</t>
  </si>
  <si>
    <t>　　　　　　3632　　下水道管路施設維持管理業</t>
  </si>
  <si>
    <t>　　　　　　3631　　下水道処理施設維持管理業</t>
  </si>
  <si>
    <t>下水道業</t>
  </si>
  <si>
    <t>　　　　　　3621　　工業用水道業</t>
  </si>
  <si>
    <t>工業用水道業</t>
  </si>
  <si>
    <t>　　　　　　3611　　上水道業</t>
  </si>
  <si>
    <t>上水道業</t>
  </si>
  <si>
    <t>　　　　　　3609　　その他の管理，補助的経済活動を行う事業所</t>
  </si>
  <si>
    <t>　　　　　　3600　　主として管理事務を行う本社等</t>
  </si>
  <si>
    <t>管理，補助的経済活動を行う事業所（36水道業）</t>
  </si>
  <si>
    <t>水道業</t>
  </si>
  <si>
    <t>　　　　　　3511　　熱供給業</t>
  </si>
  <si>
    <t>熱供給業</t>
  </si>
  <si>
    <t>　　　　　　3509　　その他の管理，補助的経済活動を行う事業所</t>
  </si>
  <si>
    <t>　　　　　　3500　　主として管理事務を行う本社等</t>
  </si>
  <si>
    <t>管理，補助的経済活動を行う事業所（35熱供給業）</t>
  </si>
  <si>
    <t>　　　　　　3412　　ガス供給所</t>
  </si>
  <si>
    <t>　　　　　　3411　　ガス製造工場</t>
  </si>
  <si>
    <t>ガス業</t>
  </si>
  <si>
    <t>　　　　　　3409　　その他の管理，補助的経済活動を行う事業所</t>
  </si>
  <si>
    <t>　　　　　　3400　　主として管理事務を行う本社等</t>
  </si>
  <si>
    <t>管理，補助的経済活動を行う事業所（34ガス業）</t>
  </si>
  <si>
    <t>　　　　　　3312　　変電所</t>
  </si>
  <si>
    <t>　　　　　　3311　　発電所</t>
  </si>
  <si>
    <t>電気業</t>
  </si>
  <si>
    <t>　　　　　　3309　　その他の管理，補助的経済活動を行う事業所</t>
  </si>
  <si>
    <t>　　　　　　3300　　主として管理事務を行う本社等</t>
  </si>
  <si>
    <t>管理，補助的経済活動を行う事業所（33電気業）</t>
  </si>
  <si>
    <t>大分類 Ｆ　電気・ガス・熱供給・水道業</t>
  </si>
  <si>
    <t>　　　　　　3299　　他に分類されないその他の製造業</t>
  </si>
  <si>
    <t>　　　　　　3297　　眼鏡製造業（枠を含む）</t>
  </si>
  <si>
    <t>　　　　　　3296　　情報記録物製造業（新聞，書籍等の印刷物を除く）</t>
  </si>
  <si>
    <t>　　　　　　3295　　工業用模型製造業</t>
  </si>
  <si>
    <t>　　　　　　3294　　モデル・模型製造業</t>
  </si>
  <si>
    <t>　　　　　　3293　　パレット製造業</t>
  </si>
  <si>
    <t>　　　　　　3292　　看板・標識機製造業</t>
  </si>
  <si>
    <t>　　　　　　3291　　煙火製造業</t>
  </si>
  <si>
    <t>他に分類されない製造業</t>
  </si>
  <si>
    <t>　　　　　　3289　　その他の生活雑貨製品製造業</t>
  </si>
  <si>
    <t>　　　　　　3285　　喫煙用具製造業（貴金属・宝石製を除く）</t>
  </si>
  <si>
    <t>　　　　　　3284　　ほうき・ブラシ製造業</t>
  </si>
  <si>
    <t>　　　　　　3283　　うちわ・扇子・ちょうちん製造業</t>
  </si>
  <si>
    <t>　　　　　　3282　　畳製造業</t>
  </si>
  <si>
    <t>　　　　　　3281　　麦わら・パナマ類帽子・わら工品製造業</t>
  </si>
  <si>
    <t>畳等生活雑貨製品製造業</t>
  </si>
  <si>
    <t>　　　　　　3271　　漆器製造業</t>
  </si>
  <si>
    <t>漆器製造業</t>
  </si>
  <si>
    <t>　　　　　　3269　　その他の事務用品製造業</t>
  </si>
  <si>
    <t>　　　　　　3262　　毛筆・絵画用品製造業（鉛筆を除く）</t>
  </si>
  <si>
    <t>　　　　　　3261　　万年筆・ペン類・鉛筆製造業</t>
  </si>
  <si>
    <t>ペン・鉛筆・絵画用品・その他の事務用品製造業</t>
  </si>
  <si>
    <t>　　　　　　3253　　運動用具製造業</t>
  </si>
  <si>
    <t>　　　　　　3252　　人形製造業</t>
  </si>
  <si>
    <t>　　　　　　3251　　娯楽用具・がん具製造業（人形を除く）</t>
  </si>
  <si>
    <t>がん具・運動用具製造業</t>
  </si>
  <si>
    <t>　　　　　　3249　　その他の楽器・楽器部品・同材料製造業</t>
  </si>
  <si>
    <t>　　　　　　3241　　ピアノ製造業</t>
  </si>
  <si>
    <t>楽器製造業</t>
  </si>
  <si>
    <t>　　　　　　3231　　時計・同部分品製造業</t>
  </si>
  <si>
    <t>時計・同部分品製造業</t>
  </si>
  <si>
    <t>　　　　　　3229　　その他の装身具・装飾品製造業</t>
  </si>
  <si>
    <t>　　　　　　3224　　針・ピン・ホック・スナップ・同関連品製造業</t>
  </si>
  <si>
    <t>　　　　　　3223　　ボタン製造業</t>
  </si>
  <si>
    <t>　　　　　　3222　　造花・装飾用羽毛製造業</t>
  </si>
  <si>
    <t>　　　　　　3221　　装身具・装飾品製造業（貴金属・宝石製を除く）</t>
  </si>
  <si>
    <t>装身具・装飾品・ボタン・同関連品製造業（貴金属・宝石製を除く）</t>
  </si>
  <si>
    <t>　　　　　　3219　　その他の貴金属製品製造業</t>
  </si>
  <si>
    <t>　　　　　　3212　　貴金属・宝石製装身具（ジュエリー）附属品・同材料加工業</t>
  </si>
  <si>
    <t>　　　　　　3211　　貴金属・宝石製装身具（ジュエリー）製品製造業</t>
  </si>
  <si>
    <t>貴金属・宝石製品製造業</t>
  </si>
  <si>
    <t>　　　　　　3209　　その他の管理，補助的経済活動を行う事業所</t>
  </si>
  <si>
    <t>　　　　　　3200　　主として管理事務を行う本社等</t>
  </si>
  <si>
    <t>管理，補助的経済活動を行う事業所（32その他の製造業）</t>
  </si>
  <si>
    <t>その他の製造業</t>
  </si>
  <si>
    <t>　　　　　　3199　　他に分類されない輸送用機械器具製造業</t>
  </si>
  <si>
    <t>　　　　　　3191　　自転車・同部分品製造業</t>
  </si>
  <si>
    <t>その他の輸送用機械器具製造業</t>
  </si>
  <si>
    <t>　　　　　　3159　　その他の産業用運搬車両・同部分品・附属品製造業</t>
  </si>
  <si>
    <t>　　　　　　3151　　フォークリフトトラック・同部分品・附属品製造業</t>
  </si>
  <si>
    <t>産業用運搬車両・同部分品・附属品製造業</t>
  </si>
  <si>
    <t>　　　　　　3149　　その他の航空機部分品・補助装置製造業</t>
  </si>
  <si>
    <t>　　　　　　3142　　航空機用原動機製造業</t>
  </si>
  <si>
    <t>　　　　　　3141　　航空機製造業</t>
  </si>
  <si>
    <t>航空機・同附属品製造業</t>
  </si>
  <si>
    <t>　　　　　　3134　　舶用機関製造業</t>
  </si>
  <si>
    <t>　　　　　　3133　　舟艇製造・修理業</t>
  </si>
  <si>
    <t>　　　　　　3132　　船体ブロック製造業</t>
  </si>
  <si>
    <t>　　　　　　3131　　船舶製造・修理業</t>
  </si>
  <si>
    <t>船舶製造・修理業，舶用機関製造業</t>
  </si>
  <si>
    <t>　　　　　　3122　　鉄道車両用部分品製造業</t>
  </si>
  <si>
    <t>　　　　　　3121　　鉄道車両製造業</t>
  </si>
  <si>
    <t>鉄道車両・同部分品製造業</t>
  </si>
  <si>
    <t>　　　　　　3113　　自動車部分品・附属品製造業</t>
  </si>
  <si>
    <t>　　　　　　3112　　自動車車体・附随車製造業</t>
  </si>
  <si>
    <t>　　　　　　3111　　自動車製造業（二輪自動車を含む）</t>
  </si>
  <si>
    <t>自動車・同附属品製造業</t>
  </si>
  <si>
    <t>　　　　　　3109　　その他の管理，補助的経済活動を行う事業所</t>
  </si>
  <si>
    <t>　　　　　　3100　　主として管理事務を行う本社等</t>
  </si>
  <si>
    <t>管理，補助的経済活動を行う事業所（31輸送用機械器具製造業）</t>
  </si>
  <si>
    <t>輸送用機械器具製造業</t>
  </si>
  <si>
    <t>　　　　　　3039　　その他の附属装置製造業</t>
  </si>
  <si>
    <t>　　　　　　3035　　表示装置製造業</t>
  </si>
  <si>
    <t>　　　　　　3034　　印刷装置製造業</t>
  </si>
  <si>
    <t>　　　　　　3033　　外部記憶装置製造業</t>
  </si>
  <si>
    <t>　　　　　　3032　　パーソナルコンピュータ製造業</t>
  </si>
  <si>
    <t>　　　　　　3031　　電子計算機製造業（パーソナルコンピュータを除く）</t>
  </si>
  <si>
    <t>電子計算機・同附属装置製造業</t>
  </si>
  <si>
    <t>　　　　　　3023　　電気音響機械器具製造業</t>
  </si>
  <si>
    <t>　　　　　　3022　　デジタルカメラ製造業</t>
  </si>
  <si>
    <t>　　　　　　3021　　ビデオ機器製造業</t>
  </si>
  <si>
    <t>映像・音響機械器具製造業</t>
  </si>
  <si>
    <t>　　　　　　3019　　その他の通信機械器具・同関連機械器具製造業</t>
  </si>
  <si>
    <t>　　　　　　3015　　交通信号保安装置製造業</t>
  </si>
  <si>
    <t>　　　　　　3014　　ラジオ受信機・テレビジョン受信機製造業</t>
  </si>
  <si>
    <t>　　　　　　3013　　無線通信機械器具製造業</t>
  </si>
  <si>
    <t>　　　　　　3012　　携帯電話機・ＰＨＳ電話機製造業</t>
  </si>
  <si>
    <t>　　　　　　3011　　有線通信機械器具製造業</t>
  </si>
  <si>
    <t>通信機械器具・同関連機械器具製造業</t>
  </si>
  <si>
    <t>　　　　　　3009　　その他の管理，補助的経済活動を行う事業所</t>
  </si>
  <si>
    <t>　　　　　　3000　　主として管理事務を行う本社等</t>
  </si>
  <si>
    <t>管理，補助的経済活動を行う事業所（30情報通信機械器具製造業）</t>
  </si>
  <si>
    <t>情報通信機械器具製造業</t>
  </si>
  <si>
    <t>　　　　　　2999　　その他の電気機械器具製造業</t>
  </si>
  <si>
    <t>その他の電気機械器具製造業</t>
  </si>
  <si>
    <t>　　　　　　2973　　医療用計測器製造業</t>
  </si>
  <si>
    <t>　　　　　　2972　　工業計器製造業</t>
  </si>
  <si>
    <t>　　　　　　2971　　電気計測器製造業（別掲を除く）</t>
  </si>
  <si>
    <t>電気計測器製造業</t>
  </si>
  <si>
    <t>　　　　　　2969　　その他の電子応用装置製造業</t>
  </si>
  <si>
    <t>　　　　　　2962　　医療用電子応用装置製造業</t>
  </si>
  <si>
    <t>　　　　　　2961　　Ｘ線装置製造業</t>
  </si>
  <si>
    <t>電子応用装置製造業</t>
  </si>
  <si>
    <t>　　　　　　2952　　一次電池（乾電池，湿電池）製造業</t>
  </si>
  <si>
    <t>　　　　　　2951　　蓄電池製造業</t>
  </si>
  <si>
    <t>電池製造業</t>
  </si>
  <si>
    <t>　　　　　　2942　　電気照明器具製造業</t>
  </si>
  <si>
    <t>　　　　　　2941　　電球製造業</t>
  </si>
  <si>
    <t>電球・電気照明器具製造業</t>
  </si>
  <si>
    <t>　　　　　　2939　　その他の民生用電気機械器具製造業</t>
  </si>
  <si>
    <t>　　　　　　2933　　衣料衛生関連機器製造業</t>
  </si>
  <si>
    <t>　　　　　　2932　　空調・住宅関連機器製造業</t>
  </si>
  <si>
    <t>　　　　　　2931　　ちゅう房機器製造業</t>
  </si>
  <si>
    <t>民生用電気機械器具製造業</t>
  </si>
  <si>
    <t>　　　　　　2929　　その他の産業用電気機械器具製造業（車両用，船舶用を含む）</t>
  </si>
  <si>
    <t>　　　　　　2922　　内燃機関電装品製造業</t>
  </si>
  <si>
    <t>　　　　　　2921　　電気溶接機製造業</t>
  </si>
  <si>
    <t>産業用電気機械器具製造業</t>
  </si>
  <si>
    <t>　　　　　　2915　　配線器具・配線附属品製造業</t>
  </si>
  <si>
    <t>　　　　　　2914　　配電盤・電力制御装置製造業</t>
  </si>
  <si>
    <t>　　　　　　2913　　電力開閉装置製造業</t>
  </si>
  <si>
    <t>　　　　　　2912　　変圧器類製造業（電子機器用を除く)</t>
  </si>
  <si>
    <t>　　　　　　2911　　発電機・電動機・その他の回転電気機械製造業</t>
  </si>
  <si>
    <t>発電用・送電用・配電用電気機械器具製造業</t>
  </si>
  <si>
    <t>　　　　　　2909　　その他の管理，補助的経済活動を行う事業所</t>
  </si>
  <si>
    <t>　　　　　　2900　　主として管理事務を行う本社等</t>
  </si>
  <si>
    <t>管理，補助的経済活動を行う事業所（29電気機械器具製造業）</t>
  </si>
  <si>
    <t>電気機械器具製造業</t>
  </si>
  <si>
    <t>　　　　　　2899　　その他の電子部品・デバイス・電子回路製造業</t>
  </si>
  <si>
    <t>その他の電子部品・デバイス・電子回路製造業</t>
  </si>
  <si>
    <t>　　　　　　2859　　その他のユニット部品製造業</t>
  </si>
  <si>
    <t>　　　　　　2851　　電源ユニット・高周波ユニット・コントロールユニット製造業</t>
  </si>
  <si>
    <t>ユニット部品製造業</t>
  </si>
  <si>
    <t>　　　　　　2842　　電子回路実装基板製造業</t>
  </si>
  <si>
    <t>　　　　　　2841　　電子回路基板製造業</t>
  </si>
  <si>
    <t>電子回路製造業</t>
  </si>
  <si>
    <t>　　　　　　2832　　光ディスク・磁気ディスク・磁気テープ製造業</t>
  </si>
  <si>
    <t>　　　　　　2831　　半導体メモリメディア製造業</t>
  </si>
  <si>
    <t>記録メディア製造業</t>
  </si>
  <si>
    <t>　　　　　　2823　　コネクタ・スイッチ・リレー製造業</t>
  </si>
  <si>
    <t>　　　　　　2822　　音響部品・磁気ヘッド・小形モータ製造業</t>
  </si>
  <si>
    <t>　　　　　　2821　　抵抗器・コンデンサ・変成器・複合部品製造業</t>
  </si>
  <si>
    <t>電子部品製造業</t>
  </si>
  <si>
    <t>　　　　　　2815　　液晶パネル・フラットパネル製造業</t>
  </si>
  <si>
    <t>　　　　　　2814　　集積回路製造業</t>
  </si>
  <si>
    <t>　　　　　　2813　　半導体素子製造業（光電変換素子を除く）</t>
  </si>
  <si>
    <t>　　　　　　2812　　光電変換素子製造業</t>
  </si>
  <si>
    <t>　　　　　　2811　　電子管製造業</t>
  </si>
  <si>
    <t>電子デバイス製造業</t>
  </si>
  <si>
    <t>　　　　　　2809　　その他の管理，補助的経済活動を行う事業所</t>
  </si>
  <si>
    <t>　　　　　　2800　　主として管理事務を行う本社等</t>
  </si>
  <si>
    <t>管理，補助的経済活動を行う事業所（28電子部品・デバイス・電子回路製造業）</t>
  </si>
  <si>
    <t>電子部品・デバイス・電子回路製造業</t>
    <phoneticPr fontId="65"/>
  </si>
  <si>
    <t>　　　　　　2761　　武器製造業</t>
  </si>
  <si>
    <t>武器製造業</t>
  </si>
  <si>
    <t>　　　　　　2753　　光学機械用レンズ・プリズム製造業</t>
  </si>
  <si>
    <t>　　　　　　2752　　写真機・映画用機械・同附属品製造業</t>
  </si>
  <si>
    <t>　　　　　　2751　　顕微鏡・望遠鏡等製造業</t>
  </si>
  <si>
    <t>光学機械器具・レンズ製造業</t>
  </si>
  <si>
    <t>　　　　　　2744　　歯科材料製造業</t>
  </si>
  <si>
    <t>　　　　　　2743　　医療用品製造業（動物用医療機械器具を含む）</t>
  </si>
  <si>
    <t>　　　　　　2742　　歯科用機械器具製造業</t>
  </si>
  <si>
    <t>　　　　　　2741　　医療用機械器具製造業</t>
  </si>
  <si>
    <t>医療用機械器具・医療用品製造業</t>
  </si>
  <si>
    <t>　　　　　　2739　　その他の計量器・測定器・分析機器・試験機・測量機械器具・理化学機械器具製造業</t>
  </si>
  <si>
    <t>　　　　　　2738　　理化学機械器具製造業</t>
  </si>
  <si>
    <t>　　　　　　2737　　測量機械器具製造業</t>
  </si>
  <si>
    <t>　　　　　　2736　　試験機製造業</t>
  </si>
  <si>
    <t>　　　　　　2735　　分析機器製造業</t>
  </si>
  <si>
    <t>　　　　　　2734　　精密測定器製造業</t>
  </si>
  <si>
    <t>　　　　　　2733　　圧力計・流量計・液面計等製造業</t>
  </si>
  <si>
    <t>　　　　　　2732　　はかり製造業</t>
  </si>
  <si>
    <t>　　　　　　2731　　体積計製造業</t>
  </si>
  <si>
    <t>計量器・測定器・分析機器・試験機・測量機械器具・理化学機械器具製造業</t>
  </si>
  <si>
    <t>　　　　　　2729　　その他のサービス用・娯楽用機械器具製造業</t>
  </si>
  <si>
    <t>　　　　　　2723　　自動販売機製造業</t>
  </si>
  <si>
    <t>　　　　　　2722　　娯楽用機械製造業</t>
  </si>
  <si>
    <t>　　　　　　2721　　サービス用機械器具製造業</t>
  </si>
  <si>
    <t>サービス用・娯楽用機械器具製造業</t>
  </si>
  <si>
    <t>　　　　　　2719　　その他の事務用機械器具製造業</t>
  </si>
  <si>
    <t>　　　　　　2711　　複写機製造業</t>
  </si>
  <si>
    <t>事務用機械器具製造業</t>
  </si>
  <si>
    <t>　　　　　　2709　　その他の管理，補助的経済活動を行う事業所</t>
  </si>
  <si>
    <t>　　　　　　2700　　主として管理事務を行う本社等</t>
  </si>
  <si>
    <t>管理，補助的経済活動を行う事業所（27業務用機械器具製造業）</t>
  </si>
  <si>
    <t>業務用機械器具製造業</t>
  </si>
  <si>
    <t>　　　　　　2699　　他に分類されない生産用機械・同部分品製造業</t>
  </si>
  <si>
    <t>　　　　　　2694　　ロボット製造業</t>
  </si>
  <si>
    <t>　　　　　　2693　　真空装置・真空機器製造業</t>
  </si>
  <si>
    <t>　　　　　　2692　　非金属用金型・同部分品・附属品製造業</t>
  </si>
  <si>
    <t>　　　　　　2691　　金属用金型・同部分品・附属品製造業</t>
  </si>
  <si>
    <t>その他の生産用機械・同部分品製造業</t>
  </si>
  <si>
    <t>　　　　　　2672　　フラットパネルディスプレイ製造装置製造業</t>
  </si>
  <si>
    <t>　　　　　　2671　　半導体製造装置製造業</t>
  </si>
  <si>
    <t>半導体・フラットパネルディスプレイ製造装置製造業</t>
  </si>
  <si>
    <t>　　　　　　2664　　機械工具製造業（粉末や金業を除く）</t>
  </si>
  <si>
    <t>　　　　　　2663　　金属工作機械用・金属加工機械用部分品・附属品製造業（機械工具，金型を除く）</t>
  </si>
  <si>
    <t>　　　　　　2662　　金属加工機械製造業（金属工作機械を除く）</t>
  </si>
  <si>
    <t>　　　　　　2661　　金属工作機械製造業</t>
  </si>
  <si>
    <t>金属加工機械製造業</t>
  </si>
  <si>
    <t>　　　　　　2653　　プラスチック加工機械・同附属装置製造業</t>
  </si>
  <si>
    <t>　　　　　　2652　　化学機械・同装置製造業</t>
  </si>
  <si>
    <t>　　　　　　2651　　鋳造装置製造業</t>
  </si>
  <si>
    <t>基礎素材産業用機械製造業</t>
  </si>
  <si>
    <t>　　　　　　2645　　包装・荷造機械製造業</t>
  </si>
  <si>
    <t>　　　　　　2644　　印刷・製本・紙工機械製造業</t>
  </si>
  <si>
    <t>　　　　　　2643　　パルプ装置・製紙機械製造業</t>
  </si>
  <si>
    <t>　　　　　　2642　　木材加工機械製造業</t>
  </si>
  <si>
    <t>　　　　　　2641　　食品機械・同装置製造業</t>
  </si>
  <si>
    <t>生活関連産業用機械製造業</t>
  </si>
  <si>
    <t>　　　　　　2635　　縫製機械製造業</t>
  </si>
  <si>
    <t>　　　　　　2634　　繊維機械部分品・取付具・附属品製造業</t>
  </si>
  <si>
    <t>　　　　　　2633　　染色整理仕上機械製造業</t>
  </si>
  <si>
    <t>　　　　　　2632　　製織機械・編組機械製造業</t>
  </si>
  <si>
    <t>　　　　　　2631　　化学繊維機械・紡績機械製造業</t>
  </si>
  <si>
    <t>繊維機械製造業</t>
  </si>
  <si>
    <t>　　　　　　2621　　建設機械・鉱山機械製造業</t>
  </si>
  <si>
    <t>建設機械・鉱山機械製造業</t>
  </si>
  <si>
    <t>　　　　　　2611　　農業用機械製造業（農業用器具を除く）</t>
  </si>
  <si>
    <t>農業用機械製造業（農業用器具を除く）</t>
  </si>
  <si>
    <t>　　　　　　2609　　その他の管理，補助的経済活動を行う事業所</t>
  </si>
  <si>
    <t>　　　　　　2600　　主として管理事務を行う本社等</t>
  </si>
  <si>
    <t>管理，補助的経済活動を行う事業所（26生産用機械器具製造業）</t>
  </si>
  <si>
    <t>生産用機械器具製造業</t>
  </si>
  <si>
    <t>　　　　　　2599　　各種機械・同部分品製造修理業（注文製造・修理）</t>
  </si>
  <si>
    <t>　　　　　　2596　　他に分類されないはん用機械・装置製造業</t>
  </si>
  <si>
    <t>　　　　　　2595　　ピストンリング製造業</t>
  </si>
  <si>
    <t>　　　　　　2594　　玉軸受・ころ軸受製造業</t>
  </si>
  <si>
    <t>　　　　　　2593　　パイプ加工・パイプ附属品加工業</t>
  </si>
  <si>
    <t>　　　　　　2592　　弁・同附属品製造業</t>
  </si>
  <si>
    <t>　　　　　　2591　　消火器具・消火装置製造業</t>
  </si>
  <si>
    <t>その他のはん用機械・同部分品製造業</t>
  </si>
  <si>
    <t>　　　　　　2535　　冷凍機・温湿調整装置製造業</t>
  </si>
  <si>
    <t>　　　　　　2534　　工業窯炉製造業</t>
  </si>
  <si>
    <t>　　　　　　2533　　物流運搬設備製造業</t>
  </si>
  <si>
    <t>　　　　　　2532　　エレベータ・エスカレータ製造業</t>
  </si>
  <si>
    <t>　　　　　　2531　　動力伝導装置製造業（玉軸受，ころ軸受を除く）</t>
  </si>
  <si>
    <t>一般産業用機械・装置製造業</t>
  </si>
  <si>
    <t>　　　　　　2523　　油圧・空圧機器製造業</t>
  </si>
  <si>
    <t>　　　　　　2522　　空気圧縮機・ガス圧縮機・送風機製造業</t>
  </si>
  <si>
    <t>　　　　　　2521　　ポンプ・同装置製造業</t>
  </si>
  <si>
    <t>ポンプ・圧縮機器製造業</t>
  </si>
  <si>
    <t>　　　　　　2519　　その他の原動機製造業</t>
  </si>
  <si>
    <t>　　　　　　2513　　はん用内燃機関製造業</t>
  </si>
  <si>
    <t>　　　　　　2512　　蒸気機関・タービン・水力タービン製造業（舶用を除く）</t>
  </si>
  <si>
    <t>　　　　　　2511　　ボイラ製造業</t>
  </si>
  <si>
    <t>ボイラ・原動機製造業</t>
  </si>
  <si>
    <t>　　　　　　2509　　その他の管理，補助的経済活動を行う事業所</t>
  </si>
  <si>
    <t>　　　　　　2500　　主として管理事務を行う本社等</t>
  </si>
  <si>
    <t>管理，補助的経済活動を行う事業所（25はん用機械器具製造業）</t>
  </si>
  <si>
    <t>はん用機械器具製造業</t>
  </si>
  <si>
    <t>　　　　　　2499　　他に分類されない金属製品製造業</t>
  </si>
  <si>
    <t>　　　　　　2492　　金属製スプリング製造業</t>
  </si>
  <si>
    <t>　　　　　　2491　　金庫製造業</t>
  </si>
  <si>
    <t>その他の金属製品製造業</t>
  </si>
  <si>
    <t>　　　　　　2481　　ボルト・ナット・リベット・小ねじ・木ねじ等製造業</t>
  </si>
  <si>
    <t>ボルト・ナット・リベット・小ねじ・木ねじ等製造業</t>
  </si>
  <si>
    <t>　　　　　　2479　　その他の金属線製品製造業</t>
  </si>
  <si>
    <t>　　　　　　2471　　くぎ製造業</t>
  </si>
  <si>
    <t>金属線製品製造業（ねじ類を除く)</t>
  </si>
  <si>
    <t>　　　　　　2469　　その他の金属表面処理業</t>
  </si>
  <si>
    <t>　　　　　　2465　　金属熱処理業</t>
  </si>
  <si>
    <t>　　　　　　2464　　電気めっき業（表面処理鋼材製造業を除く）</t>
  </si>
  <si>
    <t>　　　　　　2463　　金属彫刻業</t>
  </si>
  <si>
    <t>　　　　　　2462　　溶融めっき業（表面処理鋼材製造業を除く）</t>
  </si>
  <si>
    <t>　　　　　　2461　　金属製品塗装業</t>
  </si>
  <si>
    <t>金属被覆・彫刻業，熱処理業（ほうろう鉄器を除く）</t>
  </si>
  <si>
    <t>　　　　　　2453　　粉末や金製品製造業</t>
  </si>
  <si>
    <t>　　　　　　2452　　金属プレス製品製造業（アルミニウム・同合金を除く）</t>
  </si>
  <si>
    <t>　　　　　　2451　　アルミニウム・同合金プレス製品製造業</t>
  </si>
  <si>
    <t>金属素形材製品製造業</t>
  </si>
  <si>
    <t>　　　　　　2446　　製缶板金業</t>
  </si>
  <si>
    <t>　　　　　　2445　　建築用金属製品製造業（サッシ，ドア，建築用金物を除く）</t>
  </si>
  <si>
    <t>　　　　　　2444　　鉄骨系プレハブ住宅製造業</t>
  </si>
  <si>
    <t>　　　　　　2443　　金属製サッシ・ドア製造業</t>
  </si>
  <si>
    <t>　　　　　　2442　　建設用金属製品製造業（鉄骨を除く）</t>
  </si>
  <si>
    <t>　　　　　　2441　　鉄骨製造業</t>
  </si>
  <si>
    <t>建設用・建築用金属製品製造業（製缶板金業を含む)</t>
  </si>
  <si>
    <t>　　　　　　2439　　その他の暖房・調理装置製造業（電気機械器具，ガス機器，石油機器を除く）</t>
  </si>
  <si>
    <t>　　　　　　2433　　温風・温水暖房装置製造業</t>
  </si>
  <si>
    <t>　　　　　　2432　　ガス機器・石油機器製造業</t>
  </si>
  <si>
    <t>　　　　　　2431　　配管工事用附属品製造業（バルブ，コックを除く）</t>
  </si>
  <si>
    <t>暖房・調理等装置，配管工事用附属品製造業</t>
    <rPh sb="3" eb="5">
      <t>チョウリ</t>
    </rPh>
    <rPh sb="5" eb="6">
      <t>トウ</t>
    </rPh>
    <phoneticPr fontId="65"/>
  </si>
  <si>
    <t>　　　　　　2429　　その他の金物類製造業</t>
  </si>
  <si>
    <t>　　　　　　2426　　農業用器具製造業（農業用機械を除く）</t>
  </si>
  <si>
    <t>　　　　　　2425　　手引のこぎり・のこ刃製造業</t>
  </si>
  <si>
    <t>　　　　　　2424　　作業工具製造業</t>
  </si>
  <si>
    <t>　　　　　　2423　　利器工匠具・手道具製造業（やすり，のこぎり，食卓用刃物を除く）</t>
  </si>
  <si>
    <t>　　　　　　2422　　機械刃物製造業</t>
  </si>
  <si>
    <t>　　　　　　2421　　洋食器製造業</t>
  </si>
  <si>
    <t>洋食器・刃物・手道具・金物類製造業</t>
  </si>
  <si>
    <t>　　　　　　2411　　ブリキ缶・その他のめっき板等製品製造業</t>
  </si>
  <si>
    <t>ブリキ缶・その他のめっき板等製品製造業</t>
  </si>
  <si>
    <t>　　　　　　2409　　その他の管理，補助的経済活動を行う事業所</t>
  </si>
  <si>
    <t>　　　　　　2400　　主として管理事務を行う本社等</t>
  </si>
  <si>
    <t>管理，補助的経済活動を行う事業所（24金属製品製造業）</t>
  </si>
  <si>
    <t>金属製品製造業</t>
  </si>
  <si>
    <t>　　　　　　2399　　他に分類されない非鉄金属製造業</t>
  </si>
  <si>
    <t>　　　　　　2391　　核燃料製造業</t>
  </si>
  <si>
    <t>その他の非鉄金属製造業</t>
  </si>
  <si>
    <t>　　　　　　2355　　非鉄金属鍛造品製造業</t>
  </si>
  <si>
    <t>　　　　　　2354　　非鉄金属ダイカスト製造業（アルミニウム・同合金ダイカストを除く）</t>
  </si>
  <si>
    <t>　　　　　　2353　　アルミニウム・同合金ダイカスト製造業</t>
  </si>
  <si>
    <t>　　　　　　2352　　非鉄金属鋳物製造業（銅・同合金鋳物及びダイカストを除く）</t>
  </si>
  <si>
    <t>　　　　　　2351　　銅・同合金鋳物製造業（ダイカストを除く）</t>
  </si>
  <si>
    <t>非鉄金属素形材製造業</t>
  </si>
  <si>
    <t>　　　　　　2342　　光ファイバケーブル製造業（通信複合ケーブルを含む）</t>
  </si>
  <si>
    <t>　　　　　　2341　　電線・ケーブル製造業（光ファイバケーブルを除く）</t>
  </si>
  <si>
    <t>電線・ケーブル製造業</t>
  </si>
  <si>
    <t>　　　　　　2339　　その他の非鉄金属・同合金圧延業（抽伸，押出しを含む）</t>
  </si>
  <si>
    <t>　　　　　　2332　　アルミニウム・同合金圧延業（抽伸，押出しを含む）</t>
  </si>
  <si>
    <t>　　　　　　2331　　伸銅品製造業</t>
  </si>
  <si>
    <t>非鉄金属・同合金圧延業（抽伸，押出しを含む）</t>
  </si>
  <si>
    <t>　　　　　　2329　　その他の非鉄金属第２次製錬・精製業（非鉄金属合金製造業を含む）</t>
  </si>
  <si>
    <t>　　　　　　2322　　アルミニウム第２次製錬・精製業（アルミニウム合金製造業を含む）</t>
  </si>
  <si>
    <t>　　　　　　2321　　鉛第２次製錬・精製業（鉛合金製造業を含む)</t>
  </si>
  <si>
    <t>非鉄金属第２次製錬・精製業（非鉄金属合金製造業を含む）</t>
  </si>
  <si>
    <t>　　　　　　2319　　その他の非鉄金属第１次製錬・精製業</t>
  </si>
  <si>
    <t>　　　　　　2312　　亜鉛第１次製錬・精製業</t>
  </si>
  <si>
    <t>　　　　　　2311　　銅第１次製錬・精製業</t>
  </si>
  <si>
    <t>非鉄金属第１次製錬・精製業</t>
  </si>
  <si>
    <t>　　　　　　2309　　その他の管理，補助的経済活動を行う事業所</t>
  </si>
  <si>
    <t>　　　　　　2300　　主として管理事務を行う本社等</t>
  </si>
  <si>
    <t>管理，補助的経済活動を行う事業所（23非鉄金属製造業）</t>
  </si>
  <si>
    <t>非鉄金属製造業</t>
  </si>
  <si>
    <t>　　　　　　2299　　他に分類されない鉄鋼業</t>
  </si>
  <si>
    <t>　　　　　　2293　　鋳鉄管製造業</t>
  </si>
  <si>
    <t>　　　　　　2292　　鉄スクラップ加工処理業</t>
  </si>
  <si>
    <t>　　　　　　2291　　鉄鋼シャースリット業</t>
  </si>
  <si>
    <t>その他の鉄鋼業</t>
  </si>
  <si>
    <t>　　　　　　2255　　鍛鋼製造業</t>
  </si>
  <si>
    <t>　　　　　　2254　　鍛工品製造業</t>
  </si>
  <si>
    <t>　　　　　　2253　　鋳鋼製造業</t>
  </si>
  <si>
    <t>　　　　　　2252　　可鍛鋳鉄製造業</t>
  </si>
  <si>
    <t>　　　　　　2251　　銑鉄鋳物製造業（鋳鉄管，可鍛鋳鉄を除く）</t>
  </si>
  <si>
    <t>鉄素形材製造業</t>
  </si>
  <si>
    <t>　　　　　　2249　　その他の表面処理鋼材製造業</t>
  </si>
  <si>
    <t>　　　　　　2241　　亜鉛鉄板製造業</t>
  </si>
  <si>
    <t>表面処理鋼材製造業</t>
  </si>
  <si>
    <t>　　　　　　2239　　その他の製鋼を行わない鋼材製造業（表面処理鋼材を除く)</t>
  </si>
  <si>
    <t>　　　　　　2238　　伸線業</t>
  </si>
  <si>
    <t>　　　　　　2237　　引抜鋼管製造業</t>
  </si>
  <si>
    <t>　　　　　　2236　　磨棒鋼製造業</t>
  </si>
  <si>
    <t>　　　　　　2235　　伸鉄業</t>
  </si>
  <si>
    <t>　　　　　　2234　　鋼管製造業</t>
  </si>
  <si>
    <t>　　　　　　2233　　冷間ロール成型形鋼製造業</t>
  </si>
  <si>
    <t>　　　　　　2232　　冷間圧延業（鋼管，伸鉄を除く）</t>
  </si>
  <si>
    <t>　　　　　　2231　　熱間圧延業（鋼管，伸鉄を除く）</t>
  </si>
  <si>
    <t>製鋼を行わない鋼材製造業（表面処理鋼材を除く）</t>
  </si>
  <si>
    <t>　　　　　　2221　　製鋼・製鋼圧延業</t>
  </si>
  <si>
    <t>製鋼・製鋼圧延業</t>
  </si>
  <si>
    <t>　　　　　　2213　　フェロアロイ製造業</t>
  </si>
  <si>
    <t>　　　　　　2212　　高炉によらない製鉄業</t>
  </si>
  <si>
    <t>　　　　　　2211　　高炉による製鉄業</t>
  </si>
  <si>
    <t>製鉄業</t>
  </si>
  <si>
    <t>　　　　　　2209　　その他の管理，補助的経済活動を行う事業所</t>
  </si>
  <si>
    <t>　　　　　　2200　　主として管理事務を行う本社等</t>
  </si>
  <si>
    <t>管理，補助的経済活動を行う事業所（22鉄鋼業）</t>
  </si>
  <si>
    <t>鉄鋼業</t>
  </si>
  <si>
    <t>　　　　　　2199　　他に分類されない窯業・土石製品製造業</t>
  </si>
  <si>
    <t>　　　　　　2194　　鋳型製造業（中子を含む）</t>
  </si>
  <si>
    <t>　　　　　　2193　　石灰製造業</t>
  </si>
  <si>
    <t>　　　　　　2192　　石こう（膏）製品製造業</t>
  </si>
  <si>
    <t>　　　　　　2191　　ロックウール・同製品製造業</t>
  </si>
  <si>
    <t>その他の窯業・土石製品製造業</t>
  </si>
  <si>
    <t>　　　　　　2186　　鉱物・土石粉砕等処理業</t>
  </si>
  <si>
    <t>　　　　　　2185　　けいそう土・同製品製造業</t>
  </si>
  <si>
    <t>　　　　　　2184　　石工品製造業</t>
  </si>
  <si>
    <t>　　　　　　2183　　人工骨材製造業</t>
  </si>
  <si>
    <t>　　　　　　2182　　再生骨材製造業</t>
  </si>
  <si>
    <t>　　　　　　2181　　砕石製造業</t>
  </si>
  <si>
    <t>骨材・石工品等製造業</t>
  </si>
  <si>
    <t>　　　　　　2179　　その他の研磨材・同製品製造業</t>
  </si>
  <si>
    <t>　　　　　　2173　　研磨布紙製造業</t>
  </si>
  <si>
    <t>　　　　　　2172　　研削と石製造業</t>
  </si>
  <si>
    <t>　　　　　　2171　　研磨材製造業</t>
  </si>
  <si>
    <t>研磨材・同製品製造業</t>
  </si>
  <si>
    <t>　　　　　　2169　　その他の炭素・黒鉛製品製造業</t>
  </si>
  <si>
    <t>　　　　　　2161　　炭素質電極製造業</t>
  </si>
  <si>
    <t>炭素・黒鉛製品製造業</t>
  </si>
  <si>
    <t>　　　　　　2159　　その他の耐火物製造業</t>
  </si>
  <si>
    <t>　　　　　　2152　　不定形耐火物製造業</t>
  </si>
  <si>
    <t>　　　　　　2151　　耐火れんが製造業</t>
  </si>
  <si>
    <t>耐火物製造業</t>
  </si>
  <si>
    <t>　　　　　　2149　　その他の陶磁器・同関連製品製造業</t>
  </si>
  <si>
    <t>　　　　　　2148　　陶磁器用はい（坏）土製造業</t>
  </si>
  <si>
    <t>　　　　　　2147　　陶磁器絵付業</t>
  </si>
  <si>
    <t>　　　　　　2146　　陶磁器製タイル製造業</t>
  </si>
  <si>
    <t>　　　　　　2145　　理化学用・工業用陶磁器製造業</t>
  </si>
  <si>
    <t>　　　　　　2144　　電気用陶磁器製造業</t>
  </si>
  <si>
    <t>　　　　　　2143　　陶磁器製置物製造業</t>
  </si>
  <si>
    <t>　　　　　　2142　　食卓用・ちゅう房用陶磁器製造業</t>
  </si>
  <si>
    <t>　　　　　　2141　　衛生陶器製造業</t>
  </si>
  <si>
    <t>陶磁器・同関連製品製造業</t>
  </si>
  <si>
    <t>　　　　　　2139　　その他の建設用粘土製品製造業</t>
  </si>
  <si>
    <t>　　　　　　2132　　普通れんが製造業</t>
  </si>
  <si>
    <t>　　　　　　2131　　粘土かわら製造業</t>
  </si>
  <si>
    <t>建設用粘土製品製造業（陶磁器製を除く)</t>
  </si>
  <si>
    <t>　　　　　　2129　　その他のセメント製品製造業</t>
  </si>
  <si>
    <t>　　　　　　2123　　コンクリート製品製造業</t>
  </si>
  <si>
    <t>　　　　　　2122　　生コンクリート製造業</t>
  </si>
  <si>
    <t>　　　　　　2121　　セメント製造業</t>
  </si>
  <si>
    <t>セメント・同製品製造業</t>
  </si>
  <si>
    <t>　　　　　　2119　　その他のガラス・同製品製造業</t>
  </si>
  <si>
    <t>　　　　　　2117　　ガラス繊維・同製品製造業</t>
  </si>
  <si>
    <t>　　　　　　2116　　卓上用・ちゅう房用ガラス器具製造業</t>
  </si>
  <si>
    <t>　　　　　　2115　　理化学用・医療用ガラス器具製造業</t>
  </si>
  <si>
    <t>　　　　　　2114　　ガラス容器製造業</t>
  </si>
  <si>
    <t>　　　　　　2113　　ガラス製加工素材製造業</t>
  </si>
  <si>
    <t>　　　　　　2112　　板ガラス加工業</t>
  </si>
  <si>
    <t>　　　　　　2111　　板ガラス製造業</t>
  </si>
  <si>
    <t>ガラス・同製品製造業</t>
  </si>
  <si>
    <t>　　　　　　2109　　その他の管理，補助的経済活動を行う事業所</t>
  </si>
  <si>
    <t>　　　　　　2100　　主として管理事務を行う本社等</t>
  </si>
  <si>
    <t>管理，補助的経済活動を行う事業所（21窯業・土石製品製造業）</t>
  </si>
  <si>
    <t>窯業・土石製品製造業</t>
  </si>
  <si>
    <t>　　　　　　2099　　その他のなめし革製品製造業</t>
  </si>
  <si>
    <t>その他のなめし革製品製造業</t>
  </si>
  <si>
    <t>　　　　　　2081　　毛皮製造業</t>
  </si>
  <si>
    <t>毛皮製造業</t>
  </si>
  <si>
    <t>　　　　　　2072　　ハンドバッグ製造業</t>
  </si>
  <si>
    <t>　　　　　　2071　　袋物製造業（ハンドバッグを除く）</t>
  </si>
  <si>
    <t>袋物製造業</t>
  </si>
  <si>
    <t>　　　　　　2061　　かばん製造業</t>
  </si>
  <si>
    <t>かばん製造業</t>
  </si>
  <si>
    <t>　　　　　　2051　　革製手袋製造業</t>
  </si>
  <si>
    <t>革製手袋製造業</t>
  </si>
  <si>
    <t>　　　　　　2041　　革製履物製造業</t>
  </si>
  <si>
    <t>革製履物製造業</t>
  </si>
  <si>
    <t>　　　　　　2031　　革製履物用材料・同附属品製造業</t>
  </si>
  <si>
    <t>革製履物用材料・同附属品製造業</t>
  </si>
  <si>
    <t>　　　　　　2021　　工業用革製品製造業（手袋を除く）</t>
  </si>
  <si>
    <t>工業用革製品製造業（手袋を除く）</t>
  </si>
  <si>
    <t>　　　　　　2011　　なめし革製造業</t>
  </si>
  <si>
    <t>なめし革製造業</t>
  </si>
  <si>
    <t>　　　　　　2009　　その他の管理，補助的経済活動を行う事業所</t>
  </si>
  <si>
    <t>　　　　　　2000　　主として管理事務を行う本社等</t>
  </si>
  <si>
    <t>管理，補助的経済活動を行う事業所（20なめし革・同製品・毛皮製造業）</t>
  </si>
  <si>
    <t>なめし革・同製品・毛皮製造業</t>
  </si>
  <si>
    <t>　　　　　　1999　　他に分類されないゴム製品製造業</t>
  </si>
  <si>
    <t>　　　　　　1995　　再生ゴム製造業</t>
  </si>
  <si>
    <t>　　　　　　1994　　更生タイヤ製造業</t>
  </si>
  <si>
    <t>　　　　　　1993　　ゴム練生地製造業</t>
  </si>
  <si>
    <t>　　　　　　1992　　医療・衛生用ゴム製品製造業</t>
  </si>
  <si>
    <t>　　　　　　1991　　ゴム引布・同製品製造業</t>
  </si>
  <si>
    <t>その他のゴム製品製造業</t>
  </si>
  <si>
    <t>　　　　　　1933　　工業用ゴム製品製造業</t>
  </si>
  <si>
    <t>　　　　　　1932　　ゴムホース製造業</t>
  </si>
  <si>
    <t>　　　　　　1931　　ゴムベルト製造業</t>
  </si>
  <si>
    <t>ゴムベルト・ゴムホース・工業用ゴム製品製造業</t>
  </si>
  <si>
    <t>　　　　　　1922　　プラスチック製履物・同附属品製造業</t>
  </si>
  <si>
    <t>　　　　　　1921　　ゴム製履物・同附属品製造業</t>
  </si>
  <si>
    <t>ゴム製・プラスチック製履物・同附属品製造業</t>
  </si>
  <si>
    <t>　　　　　　1919　　その他のタイヤ・チューブ製造業</t>
  </si>
  <si>
    <t>　　　　　　1911　　自動車タイヤ・チューブ製造業</t>
  </si>
  <si>
    <t>タイヤ・チューブ製造業</t>
  </si>
  <si>
    <t>　　　　　　1909　　その他の管理，補助的経済活動を行う事業所</t>
  </si>
  <si>
    <t>　　　　　　1900　　主として管理事務を行う本社等</t>
  </si>
  <si>
    <t>管理，補助的経済活動を行う事業所（19ゴム製品製造業）</t>
  </si>
  <si>
    <t>ゴム製品製造業</t>
  </si>
  <si>
    <t>　　　　　　1898　　他に分類されないプラスチック製品加工業</t>
  </si>
  <si>
    <t>　　　　　　1897　　他に分類されないプラスチック製品製造業</t>
  </si>
  <si>
    <t>　　　　　　1892　　プラスチック製容器製造業</t>
  </si>
  <si>
    <t>　　　　　　1891　　プラスチック製日用雑貨・食卓用品製造業</t>
  </si>
  <si>
    <t>その他のプラスチック製品製造業</t>
  </si>
  <si>
    <t>　　　　　　1852　　廃プラスチック製品製造業</t>
  </si>
  <si>
    <t>　　　　　　1851　　プラスチック成形材料製造業</t>
  </si>
  <si>
    <t>プラスチック成形材料製造業（廃プラスチックを含む）</t>
  </si>
  <si>
    <t>　　　　　　1845　　発泡・強化プラスチック製品加工業</t>
  </si>
  <si>
    <t>　　　　　　1844　　強化プラスチック製容器・浴槽等製造業</t>
  </si>
  <si>
    <t>　　　　　　1843　　強化プラスチック製板・棒・管・継手製造業</t>
  </si>
  <si>
    <t>　　　　　　1842　　硬質プラスチック発泡製品製造業</t>
  </si>
  <si>
    <t>　　　　　　1841　　軟質プラスチック発泡製品製造業（半硬質性を含む）</t>
  </si>
  <si>
    <t>発泡・強化プラスチック製品製造業</t>
  </si>
  <si>
    <t>　　　　　　1834　　工業用プラスチック製品加工業</t>
  </si>
  <si>
    <t>　　　　　　1833　　その他の工業用プラスチック製品製造業（加工業を除く）</t>
  </si>
  <si>
    <t>　　　　　　1832　　輸送機械器具用プラスチック製品製造業（加工業を除く）</t>
  </si>
  <si>
    <t>　　　　　　1831　　電気機械器具用プラスチック製品製造業（加工業を除く）</t>
  </si>
  <si>
    <t>工業用プラスチック製品製造業</t>
  </si>
  <si>
    <t>　　　　　　1825　　プラスチックフィルム・シート・床材・合成皮革加工業</t>
  </si>
  <si>
    <t>　　　　　　1824　　合成皮革製造業</t>
  </si>
  <si>
    <t>　　　　　　1823　　プラスチック床材製造業</t>
  </si>
  <si>
    <t>　　　　　　1822　　プラスチックシート製造業</t>
  </si>
  <si>
    <t>　　　　　　1821　　プラスチックフィルム製造業</t>
  </si>
  <si>
    <t>プラスチックフィルム・シート・床材・合成皮革製造業</t>
  </si>
  <si>
    <t>　　　　　　1815　　プラスチック板・棒・管・継手・異形押出製品加工業</t>
  </si>
  <si>
    <t>　　　　　　1814　　プラスチック異形押出製品製造業</t>
  </si>
  <si>
    <t>　　　　　　1813　　プラスチック継手製造業</t>
  </si>
  <si>
    <t>　　　　　　1812　　プラスチック管製造業</t>
  </si>
  <si>
    <t>　　　　　　1811　　プラスチック板・棒製造業</t>
  </si>
  <si>
    <t>プラスチック板・棒・管・継手・異形押出製品製造業</t>
  </si>
  <si>
    <t>　　　　　　1809　　その他の管理，補助的経済活動を行う事業所</t>
  </si>
  <si>
    <t>　　　　　　1800　　主として管理事務を行う本社等</t>
  </si>
  <si>
    <t>管理，補助的経済活動を行う事業所（18プラスチック製品製造業）</t>
  </si>
  <si>
    <t>プラスチック製品製造業（別掲を除く）</t>
  </si>
  <si>
    <t>　　　　　　1799　　その他の石油製品・石炭製品製造業</t>
  </si>
  <si>
    <t>その他の石油製品・石炭製品製造業</t>
  </si>
  <si>
    <t>　　　　　　1741　　舗装材料製造業</t>
  </si>
  <si>
    <t>舗装材料製造業</t>
  </si>
  <si>
    <t>　　　　　　1731　　コークス製造業</t>
  </si>
  <si>
    <t>コークス製造業</t>
  </si>
  <si>
    <t>　　　　　　1721　　潤滑油・グリース製造業（石油精製業によらないもの）</t>
  </si>
  <si>
    <t>潤滑油・グリース製造業（石油精製業によらないもの）</t>
  </si>
  <si>
    <t>　　　　　　1711　　石油精製業</t>
  </si>
  <si>
    <t>石油精製業</t>
  </si>
  <si>
    <t>　　　　　　1709　　その他の管理，補助的経済活動を行う事業所</t>
  </si>
  <si>
    <t>　　　　　　1700　　主として管理事務を行う本社等</t>
  </si>
  <si>
    <t>管理，補助的経済活動を行う事業所（17石油製品・石炭製品製造業）</t>
  </si>
  <si>
    <t>石油製品・石炭製品製造業</t>
  </si>
  <si>
    <t>　　　　　　1699　　他に分類されない化学工業製品製造業</t>
  </si>
  <si>
    <t>　　　　　　1697　　試薬製造業</t>
  </si>
  <si>
    <t>　　　　　　1696　　天然樹脂製品・木材化学製品製造業</t>
  </si>
  <si>
    <t>　　　　　　1695　　写真感光材料製造業</t>
  </si>
  <si>
    <t>　　　　　　1694　　ゼラチン・接着剤製造業</t>
  </si>
  <si>
    <t>　　　　　　1693　　香料製造業</t>
  </si>
  <si>
    <t>　　　　　　1692　　農薬製造業</t>
  </si>
  <si>
    <t>　　　　　　1691　　火薬類製造業</t>
  </si>
  <si>
    <t>その他の化学工業</t>
  </si>
  <si>
    <t>　　　　　　1669　　その他の化粧品・歯磨・化粧用調整品製造業</t>
  </si>
  <si>
    <t>　　　　　　1662　　頭髪用化粧品製造業</t>
  </si>
  <si>
    <t>　　　　　　1661　　仕上用・皮膚用化粧品製造業（香水，オーデコロンを含む）</t>
  </si>
  <si>
    <t>化粧品・歯磨・その他の化粧用調整品製造業</t>
  </si>
  <si>
    <t>　　　　　　1655　　動物用医薬品製造業</t>
  </si>
  <si>
    <t>　　　　　　1654　　生薬・漢方製剤製造業</t>
  </si>
  <si>
    <t>　　　　　　1653　　生物学的製剤製造業</t>
  </si>
  <si>
    <t>　　　　　　1652　　医薬品製剤製造業</t>
  </si>
  <si>
    <t>　　　　　　1651　　医薬品原薬製造業</t>
  </si>
  <si>
    <t>医薬品製造業</t>
  </si>
  <si>
    <t>　　　　　　1647　　ろうそく製造業</t>
  </si>
  <si>
    <t>　　　　　　1646　　洗浄剤・磨用剤製造業</t>
  </si>
  <si>
    <t>　　　　　　1645　　印刷インキ製造業</t>
  </si>
  <si>
    <t>　　　　　　1644　　塗料製造業</t>
  </si>
  <si>
    <t>　　　　　　1643　　界面活性剤製造業（石けん，合成洗剤を除く）</t>
  </si>
  <si>
    <t>　　　　　　1642　　石けん・合成洗剤製造業</t>
  </si>
  <si>
    <t>　　　　　　1641　　脂肪酸・硬化油・グリセリン製造業</t>
  </si>
  <si>
    <t>油脂加工製品・石けん・合成洗剤・界面活性剤・塗料製造業</t>
  </si>
  <si>
    <t>　　　　　　1639　　その他の有機化学工業製品製造業</t>
  </si>
  <si>
    <t>　　　　　　1636　　合成ゴム製造業</t>
  </si>
  <si>
    <t>　　　　　　1635　　プラスチック製造業</t>
  </si>
  <si>
    <t>　　　　　　1634　　環式中間物・合成染料・有機顔料製造業</t>
  </si>
  <si>
    <t>　　　　　　1633　　発酵工業</t>
  </si>
  <si>
    <t>　　　　　　1632　　脂肪族系中間物製造業（脂肪族系溶剤を含む）</t>
  </si>
  <si>
    <t>　　　　　　1631　　石油化学系基礎製品製造業（一貫して生産される誘導品を含む）</t>
  </si>
  <si>
    <t>有機化学工業製品製造業</t>
  </si>
  <si>
    <t>　　　　　　1629　　その他の無機化学工業製品製造業</t>
  </si>
  <si>
    <t>　　　　　　1624　　塩製造業</t>
  </si>
  <si>
    <t>　　　　　　1623　　圧縮ガス・液化ガス製造業</t>
  </si>
  <si>
    <t>　　　　　　1622　　無機顔料製造業</t>
  </si>
  <si>
    <t>　　　　　　1621　　ソーダ工業</t>
  </si>
  <si>
    <t>無機化学工業製品製造業</t>
  </si>
  <si>
    <t>　　　　　　1619　　その他の化学肥料製造業</t>
  </si>
  <si>
    <t>　　　　　　1612　　複合肥料製造業</t>
  </si>
  <si>
    <t>　　　　　　1611　　窒素質・りん酸質肥料製造業</t>
  </si>
  <si>
    <t>化学肥料製造業</t>
  </si>
  <si>
    <t>　　　　　　1609　　その他の管理，補助的経済活動を行う事業所</t>
  </si>
  <si>
    <t>　　　　　　1600　　主として管理事務を行う本社等</t>
  </si>
  <si>
    <t>管理，補助的経済活動を行う事業所（16化学工業）</t>
  </si>
  <si>
    <t>化学工業</t>
  </si>
  <si>
    <t>　　　　　　1591　　印刷関連サービス業</t>
  </si>
  <si>
    <t>印刷関連サービス業</t>
  </si>
  <si>
    <t>　　　　　　1532　　印刷物加工業</t>
  </si>
  <si>
    <t>　　　　　　1531　　製本業</t>
  </si>
  <si>
    <t>製本業，印刷物加工業</t>
  </si>
  <si>
    <t>　　　　　　1521　　製版業</t>
  </si>
  <si>
    <t>製版業</t>
  </si>
  <si>
    <t>　　　　　　1513　　紙以外の印刷業</t>
  </si>
  <si>
    <t>　　　　　　1512　　オフセット印刷以外の印刷業（紙に対するもの）</t>
  </si>
  <si>
    <t>　　　　　　1511　　オフセット印刷業（紙に対するもの）</t>
  </si>
  <si>
    <t>印刷業</t>
  </si>
  <si>
    <t>　　　　　　1509　　その他の管理，補助的経済活動を行う事業所</t>
  </si>
  <si>
    <t>　　　　　　1500　　主として管理事務を行う本社等</t>
  </si>
  <si>
    <t>管理，補助的経済活動を行う事業所（15印刷・同関連業）</t>
  </si>
  <si>
    <t>印刷・同関連業</t>
  </si>
  <si>
    <t>　　　　　　1499　　その他のパルプ・紙・紙加工品製造業</t>
  </si>
  <si>
    <t>その他のパルプ・紙・紙加工品製造業</t>
  </si>
  <si>
    <t>　　　　　　1454　　紙器製造業</t>
  </si>
  <si>
    <t>　　　　　　1453　　段ボール箱製造業</t>
  </si>
  <si>
    <t>　　　　　　1452　　角底紙袋製造業</t>
  </si>
  <si>
    <t>　　　　　　1451　　重包装紙袋製造業</t>
  </si>
  <si>
    <t>紙製容器製造業</t>
  </si>
  <si>
    <t>　　　　　　1449　　その他の紙製品製造業</t>
  </si>
  <si>
    <t>　　　　　　1442　　日用紙製品製造業</t>
  </si>
  <si>
    <t>　　　　　　1441　　事務用・学用紙製品製造業</t>
  </si>
  <si>
    <t>紙製品製造業</t>
  </si>
  <si>
    <t>　　　　　　1433　　壁紙・ふすま紙製造業</t>
  </si>
  <si>
    <t>　　　　　　1432　　段ボール製造業</t>
  </si>
  <si>
    <t>　　　　　　1431　　塗工紙製造業（印刷用紙を除く）</t>
  </si>
  <si>
    <t>加工紙製造業</t>
  </si>
  <si>
    <t>　　　　　　1424　　手すき和紙製造業</t>
  </si>
  <si>
    <t>　　　　　　1423　　機械すき和紙製造業</t>
  </si>
  <si>
    <t>　　　　　　1422　　板紙製造業</t>
  </si>
  <si>
    <t>　　　　　　1421　　洋紙製造業</t>
  </si>
  <si>
    <t>紙製造業</t>
  </si>
  <si>
    <t>　　　　　　1411　　パルプ製造業</t>
  </si>
  <si>
    <t>パルプ製造業</t>
  </si>
  <si>
    <t>　　　　　　1409　　その他の管理，補助的経済活動を行う事業所</t>
  </si>
  <si>
    <t>　　　　　　1400　　主として管理事務を行う本社等</t>
  </si>
  <si>
    <t>管理，補助的経済活動を行う事業所（14パルプ・紙・紙加工品製造業）</t>
  </si>
  <si>
    <t>パルプ・紙・紙加工品製造業</t>
  </si>
  <si>
    <t>　　　　　　1399　　他に分類されない家具・装備品製造業</t>
  </si>
  <si>
    <t>　　　　　　1393　　鏡縁・額縁製造業</t>
  </si>
  <si>
    <t>　　　　　　1392　　窓用・扉用日よけ，日本びょうぶ等製造業</t>
  </si>
  <si>
    <t>　　　　　　1391　　事務所用・店舗用装備品製造業</t>
  </si>
  <si>
    <t>その他の家具・装備品製造業</t>
  </si>
  <si>
    <t>　　　　　　1331　　建具製造業</t>
  </si>
  <si>
    <t>建具製造業</t>
  </si>
  <si>
    <t>　　　　　　1321　　宗教用具製造業</t>
  </si>
  <si>
    <t>宗教用具製造業</t>
  </si>
  <si>
    <t>　　　　　　1313　　マットレス・組スプリング製造業</t>
  </si>
  <si>
    <t>　　　　　　1312　　金属製家具製造業</t>
  </si>
  <si>
    <t>　　　　　　1311　　木製家具製造業（漆塗りを除く）</t>
  </si>
  <si>
    <t>家具製造業</t>
  </si>
  <si>
    <t>　　　　　　1309　　その他の管理，補助的経済活動を行う事業所</t>
  </si>
  <si>
    <t>　　　　　　1300　　主として管理事務を行う本社等</t>
  </si>
  <si>
    <t>管理，補助的経済活動を行う事業所（13家具・装備品製造業）</t>
  </si>
  <si>
    <t>家具・装備品製造業</t>
  </si>
  <si>
    <t>　　　　　　1299　　他に分類されない木製品製造業(竹，とうを含む)</t>
  </si>
  <si>
    <t>　　　　　　1292　　コルク加工基礎資材・コルク製品製造業</t>
  </si>
  <si>
    <t>　　　　　　1291　　木材薬品処理業</t>
  </si>
  <si>
    <t>その他の木製品製造業(竹，とうを含む)</t>
  </si>
  <si>
    <t>　　　　　　1233　　たる・おけ製造業</t>
  </si>
  <si>
    <t>　　　　　　1232　　木箱製造業</t>
  </si>
  <si>
    <t>　　　　　　1231　　竹・とう・きりゅう等容器製造業</t>
  </si>
  <si>
    <t>木製容器製造業（竹，とうを含む）</t>
  </si>
  <si>
    <t>　　　　　　1228　　床板製造業</t>
    <phoneticPr fontId="65"/>
  </si>
  <si>
    <t>　　　　　　1227　　銘木製造業</t>
  </si>
  <si>
    <t>　　　　　　1226　　繊維板製造業</t>
  </si>
  <si>
    <t>　　　　　　1225　　パーティクルボード製造業</t>
  </si>
  <si>
    <t>　　　　　　1224　　建築用木製組立材料製造業</t>
  </si>
  <si>
    <t>　　　　　　1223　　集成材製造業</t>
  </si>
  <si>
    <t>　　　　　　1222　　合板製造業</t>
  </si>
  <si>
    <t>　　　　　　1221　　造作材製造業（建具を除く）</t>
  </si>
  <si>
    <t>造作材・合板・建築用組立材料製造業</t>
  </si>
  <si>
    <t>　　　　　　1219　　その他の特殊製材業</t>
  </si>
  <si>
    <t>　　　　　　1214　　木材チップ製造業</t>
  </si>
  <si>
    <t>　　　　　　1212　　単板（ベニヤ）製造業</t>
  </si>
  <si>
    <t>　　　　　　1211　　一般製材業</t>
  </si>
  <si>
    <t>製材業，木製品製造業</t>
  </si>
  <si>
    <t>　　　　　　1209　　その他の管理，補助的経済活動を行う事業所</t>
  </si>
  <si>
    <t>　　　　　　1200　　主として管理事務を行う本社等</t>
  </si>
  <si>
    <t>管理，補助的経済活動を行う事業所（12木材・木製品製造業）</t>
  </si>
  <si>
    <t>木材・木製品製造業（家具を除く）</t>
  </si>
  <si>
    <t>　　　　　　1199　　他に分類されない繊維製品製造業</t>
  </si>
  <si>
    <t>　　　　　　1198　　繊維製衛生材料製造業</t>
  </si>
  <si>
    <t>　　　　　　1197　　タオル製造業</t>
  </si>
  <si>
    <t>　　　　　　1196　　刺しゅう業</t>
  </si>
  <si>
    <t>　　　　　　1195　　繊維製袋製造業</t>
  </si>
  <si>
    <t>　　　　　　1194　　帆布製品製造業</t>
  </si>
  <si>
    <t>　　　　　　1193　　じゅうたん・その他の繊維製床敷物製造業</t>
  </si>
  <si>
    <t>　　　　　　1192　　毛布製造業</t>
  </si>
  <si>
    <t>　　　　　　1191　　寝具製造業</t>
  </si>
  <si>
    <t>その他の繊維製品製造業</t>
  </si>
  <si>
    <t>　　　　　　1189　　他に分類されない衣服・繊維製身の回り品製造業</t>
  </si>
  <si>
    <t>　　　　　　1186　　帽子製造業（帽体を含む）</t>
  </si>
  <si>
    <t>　　　　　　1185　　手袋製造業</t>
  </si>
  <si>
    <t>　　　　　　1184　　靴下製造業</t>
  </si>
  <si>
    <t>　　　　　　1183　　スカーフ・マフラー・ハンカチーフ製造業</t>
  </si>
  <si>
    <t>　　　　　　1182　　ネクタイ製造業</t>
  </si>
  <si>
    <t>　　　　　　1181　　和装製品製造業（足袋を含む）</t>
  </si>
  <si>
    <t>和装製品・その他の衣服・繊維製身の回り品製造業</t>
  </si>
  <si>
    <t>　　　　　　1174　　補整着製造業</t>
  </si>
  <si>
    <t>　　　　　　1173　　織物製・ニット製寝着類製造業</t>
  </si>
  <si>
    <t>　　　　　　1172　　ニット製下着製造業</t>
  </si>
  <si>
    <t>　　　　　　1171　　織物製下着製造業</t>
  </si>
  <si>
    <t>下着類製造業</t>
  </si>
  <si>
    <t>　　　　　　1169　　その他の外衣・シャツ製造業</t>
  </si>
  <si>
    <t>　　　　　　1168　　セーター類製造業</t>
  </si>
  <si>
    <t>　　　　　　1167　　ニット製アウターシャツ類製造業</t>
  </si>
  <si>
    <t>　　　　　　1166　　ニット製外衣製造業（アウターシャツ類，セーター類などを除く）</t>
  </si>
  <si>
    <t>　　　　　　1165　　織物製事務用・作業用・衛生用・スポーツ用衣服・学校服製造業（不織布製及びレース製を含む）</t>
    <phoneticPr fontId="65"/>
  </si>
  <si>
    <t>　　　　　　1164　　織物製シャツ製造業（不織布製及びレース製を含み、下着を除く）</t>
  </si>
  <si>
    <t>　　　　　　1163　　織物製乳幼児服製造業（不織布製及びレース製を含む）</t>
  </si>
  <si>
    <t>　　　　　　1162　　織物製成人女子・少女服製造業（不織布製及びレース製を含む）</t>
  </si>
  <si>
    <t>　　　　　　1161　　織物製成人男子・少年服製造業（不織布製及びレース製を含む）</t>
  </si>
  <si>
    <t>外衣・シャツ製造業（和式を除く）</t>
  </si>
  <si>
    <t>　　　　　　1159　　その他の繊維粗製品製造業</t>
  </si>
  <si>
    <t>　　　　　　1158　　上塗りした織物・防水した織物製造業</t>
  </si>
  <si>
    <t>　　　　　　1157　　フェルト・不織布製造業</t>
  </si>
  <si>
    <t>　　　　　　1156　　整毛業</t>
  </si>
  <si>
    <t>　　　　　　1155　　組ひも製造業</t>
  </si>
  <si>
    <t>　　　　　　1154　　レース製造業</t>
  </si>
  <si>
    <t>　　　　　　1153　　網地製造業（漁網を除く）</t>
  </si>
  <si>
    <t>　　　　　　1152　　漁網製造業</t>
  </si>
  <si>
    <t>　　　　　　1151　　綱製造業</t>
  </si>
  <si>
    <t>綱・網・レース・繊維粗製品製造業</t>
  </si>
  <si>
    <t>　　　　　　1148　　繊維雑品染色整理業</t>
  </si>
  <si>
    <t>　　　　　　1147　　ニット・レース染色整理業</t>
  </si>
  <si>
    <t>　　　　　　1146　　綿状繊維・糸染色整理業</t>
  </si>
  <si>
    <t>　　　　　　1145　　織物手加工染色整理業</t>
  </si>
  <si>
    <t>　　　　　　1144　　織物整理業</t>
  </si>
  <si>
    <t>　　　　　　1143　　毛織物機械染色整理業</t>
  </si>
  <si>
    <t>　　　　　　1142　　絹・人絹織物機械染色業</t>
  </si>
  <si>
    <t>　　　　　　1141　　綿・スフ・麻織物機械染色業</t>
  </si>
  <si>
    <t>染色整理業</t>
  </si>
  <si>
    <t>　　　　　　1133　　横編ニット生地製造業</t>
  </si>
  <si>
    <t>　　　　　　1132　　たて編ニット生地製造業</t>
  </si>
  <si>
    <t>　　　　　　1131　　丸編ニット生地製造業</t>
  </si>
  <si>
    <t>ニット生地製造業</t>
  </si>
  <si>
    <t>　　　　　　1129　　その他の織物業</t>
  </si>
  <si>
    <t>　　　　　　1125　　細幅織物業</t>
  </si>
  <si>
    <t>　　　　　　1124　　麻織物業</t>
  </si>
  <si>
    <t>　　　　　　1123　　毛織物業</t>
    <phoneticPr fontId="65"/>
  </si>
  <si>
    <t>　　　　　　1122　　絹・人絹織物業</t>
  </si>
  <si>
    <t>　　　　　　1121　　綿・スフ織物業</t>
  </si>
  <si>
    <t>織物業</t>
    <phoneticPr fontId="65"/>
  </si>
  <si>
    <t>　　　　　　1119　　その他の紡績業</t>
  </si>
  <si>
    <t>　　　　　　1118　　かさ高加工糸製造業</t>
  </si>
  <si>
    <t>　　　　　　1117　　ねん糸製造業（かさ高加工糸を除く）</t>
  </si>
  <si>
    <t>　　　　　　1116　　毛紡績業</t>
  </si>
  <si>
    <t>　　　　　　1115　　化学繊維紡績業</t>
  </si>
  <si>
    <t>　　　　　　1114　　綿紡績業</t>
  </si>
  <si>
    <t>　　　　　　1113　　炭素繊維製造業</t>
  </si>
  <si>
    <t>　　　　　　1112　　化学繊維製造業</t>
  </si>
  <si>
    <t>　　　　　　1111　　製糸業</t>
  </si>
  <si>
    <t>製糸業，紡績業，化学繊維・ねん糸等製造業</t>
  </si>
  <si>
    <t>　　　　　　1109　　その他の管理，補助的経済活動を行う事業所</t>
  </si>
  <si>
    <t>　　　　　　1100　　主として管理事務を行う本社等</t>
  </si>
  <si>
    <t>管理，補助的経済活動を行う事業所（11繊維工業）</t>
  </si>
  <si>
    <t>繊維工業</t>
  </si>
  <si>
    <t>　　　　　　1063　　有機質肥料製造業</t>
  </si>
  <si>
    <t>　　　　　　1062　　単体飼料製造業</t>
  </si>
  <si>
    <t>　　　　　　1061　　配合飼料製造業</t>
  </si>
  <si>
    <t>飼料・有機質肥料製造業</t>
  </si>
  <si>
    <t>　　　　　　1052　　葉たばこ処理業</t>
  </si>
  <si>
    <t>　　　　　　1051　　たばこ製造業（葉たばこ処理業を除く)</t>
  </si>
  <si>
    <t>たばこ製造業</t>
  </si>
  <si>
    <t>　　　　　　1041　　製氷業</t>
  </si>
  <si>
    <t>製氷業</t>
  </si>
  <si>
    <t>　　　　　　1032　　コーヒー製造業</t>
  </si>
  <si>
    <t>　　　　　　1031　　製茶業</t>
  </si>
  <si>
    <t>茶・コーヒー製造業（清涼飲料を除く）</t>
  </si>
  <si>
    <t>　　　　　　1024　　蒸留酒・混成酒製造業</t>
  </si>
  <si>
    <t>　　　　　　1023　　清酒製造業</t>
  </si>
  <si>
    <t>　　　　　　1022　　ビール類製造業</t>
  </si>
  <si>
    <t>　　　　　　1021　　果実酒製造業</t>
  </si>
  <si>
    <t>酒類製造業</t>
  </si>
  <si>
    <t>　　　　　　1011　　清涼飲料製造業</t>
  </si>
  <si>
    <t>清涼飲料製造業</t>
  </si>
  <si>
    <t>　　　　　　1009　　その他の管理，補助的経済活動を行う事業所</t>
  </si>
  <si>
    <t>　　　　　　1000　　主として管理事務を行う本社等</t>
  </si>
  <si>
    <t>管理，補助的経済活動を行う事業所（10飲料・たばこ・飼料製造業）</t>
  </si>
  <si>
    <t>飲料・たばこ・飼料製造業</t>
  </si>
  <si>
    <t>　　　　　　0999　　他に分類されない食料品製造業</t>
  </si>
  <si>
    <t>　　　　　　0998　　レトルト食品製造業</t>
  </si>
  <si>
    <t>　　　　　　0997　　すし・弁当・調理パン製造業</t>
  </si>
  <si>
    <t>　　　　　　0996　　そう（惣）菜製造業</t>
  </si>
  <si>
    <t>　　　　　　0995　　冷凍調理食品製造業</t>
  </si>
  <si>
    <t>　　　　　　0994　　あん類製造業</t>
  </si>
  <si>
    <t>　　　　　　0993　　豆腐・油揚製造業</t>
  </si>
  <si>
    <t>　　　　　　0992　　めん類製造業</t>
  </si>
  <si>
    <t>　　　　　　0991　　でんぷん製造業</t>
  </si>
  <si>
    <t>その他の食料品製造業</t>
  </si>
  <si>
    <t>　　　　　　0982　　食用油脂加工業</t>
  </si>
  <si>
    <t>　　　　　　0981　　動植物油脂製造業（食用油脂加工業を除く）</t>
  </si>
  <si>
    <t>動植物油脂製造業</t>
  </si>
  <si>
    <t>　　　　　　0979　　その他のパン・菓子製造業</t>
  </si>
  <si>
    <t>　　　　　　0974　　米菓製造業</t>
  </si>
  <si>
    <t>　　　　　　0973　　ビスケット類・干菓子製造業</t>
  </si>
  <si>
    <t>　　　　　　0972　　生菓子製造業</t>
  </si>
  <si>
    <t>　　　　　　0971　　パン製造業</t>
  </si>
  <si>
    <t>パン・菓子製造業</t>
  </si>
  <si>
    <t>　　　　　　0969　　その他の精穀・製粉業</t>
  </si>
  <si>
    <t>　　　　　　0962　　小麦粉製造業</t>
  </si>
  <si>
    <t>　　　　　　0961　　精米・精麦業</t>
  </si>
  <si>
    <t>精穀・製粉業</t>
  </si>
  <si>
    <t>　　　　　　0953　　ぶどう糖・水あめ・異性化糖製造業</t>
  </si>
  <si>
    <t>　　　　　　0952　　砂糖精製業</t>
  </si>
  <si>
    <t>　　　　　　0951　　砂糖製造業（砂糖精製業を除く）</t>
  </si>
  <si>
    <t>糖類製造業</t>
  </si>
  <si>
    <t>　　　　　　0949　　その他の調味料製造業</t>
  </si>
  <si>
    <t>　　　　　　0944　　食酢製造業</t>
  </si>
  <si>
    <t>　　　　　　0943　　ソース製造業</t>
  </si>
  <si>
    <t>　　　　　　0942　　しょう油・食用アミノ酸製造業</t>
  </si>
  <si>
    <t>　　　　　　0941　　味そ製造業</t>
  </si>
  <si>
    <t>調味料製造業</t>
  </si>
  <si>
    <t>　　　　　　0932　　野菜漬物製造業（缶詰，瓶詰，つぼ詰を除く）</t>
  </si>
  <si>
    <t>　　　　　　0931　　野菜缶詰・果実缶詰・農産保存食料品製造業（野菜漬物を除く）</t>
  </si>
  <si>
    <t>野菜缶詰・果実缶詰・農産保存食料品製造業</t>
  </si>
  <si>
    <t>　　　　　　0929　　その他の水産食料品製造業</t>
  </si>
  <si>
    <t>　　　　　　0926　　冷凍水産食品製造業</t>
  </si>
  <si>
    <t>　　　　　　0925　　冷凍水産物製造業</t>
  </si>
  <si>
    <t>　　　　　　0924　　塩干・塩蔵品製造業</t>
  </si>
  <si>
    <t>　　　　　　0923　　水産練製品製造業</t>
  </si>
  <si>
    <t>　　　　　　0922　　海藻加工業</t>
  </si>
  <si>
    <t>　　　　　　0921　　水産缶詰・瓶詰製造業</t>
  </si>
  <si>
    <t>水産食料品製造業</t>
  </si>
  <si>
    <t>　　　　　　0919　　その他の畜産食料品製造業</t>
  </si>
  <si>
    <t>　　　　　　0914　　乳製品製造業（処理牛乳，乳飲料を除く）</t>
  </si>
  <si>
    <t>　　　　　　0913　　処理牛乳・乳飲料製造業</t>
  </si>
  <si>
    <t>　　　　　　0912　　肉加工品製造業</t>
  </si>
  <si>
    <t>　　　　　　0911　　部分肉・冷凍肉製造業</t>
  </si>
  <si>
    <t>畜産食料品製造業</t>
  </si>
  <si>
    <t>　　　　　　0909　　その他の管理，補助的経済活動を行う事業所</t>
  </si>
  <si>
    <t>　　　　　　0900　　主として管理事務を行う本社等</t>
    <phoneticPr fontId="65"/>
  </si>
  <si>
    <t>管理，補助的経済活動を行う事業所（09食料品製造業）</t>
  </si>
  <si>
    <t>食料品製造業</t>
  </si>
  <si>
    <t>すべて対象（工場・物流施設）</t>
    <rPh sb="3" eb="5">
      <t>タイショウ</t>
    </rPh>
    <rPh sb="6" eb="8">
      <t>コウジョウ</t>
    </rPh>
    <phoneticPr fontId="65"/>
  </si>
  <si>
    <t>大分類 Ｅ　製造業</t>
  </si>
  <si>
    <t>　　　　　　0894　　さく井工事業</t>
  </si>
  <si>
    <t>　　　　　　0893　　道路標識設置工事業</t>
  </si>
  <si>
    <t>　　　　　　0892　　熱絶縁工事業</t>
  </si>
  <si>
    <t>　　　　　　0891　　築炉工事業</t>
  </si>
  <si>
    <t>その他の設備工事業</t>
  </si>
  <si>
    <t>　　　　　　0842　　昇降設備工事業</t>
  </si>
  <si>
    <t>　　　　　　0841　　機械器具設置工事業（昇降設備工事業を除く）</t>
  </si>
  <si>
    <t>機械器具設置工事業</t>
  </si>
  <si>
    <t>　　　　　　0839　　その他の管工事業</t>
  </si>
  <si>
    <t>　　　　　　0833　　給排水・衛生設備工事業</t>
  </si>
  <si>
    <t>　　　　　　0832　　冷暖房設備工事業</t>
  </si>
  <si>
    <t>　　　　　　0831　　一般管工事業</t>
  </si>
  <si>
    <t>管工事業（さく井工事業を除く）</t>
  </si>
  <si>
    <t>　　　　　　0823　　信号装置工事業</t>
  </si>
  <si>
    <t>　　　　　　0822　　有線テレビジョン放送設備設置工事業</t>
  </si>
  <si>
    <t>　　　　　　0821　　電気通信工事業（有線テレビジョン放送設備設置工事業を除く）</t>
  </si>
  <si>
    <t>電気通信・信号装置工事業</t>
  </si>
  <si>
    <t>　　　　　　0812　　電気配線工事業</t>
  </si>
  <si>
    <t>　　　　　　0811　　一般電気工事業</t>
  </si>
  <si>
    <t>電気工事業</t>
  </si>
  <si>
    <t>　　　　　　0809　　その他の管理，補助的経済活動を行う事業所</t>
  </si>
  <si>
    <t>　　　　　　0800　　主として管理事務を行う本社等</t>
  </si>
  <si>
    <t>管理，補助的経済活動を行う事業所（08設備工事業）</t>
  </si>
  <si>
    <t>設備工事業</t>
  </si>
  <si>
    <t>　　　　　　0799　　他に分類されない職別工事業</t>
  </si>
  <si>
    <t>　　　　　　0796　　はつり・解体工事業</t>
  </si>
  <si>
    <t>　　　　　　0795　　防水工事業</t>
  </si>
  <si>
    <t>　　　　　　0794　　屋根工事業（金属製屋根工事業を除く）</t>
  </si>
  <si>
    <t>　　　　　　0793　　木製建具工事業</t>
  </si>
  <si>
    <t>　　　　　　0792　　金属製建具工事業</t>
  </si>
  <si>
    <t>　　　　　　0791　　ガラス工事業</t>
  </si>
  <si>
    <t>その他の職別工事業</t>
  </si>
  <si>
    <t>　　　　　　0782　　内装工事業</t>
  </si>
  <si>
    <t>　　　　　　0781　　床工事業</t>
  </si>
  <si>
    <t>床・内装工事業</t>
  </si>
  <si>
    <t>　　　　　　0772　　道路標示・区画線工事業</t>
  </si>
  <si>
    <t>　　　　　　0771　　塗装工事業（道路標示・区画線工事業を除く）</t>
  </si>
  <si>
    <t>塗装工事業</t>
  </si>
  <si>
    <t>　　　　　　0763　　建築金物工事業</t>
  </si>
  <si>
    <t>　　　　　　0762　　板金工事業</t>
  </si>
  <si>
    <t>　　　　　　0761　　金属製屋根工事業</t>
  </si>
  <si>
    <t>板金・金物工事業</t>
  </si>
  <si>
    <t>　　　　　　0751　　左官工事業</t>
  </si>
  <si>
    <t>左官工事業</t>
  </si>
  <si>
    <t>　　　　　　0744　　コンクリートブロック工事業</t>
  </si>
  <si>
    <t>　　　　　　0743　　タイル工事業</t>
  </si>
  <si>
    <t>　　　　　　0742　　れんが工事業</t>
  </si>
  <si>
    <t>　　　　　　0741　　石工工事業</t>
  </si>
  <si>
    <t>石工・れんが・タイル・ブロック工事業</t>
  </si>
  <si>
    <t>　　　　　　0732　　鉄筋工事業</t>
  </si>
  <si>
    <t>　　　　　　0731　　鉄骨工事業</t>
  </si>
  <si>
    <t>鉄骨・鉄筋工事業</t>
  </si>
  <si>
    <t>　　　　　　0723　　特殊コンクリート工事業</t>
  </si>
  <si>
    <t>　　　　　　0722　　土工・コンクリート工事業</t>
  </si>
  <si>
    <t>　　　　　　0721　　とび工事業</t>
  </si>
  <si>
    <t>とび・土工・コンクリート工事業</t>
  </si>
  <si>
    <t>　　　　　　0712　　型枠大工工事業</t>
  </si>
  <si>
    <t>　　　　　　0711　　大工工事業(型枠大工工事業を除く)</t>
  </si>
  <si>
    <t>大工工事業</t>
  </si>
  <si>
    <t>　　　　　　0709　　その他の管理，補助的経済活動を行う事業所</t>
  </si>
  <si>
    <t>　　　　　　0700　　主として管理事務を行う本社等</t>
  </si>
  <si>
    <t>管理，補助的経済活動を行う事業所（07職別工事業）</t>
  </si>
  <si>
    <t>職別工事業(設備工事業を除く)</t>
  </si>
  <si>
    <t>　　　　　　0661　　建築リフォーム工事業</t>
  </si>
  <si>
    <t>建築リフォーム工事業</t>
  </si>
  <si>
    <t>　　　　　　0651　　木造建築工事業</t>
  </si>
  <si>
    <t>木造建築工事業</t>
  </si>
  <si>
    <t>　　　　　　0641　　建築工事業(木造建築工事業を除く)</t>
  </si>
  <si>
    <t>建築工事業(木造建築工事業を除く)</t>
  </si>
  <si>
    <t>　　　　　　0631　　舗装工事業</t>
  </si>
  <si>
    <t>舗装工事業</t>
  </si>
  <si>
    <t>　　　　　　0623　　しゅんせつ工事業</t>
  </si>
  <si>
    <t>　　　　　　0622　　造園工事業</t>
  </si>
  <si>
    <t>　　　　　　0621　　土木工事業(別掲を除く)</t>
  </si>
  <si>
    <t>土木工事業（舗装工事業を除く）</t>
  </si>
  <si>
    <t>　　　　　　0611　　一般土木建築工事業</t>
  </si>
  <si>
    <t>一般土木建築工事業</t>
  </si>
  <si>
    <t>　　　　　　0609　　その他の管理，補助的経済活動を行う事業所</t>
  </si>
  <si>
    <t>　　　　　　0600　　主として管理事務を行う本社等</t>
  </si>
  <si>
    <t>管理，補助的経済活動を行う事業所（06総合工事業）</t>
  </si>
  <si>
    <t>総合工事業</t>
  </si>
  <si>
    <t>大分類 Ｄ　建設業</t>
  </si>
  <si>
    <t>　　　　　　0599　　他に分類されない鉱業</t>
  </si>
  <si>
    <t>　　　　　　0594　　滑石鉱業</t>
  </si>
  <si>
    <t>　　　　　　0593　　けいそう土鉱業</t>
  </si>
  <si>
    <t>　　　　　　0592　　ベントナイト鉱業</t>
  </si>
  <si>
    <t>　　　　　　0591　　酸性白土鉱業</t>
  </si>
  <si>
    <t>その他の鉱業</t>
  </si>
  <si>
    <t>　　　　　　0559　　その他の窯業原料用鉱物鉱業</t>
  </si>
  <si>
    <t>　　　　　　0557　　石灰石鉱業</t>
  </si>
  <si>
    <t>　　　　　　0556　　天然けい砂鉱業</t>
  </si>
  <si>
    <t>　　　　　　0555　　けい石鉱業</t>
  </si>
  <si>
    <t>　　　　　　0554　　長石鉱業</t>
  </si>
  <si>
    <t>　　　　　　0553　　ドロマイト鉱業</t>
  </si>
  <si>
    <t>　　　　　　0552　　ろう石鉱業</t>
  </si>
  <si>
    <t>　　　　　　0551　　耐火粘土鉱業</t>
  </si>
  <si>
    <t>窯業原料用鉱物鉱業（耐火物・陶磁器・ガラス・セメント原料用に限る）</t>
  </si>
  <si>
    <t>　　　　　　0549　　その他の採石業，砂・砂利・玉石採取業</t>
  </si>
  <si>
    <t>　　　　　　0548　　砂・砂利・玉石採取業</t>
  </si>
  <si>
    <t>　　　　　　0547　　粘板岩採石業</t>
  </si>
  <si>
    <t>　　　　　　0546　　砂岩採石業</t>
  </si>
  <si>
    <t>　　　　　　0545　　ぎょう灰岩採石業</t>
  </si>
  <si>
    <t>　　　　　　0544　　大理石採石業</t>
  </si>
  <si>
    <t>　　　　　　0543　　安山岩・同類似岩石採石業</t>
  </si>
  <si>
    <t>　　　　　　0542　　石英粗面岩・同類似岩石採石業</t>
  </si>
  <si>
    <t>　　　　　　0541　　花こう岩・同類似岩石採石業</t>
  </si>
  <si>
    <t>採石業，砂・砂利・玉石採取業</t>
  </si>
  <si>
    <t>　　　　　　0532　　天然ガス鉱業</t>
  </si>
  <si>
    <t>　　　　　　0531　　原油鉱業</t>
  </si>
  <si>
    <t>原油・天然ガス鉱業</t>
  </si>
  <si>
    <t>　　　　　　0522　　亜炭鉱業</t>
  </si>
  <si>
    <t>　　　　　　0521　　石炭鉱業（石炭選別業を含む）</t>
  </si>
  <si>
    <t>石炭・亜炭鉱業</t>
  </si>
  <si>
    <t>　　　　　　0519　　その他の金属鉱業</t>
  </si>
  <si>
    <t>　　　　　　0513　　鉄鉱業</t>
  </si>
  <si>
    <t>　　　　　　0512　　鉛・亜鉛鉱業</t>
  </si>
  <si>
    <t>　　　　　　0511　　金・銀鉱業</t>
  </si>
  <si>
    <t>金属鉱業</t>
  </si>
  <si>
    <t>　　　　　　0509　　その他の管理，補助的経済活動を行う事業所</t>
  </si>
  <si>
    <t>　　　　　　0500　　主として管理事務を行う本社等</t>
  </si>
  <si>
    <t>管理，補助的経済活動を行う事業所（05鉱業，採石業，砂利採取業）</t>
  </si>
  <si>
    <t>鉱業，採石業，砂利採取業</t>
  </si>
  <si>
    <t>大分類 Ｃ　鉱業，採石業，砂利採取業</t>
  </si>
  <si>
    <t>　　　　　　0421　　内水面養殖業</t>
  </si>
  <si>
    <t>内水面養殖業</t>
  </si>
  <si>
    <t>　　　　　　0419　　その他の海面養殖業</t>
  </si>
  <si>
    <t>　　　　　　0415　　種苗養殖業</t>
  </si>
  <si>
    <t>　　　　　　0414　　真珠養殖業</t>
  </si>
  <si>
    <t>　　　　　　0413　　藻類養殖業</t>
  </si>
  <si>
    <t>　　　　　　0412　　貝類養殖業</t>
  </si>
  <si>
    <t>　　　　　　0411　　魚類養殖業</t>
  </si>
  <si>
    <t>海面養殖業</t>
  </si>
  <si>
    <t>　　　　　　0409　　その他の管理，補助的経済活動を行う事業所</t>
  </si>
  <si>
    <t>　　　　　　0400　　主として管理事務を行う本社等</t>
  </si>
  <si>
    <t>管理，補助的経済活動を行う事業所（04水産養殖業）</t>
  </si>
  <si>
    <t>水産養殖業</t>
  </si>
  <si>
    <t>　　　　　　0321　　内水面漁業</t>
  </si>
  <si>
    <t>内水面漁業</t>
  </si>
  <si>
    <t>　　　　　　0319　　その他の海面漁業</t>
  </si>
  <si>
    <t>　　　　　　0318　　捕鯨業</t>
  </si>
  <si>
    <t>　　　　　　0317　　採貝・採藻業</t>
  </si>
  <si>
    <t>　　　　　　0316　　地びき網・船びき網漁業</t>
  </si>
  <si>
    <t>　　　　　　0315　　定置網漁業</t>
  </si>
  <si>
    <t>　　　　　　0314　　釣・はえ縄漁業</t>
  </si>
  <si>
    <t>　　　　　　0313　　刺網漁業</t>
  </si>
  <si>
    <t>　　　　　　0312　　まき網漁業</t>
  </si>
  <si>
    <t>　　　　　　0311　　底びき網漁業</t>
  </si>
  <si>
    <t>海面漁業</t>
  </si>
  <si>
    <t>　　　　　　0309　　その他の管理，補助的経済活動を行う事業所</t>
  </si>
  <si>
    <t>　　　　　　0300　　主として管理事務を行う本社等</t>
  </si>
  <si>
    <t>管理，補助的経済活動を行う事業所（03漁業）</t>
  </si>
  <si>
    <t>漁業（水産養殖業を除く）</t>
  </si>
  <si>
    <t>大分類 Ｂ　漁業</t>
  </si>
  <si>
    <t>　　　　　　0299　　その他の林業</t>
  </si>
  <si>
    <t>その他の林業</t>
  </si>
  <si>
    <t>　　　　　　0249　　その他の林業サービス業</t>
  </si>
  <si>
    <t>　　　　　　0243　　山林種苗生産サービス業</t>
  </si>
  <si>
    <t>　　　　　　0242　　素材生産サービス業</t>
  </si>
  <si>
    <t>　　　　　　0241　　育林サービス業</t>
  </si>
  <si>
    <t>林業サービス業</t>
  </si>
  <si>
    <t>　　　　　　0239　　その他の特用林産物生産業（きのこ類の栽培を除く）</t>
  </si>
  <si>
    <t>　　　　　　0231　　製薪炭業</t>
  </si>
  <si>
    <t>特用林産物生産業（きのこ類の栽培を除く）</t>
  </si>
  <si>
    <t>　　　　　　0221　　素材生産業</t>
  </si>
  <si>
    <t>素材生産業</t>
  </si>
  <si>
    <t>　　　　　　0211　　育林業</t>
  </si>
  <si>
    <t>育林業</t>
  </si>
  <si>
    <t>　　　　　　0209　　その他の管理，補助的経済活動を行う事業所</t>
  </si>
  <si>
    <t>　　　　　　0200　　主として管理事務を行う本社等</t>
  </si>
  <si>
    <t>管理，補助的経済活動を行う事業所（02林業）</t>
  </si>
  <si>
    <t>林業</t>
  </si>
  <si>
    <t>　　　　　　0141　　園芸サービス業</t>
  </si>
  <si>
    <t>園芸サービス業</t>
  </si>
  <si>
    <t>　　　　　　0134　　畜産サービス業（獣医業を除く）</t>
  </si>
  <si>
    <t>　　　　　　0133　　穀作，野菜作・果樹作以外の耕種サービス業</t>
  </si>
  <si>
    <t>　　　　　　0132　　野菜作・果樹作サービス業</t>
  </si>
  <si>
    <t>　　　　　　0131　　穀作サービス業</t>
  </si>
  <si>
    <t>農業サービス業（園芸サービス業を除く）</t>
  </si>
  <si>
    <t>　　　　　　0129　　その他の畜産農業</t>
  </si>
  <si>
    <t>　　　　　　0126　　養蚕農業</t>
  </si>
  <si>
    <t>　　　　　　0125　　畜産類似業</t>
  </si>
  <si>
    <t>　　　　　　0124　　養鶏業</t>
  </si>
  <si>
    <t>　　　　　　0123　　養豚業</t>
  </si>
  <si>
    <t>　　　　　　0122　　肉用牛生産業</t>
  </si>
  <si>
    <t>　　　　　　0121　　酪農業</t>
  </si>
  <si>
    <t>畜産農業</t>
  </si>
  <si>
    <t>　　　　　　0119　　その他の耕種農業</t>
  </si>
  <si>
    <t>　　　　　　0117　　ばれいしょ・かんしょ作農業</t>
  </si>
  <si>
    <t>　　　　　　0116　　工芸農作物農業</t>
  </si>
  <si>
    <t>　　　　　　0115　　花き作農業</t>
  </si>
  <si>
    <t>　　　　　　0114　　果樹作農業</t>
  </si>
  <si>
    <t>　　　　　　0113　　野菜作農業（きのこ類の栽培を含む）</t>
  </si>
  <si>
    <t>　　　　　　0112　　米作以外の穀作農業</t>
  </si>
  <si>
    <t>　　　　　　0111　　米作農業</t>
  </si>
  <si>
    <t>耕種農業</t>
  </si>
  <si>
    <t>　　　　　　0109　　その他の管理，補助的経済活動を行う事業所</t>
  </si>
  <si>
    <t>　　　　　　0100　　主として管理事務を行う本社等</t>
  </si>
  <si>
    <t>管理，補助的経済活動を行う事業所（01農業）</t>
  </si>
  <si>
    <t>農業</t>
  </si>
  <si>
    <t>中分類</t>
    <phoneticPr fontId="85"/>
  </si>
  <si>
    <t>大分類 Ａ　農業，林業</t>
  </si>
  <si>
    <r>
      <t>（大分類：アルファベット　</t>
    </r>
    <r>
      <rPr>
        <b/>
        <sz val="14"/>
        <color rgb="FFFF0000"/>
        <rFont val="ＭＳ Ｐ明朝"/>
        <family val="1"/>
        <charset val="128"/>
      </rPr>
      <t>中分類：２桁　小分類：３桁</t>
    </r>
    <r>
      <rPr>
        <b/>
        <sz val="14"/>
        <rFont val="ＭＳ Ｐ明朝"/>
        <family val="1"/>
        <charset val="128"/>
      </rPr>
      <t>　細分類：４桁）</t>
    </r>
    <rPh sb="1" eb="4">
      <t>ダイブンルイ</t>
    </rPh>
    <rPh sb="13" eb="14">
      <t>チュウ</t>
    </rPh>
    <rPh sb="14" eb="16">
      <t>ブンルイ</t>
    </rPh>
    <rPh sb="18" eb="19">
      <t>ケタ</t>
    </rPh>
    <rPh sb="20" eb="23">
      <t>ショウブンルイ</t>
    </rPh>
    <rPh sb="25" eb="26">
      <t>ケタ</t>
    </rPh>
    <rPh sb="27" eb="30">
      <t>サイブンルイ</t>
    </rPh>
    <rPh sb="32" eb="33">
      <t>ケタ</t>
    </rPh>
    <phoneticPr fontId="65"/>
  </si>
  <si>
    <t>日本標準産業分類</t>
    <rPh sb="0" eb="2">
      <t>ニホン</t>
    </rPh>
    <rPh sb="2" eb="4">
      <t>ヒョウジュン</t>
    </rPh>
    <rPh sb="4" eb="6">
      <t>サンギョウ</t>
    </rPh>
    <rPh sb="6" eb="8">
      <t>ブンルイ</t>
    </rPh>
    <phoneticPr fontId="65"/>
  </si>
  <si>
    <t>記入例及び注記</t>
    <rPh sb="0" eb="2">
      <t>キニュウ</t>
    </rPh>
    <rPh sb="2" eb="3">
      <t>レイ</t>
    </rPh>
    <rPh sb="3" eb="4">
      <t>オヨ</t>
    </rPh>
    <rPh sb="5" eb="7">
      <t>チュウキ</t>
    </rPh>
    <phoneticPr fontId="68"/>
  </si>
  <si>
    <t>セル色凡例</t>
    <rPh sb="2" eb="3">
      <t>ショク</t>
    </rPh>
    <rPh sb="3" eb="5">
      <t>ハンレイ</t>
    </rPh>
    <phoneticPr fontId="68"/>
  </si>
  <si>
    <t>直接入力</t>
    <rPh sb="0" eb="2">
      <t>チョクセツ</t>
    </rPh>
    <rPh sb="2" eb="4">
      <t>ニュウリョク</t>
    </rPh>
    <phoneticPr fontId="68"/>
  </si>
  <si>
    <t>選択</t>
    <rPh sb="0" eb="2">
      <t>センタク</t>
    </rPh>
    <phoneticPr fontId="68"/>
  </si>
  <si>
    <t>自動計算</t>
    <rPh sb="0" eb="2">
      <t>ジドウ</t>
    </rPh>
    <rPh sb="2" eb="4">
      <t>ケイサン</t>
    </rPh>
    <phoneticPr fontId="68"/>
  </si>
  <si>
    <t>セル色の表示／非表示</t>
    <rPh sb="2" eb="3">
      <t>ショク</t>
    </rPh>
    <rPh sb="4" eb="6">
      <t>ヒョウジ</t>
    </rPh>
    <rPh sb="7" eb="10">
      <t>ヒヒョウジ</t>
    </rPh>
    <phoneticPr fontId="68"/>
  </si>
  <si>
    <t>対策個票別_設備構成比較</t>
    <rPh sb="0" eb="4">
      <t>タイサクコヒョウ</t>
    </rPh>
    <rPh sb="4" eb="5">
      <t>ベツ</t>
    </rPh>
    <rPh sb="6" eb="8">
      <t>セツビ</t>
    </rPh>
    <rPh sb="8" eb="10">
      <t>コウセイ</t>
    </rPh>
    <rPh sb="10" eb="12">
      <t>ヒカク</t>
    </rPh>
    <phoneticPr fontId="65"/>
  </si>
  <si>
    <t>（セルのメモやテキストボックスによる注記は移動できます）</t>
    <rPh sb="18" eb="20">
      <t>チュウキ</t>
    </rPh>
    <rPh sb="21" eb="23">
      <t>イドウ</t>
    </rPh>
    <phoneticPr fontId="68"/>
  </si>
  <si>
    <t>対策個票</t>
    <rPh sb="0" eb="4">
      <t>タイサクコヒョウ</t>
    </rPh>
    <phoneticPr fontId="68"/>
  </si>
  <si>
    <t>基準年度</t>
    <rPh sb="0" eb="2">
      <t>キジュン</t>
    </rPh>
    <rPh sb="2" eb="4">
      <t>ネンド</t>
    </rPh>
    <phoneticPr fontId="68"/>
  </si>
  <si>
    <t>シート番号区別</t>
    <rPh sb="3" eb="5">
      <t>バンゴウ</t>
    </rPh>
    <rPh sb="5" eb="7">
      <t>クベツ</t>
    </rPh>
    <phoneticPr fontId="68"/>
  </si>
  <si>
    <t>対策実施後</t>
    <rPh sb="0" eb="2">
      <t>タイサク</t>
    </rPh>
    <rPh sb="2" eb="4">
      <t>ジッシ</t>
    </rPh>
    <rPh sb="4" eb="5">
      <t>ゴ</t>
    </rPh>
    <phoneticPr fontId="68"/>
  </si>
  <si>
    <t>CO2排出量 （令和5年度または直近3年間の平均値）</t>
    <rPh sb="8" eb="10">
      <t>レイワ</t>
    </rPh>
    <rPh sb="11" eb="13">
      <t>ネンド</t>
    </rPh>
    <rPh sb="16" eb="18">
      <t>チョッキン</t>
    </rPh>
    <rPh sb="19" eb="21">
      <t>ネンカン</t>
    </rPh>
    <rPh sb="22" eb="25">
      <t>ヘイキンチ</t>
    </rPh>
    <phoneticPr fontId="68"/>
  </si>
  <si>
    <t>別添３Ａ_実施計画書まとめ</t>
    <phoneticPr fontId="65"/>
  </si>
  <si>
    <t>比例型、1/2キャップ判定</t>
    <rPh sb="2" eb="3">
      <t>ガタ</t>
    </rPh>
    <rPh sb="11" eb="13">
      <t>ハンテイ</t>
    </rPh>
    <phoneticPr fontId="65"/>
  </si>
  <si>
    <t>令和6年度二酸化炭素排出抑制対策事業費等補助金
（工場・事業場における先導的な脱炭素化取組推進事業（SHIFT事業））                    省CO2型設備更新支援C（中小企業事業）　</t>
    <rPh sb="0" eb="2">
      <t>レイワ</t>
    </rPh>
    <rPh sb="3" eb="5">
      <t>ネンド</t>
    </rPh>
    <rPh sb="7" eb="9">
      <t>タンソ</t>
    </rPh>
    <rPh sb="9" eb="11">
      <t>ハイシュツ</t>
    </rPh>
    <rPh sb="11" eb="13">
      <t>ヨクセイ</t>
    </rPh>
    <rPh sb="13" eb="15">
      <t>タイサク</t>
    </rPh>
    <rPh sb="15" eb="18">
      <t>ジギョウヒ</t>
    </rPh>
    <rPh sb="18" eb="19">
      <t>トウ</t>
    </rPh>
    <rPh sb="19" eb="22">
      <t>ホジョキン</t>
    </rPh>
    <rPh sb="24" eb="26">
      <t>コウジョウ</t>
    </rPh>
    <rPh sb="27" eb="30">
      <t>ジギョウジョウ</t>
    </rPh>
    <rPh sb="34" eb="37">
      <t>センドウテキ</t>
    </rPh>
    <rPh sb="38" eb="39">
      <t>ダツ</t>
    </rPh>
    <rPh sb="39" eb="41">
      <t>タンソ</t>
    </rPh>
    <rPh sb="41" eb="42">
      <t>カ</t>
    </rPh>
    <rPh sb="42" eb="44">
      <t>トリクミ</t>
    </rPh>
    <rPh sb="44" eb="46">
      <t>スイシン</t>
    </rPh>
    <rPh sb="46" eb="48">
      <t>ジギョウ</t>
    </rPh>
    <rPh sb="54" eb="56">
      <t>ジギョウ</t>
    </rPh>
    <rPh sb="78" eb="79">
      <t>ショウ</t>
    </rPh>
    <rPh sb="82" eb="83">
      <t>カタ</t>
    </rPh>
    <rPh sb="83" eb="85">
      <t>セツビ</t>
    </rPh>
    <rPh sb="85" eb="87">
      <t>コウシン</t>
    </rPh>
    <rPh sb="87" eb="89">
      <t>シエン</t>
    </rPh>
    <rPh sb="93" eb="95">
      <t>キギョウ</t>
    </rPh>
    <rPh sb="95" eb="97">
      <t>ジギョウ</t>
    </rPh>
    <phoneticPr fontId="9"/>
  </si>
  <si>
    <t>令和6年度二酸化炭素排出抑制対策事業費等補助金
（工場・事業場における先導的な脱炭素化取組推進事業（SHIFT事業））省CO2型設備更新支援C（中小企業事業）　
応募申請書</t>
    <rPh sb="0" eb="2">
      <t>レイワ</t>
    </rPh>
    <rPh sb="3" eb="5">
      <t>ネンド</t>
    </rPh>
    <rPh sb="81" eb="83">
      <t>オウボ</t>
    </rPh>
    <phoneticPr fontId="158"/>
  </si>
  <si>
    <t>3．デコ活の実施状況</t>
    <rPh sb="4" eb="5">
      <t>カツ</t>
    </rPh>
    <rPh sb="6" eb="8">
      <t>ジッシ</t>
    </rPh>
    <rPh sb="8" eb="10">
      <t>ジョウキョウ</t>
    </rPh>
    <phoneticPr fontId="68"/>
  </si>
  <si>
    <t>・デコ活応援団への参画</t>
    <phoneticPr fontId="65"/>
  </si>
  <si>
    <t>←デコ活応援団への参画があればチェックを入れてください。</t>
    <rPh sb="3" eb="4">
      <t>カツ</t>
    </rPh>
    <rPh sb="4" eb="7">
      <t>オウエンダン</t>
    </rPh>
    <rPh sb="9" eb="11">
      <t>サンカク</t>
    </rPh>
    <rPh sb="20" eb="21">
      <t>イ</t>
    </rPh>
    <phoneticPr fontId="65"/>
  </si>
  <si>
    <t>・デコ活宣言の実施</t>
    <rPh sb="4" eb="6">
      <t>センゲン</t>
    </rPh>
    <rPh sb="7" eb="9">
      <t>ジッシ</t>
    </rPh>
    <phoneticPr fontId="65"/>
  </si>
  <si>
    <t>宣言日　　令和　年　　月　　日</t>
    <phoneticPr fontId="65"/>
  </si>
  <si>
    <t>←デコ活宣言の実施をしていればチェックを入れ、宣言日を記載してください。</t>
    <rPh sb="3" eb="4">
      <t>カツ</t>
    </rPh>
    <rPh sb="4" eb="6">
      <t>センゲン</t>
    </rPh>
    <rPh sb="7" eb="9">
      <t>ジッシ</t>
    </rPh>
    <rPh sb="20" eb="21">
      <t>イ</t>
    </rPh>
    <rPh sb="23" eb="26">
      <t>センゲンビ</t>
    </rPh>
    <rPh sb="27" eb="29">
      <t>キサイ</t>
    </rPh>
    <phoneticPr fontId="65"/>
  </si>
  <si>
    <t>・デコ活に関する取組状況（※）</t>
    <rPh sb="3" eb="4">
      <t>カツ</t>
    </rPh>
    <rPh sb="5" eb="6">
      <t>カン</t>
    </rPh>
    <rPh sb="8" eb="9">
      <t>ト</t>
    </rPh>
    <rPh sb="9" eb="10">
      <t>ク</t>
    </rPh>
    <rPh sb="10" eb="12">
      <t>ジョウキョウ</t>
    </rPh>
    <phoneticPr fontId="65"/>
  </si>
  <si>
    <t>←デコ活に関する取組状況は、デコ活応援団での活動状況、デコ活宣言の内容、「取組、製品・サービス」の登録内容等について記載すること。
【参考】デコ活ウェブサイト：https://ondankataisaku.env.go.jp/decokatsu/</t>
    <phoneticPr fontId="65"/>
  </si>
  <si>
    <t>※デコ活応援団での活動状況、デコ活宣言の内容、「取組、製品・サービス」の登録内容等について記載すること。
【参考】デコ活ウェブサイト：https://ondankataisaku.env.go.jp/decokatsu/</t>
    <phoneticPr fontId="65"/>
  </si>
  <si>
    <r>
      <rPr>
        <sz val="11"/>
        <color theme="1"/>
        <rFont val="ＭＳ Ｐゴシック"/>
        <family val="3"/>
        <charset val="128"/>
        <scheme val="minor"/>
      </rPr>
      <t>【参考】デコ活ウェブサイト</t>
    </r>
    <r>
      <rPr>
        <sz val="12"/>
        <color theme="1"/>
        <rFont val="ＭＳ Ｐゴシック"/>
        <family val="3"/>
        <charset val="128"/>
        <scheme val="minor"/>
      </rPr>
      <t>：https://ondankataisaku.env.go.jp/decokatsu/</t>
    </r>
    <phoneticPr fontId="65"/>
  </si>
  <si>
    <t>(9)　補助基本額</t>
    <rPh sb="4" eb="6">
      <t>ホジョ</t>
    </rPh>
    <rPh sb="6" eb="9">
      <t>キホンガク</t>
    </rPh>
    <phoneticPr fontId="9"/>
  </si>
  <si>
    <t>(3)と(8)のいずれか低い方</t>
    <phoneticPr fontId="9"/>
  </si>
  <si>
    <t>(10)　補助金所要額※1</t>
    <phoneticPr fontId="9"/>
  </si>
  <si>
    <t>(5)と(9)のいずれか低い方</t>
    <rPh sb="12" eb="13">
      <t>ヒク</t>
    </rPh>
    <rPh sb="14" eb="15">
      <t>ホウ</t>
    </rPh>
    <phoneticPr fontId="65"/>
  </si>
  <si>
    <t>※１　「補助金所要額」には、(5)補助金上限額と(9)補助基本額のいずれか低い方が適用されます。</t>
    <phoneticPr fontId="9"/>
  </si>
  <si>
    <t>5　本件責任者及び担当者の氏名、連絡先等</t>
    <phoneticPr fontId="158"/>
  </si>
  <si>
    <t>CO2削減効果算定について</t>
    <rPh sb="3" eb="9">
      <t>サクゲンコウカサンテイ</t>
    </rPh>
    <phoneticPr fontId="9"/>
  </si>
  <si>
    <t>※６　事業所の所有者が消費税免税事業者である場合は、「令和6年度工場・事業場における先導的な脱炭素化取組推進事業（SHIFT事業 省CO2型設備更新C（中小企業
　　　 事業）公募要領」を 参照の上、該当項目を選択してください。免税事業者に該当する場合は、 消費税免税事業者であることを証明するものを提出してください。</t>
    <rPh sb="32" eb="34">
      <t>コウジョウ</t>
    </rPh>
    <rPh sb="35" eb="38">
      <t>ジギョウバ</t>
    </rPh>
    <rPh sb="42" eb="45">
      <t>センドウテキ</t>
    </rPh>
    <phoneticPr fontId="9"/>
  </si>
  <si>
    <t>別添５　</t>
    <rPh sb="0" eb="2">
      <t>ベッテン</t>
    </rPh>
    <phoneticPr fontId="65"/>
  </si>
  <si>
    <t>別添４</t>
    <rPh sb="0" eb="2">
      <t>ベッテン</t>
    </rPh>
    <phoneticPr fontId="65"/>
  </si>
  <si>
    <r>
      <t>要件確認表</t>
    </r>
    <r>
      <rPr>
        <sz val="12"/>
        <color theme="1"/>
        <rFont val="ＭＳ Ｐゴシック"/>
        <family val="3"/>
        <charset val="128"/>
        <scheme val="minor"/>
      </rPr>
      <t>（設備を使用する事業者のデータ）</t>
    </r>
    <phoneticPr fontId="65"/>
  </si>
  <si>
    <t>様式第１　別紙１　実施計画書</t>
    <rPh sb="0" eb="2">
      <t>ヨウシキ</t>
    </rPh>
    <rPh sb="2" eb="3">
      <t>ダイ</t>
    </rPh>
    <rPh sb="5" eb="7">
      <t>ベッシ</t>
    </rPh>
    <phoneticPr fontId="65"/>
  </si>
  <si>
    <t>事業者・事業所の基本情報</t>
    <rPh sb="0" eb="3">
      <t>ジギョウシャ</t>
    </rPh>
    <rPh sb="4" eb="7">
      <t>ジギョウショ</t>
    </rPh>
    <rPh sb="8" eb="10">
      <t>キホン</t>
    </rPh>
    <rPh sb="10" eb="12">
      <t>ジョウホウ</t>
    </rPh>
    <phoneticPr fontId="9"/>
  </si>
  <si>
    <t>←「(うち消費税及び地方消費税相当額)」は、免税事業者以外は「0」を記載すること</t>
    <phoneticPr fontId="9"/>
  </si>
  <si>
    <t>令和７年度</t>
    <rPh sb="0" eb="2">
      <t>レイワ</t>
    </rPh>
    <rPh sb="3" eb="5">
      <t>ネンド</t>
    </rPh>
    <phoneticPr fontId="65"/>
  </si>
  <si>
    <t>応募申請書</t>
    <phoneticPr fontId="9"/>
  </si>
  <si>
    <t>　　←チェックを入れてください。</t>
    <rPh sb="8" eb="9">
      <t>イ</t>
    </rPh>
    <phoneticPr fontId="65"/>
  </si>
  <si>
    <t>　　←免税事業者以外は「0円」と記入すること</t>
    <rPh sb="3" eb="5">
      <t>メンゼイ</t>
    </rPh>
    <rPh sb="5" eb="8">
      <t>ジギョウシャ</t>
    </rPh>
    <rPh sb="8" eb="10">
      <t>イガイ</t>
    </rPh>
    <rPh sb="13" eb="14">
      <t>エン</t>
    </rPh>
    <rPh sb="16" eb="18">
      <t>キニュウ</t>
    </rPh>
    <phoneticPr fontId="9"/>
  </si>
  <si>
    <t>　　←補助金がある場合とない場合のリース料総額の根拠資料（契約書案等）を添付すること。</t>
    <rPh sb="3" eb="6">
      <t>ホジョキン</t>
    </rPh>
    <rPh sb="9" eb="11">
      <t>バアイ</t>
    </rPh>
    <rPh sb="14" eb="16">
      <t>バアイ</t>
    </rPh>
    <rPh sb="20" eb="21">
      <t>リョウ</t>
    </rPh>
    <rPh sb="21" eb="23">
      <t>ソウガク</t>
    </rPh>
    <rPh sb="24" eb="28">
      <t>コンキョシリョウ</t>
    </rPh>
    <rPh sb="29" eb="33">
      <t>ケイヤクショアン</t>
    </rPh>
    <rPh sb="33" eb="34">
      <t>トウ</t>
    </rPh>
    <rPh sb="36" eb="38">
      <t>テンプ</t>
    </rPh>
    <phoneticPr fontId="9"/>
  </si>
  <si>
    <t>←実施する建物や工場の名称を記載すること。</t>
    <rPh sb="1" eb="3">
      <t>ジッシ</t>
    </rPh>
    <rPh sb="5" eb="7">
      <t>タテモノ</t>
    </rPh>
    <rPh sb="8" eb="10">
      <t>コウジョウ</t>
    </rPh>
    <rPh sb="11" eb="13">
      <t>メイショウ</t>
    </rPh>
    <rPh sb="14" eb="16">
      <t>キサイ</t>
    </rPh>
    <phoneticPr fontId="65"/>
  </si>
  <si>
    <t>←実施する建物や工場の住所を記載すること。</t>
    <rPh sb="1" eb="3">
      <t>ジッシ</t>
    </rPh>
    <rPh sb="5" eb="7">
      <t>タテモノ</t>
    </rPh>
    <rPh sb="8" eb="10">
      <t>コウジョウ</t>
    </rPh>
    <rPh sb="11" eb="13">
      <t>ジュウショ</t>
    </rPh>
    <rPh sb="14" eb="16">
      <t>キサイ</t>
    </rPh>
    <phoneticPr fontId="65"/>
  </si>
  <si>
    <t>企業分類が（２）～（１０）の場合　→</t>
    <rPh sb="0" eb="2">
      <t>キギョウ</t>
    </rPh>
    <rPh sb="2" eb="4">
      <t>ブンルイ</t>
    </rPh>
    <rPh sb="14" eb="16">
      <t>バアイ</t>
    </rPh>
    <phoneticPr fontId="9"/>
  </si>
  <si>
    <t>←「経費内訳表」において、単価が税込み50万円（税抜き454,546円）以上の機器がある場合は漏れなく記入すること</t>
  </si>
  <si>
    <t>←別添４の支払完了予定日と統一すること</t>
    <rPh sb="1" eb="3">
      <t>ベッテン</t>
    </rPh>
    <rPh sb="5" eb="7">
      <t>シハライ</t>
    </rPh>
    <rPh sb="7" eb="9">
      <t>カンリョウ</t>
    </rPh>
    <rPh sb="9" eb="11">
      <t>ヨテイ</t>
    </rPh>
    <rPh sb="11" eb="12">
      <t>ビ</t>
    </rPh>
    <rPh sb="13" eb="15">
      <t>トウイツ</t>
    </rPh>
    <phoneticPr fontId="65"/>
  </si>
  <si>
    <t>←別紙２（10）補助金所要額の欄の金額を記載すること</t>
    <rPh sb="1" eb="3">
      <t>ベッシ</t>
    </rPh>
    <rPh sb="15" eb="16">
      <t>ラン</t>
    </rPh>
    <rPh sb="17" eb="19">
      <t>キンガク</t>
    </rPh>
    <rPh sb="20" eb="22">
      <t>キサイ</t>
    </rPh>
    <phoneticPr fontId="9"/>
  </si>
  <si>
    <t>別紙１　実施報告書は、別添１～別添４を合わせて構成されます。</t>
    <rPh sb="0" eb="2">
      <t>ベッシ</t>
    </rPh>
    <rPh sb="4" eb="6">
      <t>ジッシ</t>
    </rPh>
    <rPh sb="6" eb="8">
      <t>ホウコク</t>
    </rPh>
    <rPh sb="8" eb="9">
      <t>ショ</t>
    </rPh>
    <rPh sb="11" eb="13">
      <t>ベッテン</t>
    </rPh>
    <rPh sb="15" eb="17">
      <t>ベッテン</t>
    </rPh>
    <rPh sb="19" eb="20">
      <t>ア</t>
    </rPh>
    <rPh sb="23" eb="25">
      <t>コウセイ</t>
    </rPh>
    <phoneticPr fontId="6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</si>
</sst>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0_ ;[Red]\-#,##0.0\ "/>
    <numFmt numFmtId="177" formatCode="#,##0.0;[Red]\-#,##0.0"/>
    <numFmt numFmtId="178" formatCode="0.0%"/>
    <numFmt numFmtId="179" formatCode="&quot;〒&quot;@"/>
    <numFmt numFmtId="180" formatCode="0_ "/>
    <numFmt numFmtId="181" formatCode="#,##0.00000"/>
    <numFmt numFmtId="182" formatCode="#,##0.0"/>
    <numFmt numFmtId="183" formatCode="#,##0_);[Red]\(#,##0\)"/>
    <numFmt numFmtId="184" formatCode="[$-F800]dddd\,\ mmmm\ dd\,\ yyyy"/>
    <numFmt numFmtId="185" formatCode="0.0"/>
    <numFmt numFmtId="186" formatCode="yyyy&quot;年&quot;m&quot;月&quot;d&quot;日&quot;;@"/>
    <numFmt numFmtId="187" formatCode="#,##0_ ;[Red]\-#,##0\ "/>
    <numFmt numFmtId="188" formatCode="0_);[Red]\(0\)"/>
    <numFmt numFmtId="189" formatCode=";;;"/>
    <numFmt numFmtId="190" formatCode="000"/>
    <numFmt numFmtId="191" formatCode="00"/>
  </numFmts>
  <fonts count="190">
    <font>
      <sz val="11"/>
      <color rgb="FF000000"/>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rgb="FF000000"/>
      <name val="ＭＳ Ｐゴシック"/>
      <family val="2"/>
      <charset val="128"/>
      <scheme val="minor"/>
    </font>
    <font>
      <sz val="11"/>
      <color rgb="FF000000"/>
      <name val="ＭＳ Ｐゴシック"/>
      <family val="2"/>
      <charset val="128"/>
      <scheme val="minor"/>
    </font>
    <font>
      <sz val="11"/>
      <color rgb="FF000000"/>
      <name val="ＭＳ Ｐゴシック"/>
      <family val="2"/>
      <charset val="128"/>
      <scheme val="minor"/>
    </font>
    <font>
      <sz val="11"/>
      <color rgb="FF000000"/>
      <name val="ＭＳ Ｐゴシック"/>
      <family val="2"/>
      <charset val="128"/>
      <scheme val="minor"/>
    </font>
    <font>
      <sz val="11"/>
      <color rgb="FF000000"/>
      <name val="ＭＳ Ｐゴシック"/>
      <family val="3"/>
      <charset val="128"/>
    </font>
    <font>
      <sz val="11"/>
      <color rgb="FF000000"/>
      <name val="ＭＳ Ｐゴシック"/>
      <family val="3"/>
      <charset val="128"/>
    </font>
    <font>
      <sz val="6"/>
      <color rgb="FF000000"/>
      <name val="ＭＳ Ｐゴシック"/>
      <family val="3"/>
      <charset val="128"/>
    </font>
    <font>
      <sz val="10"/>
      <color rgb="FF000000"/>
      <name val="ＭＳ Ｐゴシック"/>
      <family val="3"/>
      <charset val="128"/>
    </font>
    <font>
      <sz val="8"/>
      <color rgb="FF000000"/>
      <name val="ＭＳ Ｐゴシック"/>
      <family val="3"/>
      <charset val="128"/>
    </font>
    <font>
      <sz val="9"/>
      <color rgb="FF000000"/>
      <name val="ＭＳ Ｐゴシック"/>
      <family val="3"/>
      <charset val="128"/>
    </font>
    <font>
      <b/>
      <sz val="9"/>
      <color rgb="FF000000"/>
      <name val="ＭＳ Ｐゴシック"/>
      <family val="3"/>
      <charset val="128"/>
    </font>
    <font>
      <b/>
      <sz val="11"/>
      <color rgb="FF000000"/>
      <name val="ＭＳ Ｐゴシック"/>
      <family val="3"/>
      <charset val="128"/>
    </font>
    <font>
      <b/>
      <sz val="11"/>
      <color rgb="FF000000"/>
      <name val="ＭＳ Ｐゴシック"/>
      <family val="3"/>
      <charset val="128"/>
    </font>
    <font>
      <b/>
      <sz val="11"/>
      <color rgb="FF000080"/>
      <name val="ＭＳ Ｐゴシック"/>
      <family val="3"/>
      <charset val="128"/>
    </font>
    <font>
      <sz val="11"/>
      <color rgb="FF000080"/>
      <name val="ＭＳ Ｐゴシック"/>
      <family val="3"/>
      <charset val="128"/>
    </font>
    <font>
      <b/>
      <sz val="10"/>
      <color rgb="FF000000"/>
      <name val="ＭＳ Ｐゴシック"/>
      <family val="3"/>
      <charset val="128"/>
    </font>
    <font>
      <sz val="9"/>
      <color rgb="FF000000"/>
      <name val="ＭＳ ゴシック"/>
      <family val="3"/>
      <charset val="128"/>
    </font>
    <font>
      <sz val="9"/>
      <color rgb="FFFF0000"/>
      <name val="ＭＳ Ｐゴシック"/>
      <family val="3"/>
      <charset val="128"/>
    </font>
    <font>
      <b/>
      <sz val="11"/>
      <color rgb="FF000000"/>
      <name val="メイリオ"/>
      <family val="3"/>
      <charset val="128"/>
    </font>
    <font>
      <b/>
      <sz val="14"/>
      <color rgb="FF000000"/>
      <name val="メイリオ"/>
      <family val="3"/>
      <charset val="128"/>
    </font>
    <font>
      <sz val="6"/>
      <color rgb="FF000000"/>
      <name val="ＭＳ Ｐゴシック"/>
      <family val="3"/>
      <charset val="128"/>
    </font>
    <font>
      <sz val="6"/>
      <color rgb="FF000000"/>
      <name val="ＭＳ Ｐゴシック"/>
      <family val="3"/>
      <charset val="128"/>
    </font>
    <font>
      <sz val="10"/>
      <color rgb="FF000000"/>
      <name val="ＭＳ ゴシック"/>
      <family val="3"/>
      <charset val="128"/>
    </font>
    <font>
      <sz val="10"/>
      <color rgb="FF000000"/>
      <name val="ＭＳ ゴシック"/>
      <family val="3"/>
      <charset val="128"/>
    </font>
    <font>
      <sz val="6"/>
      <color rgb="FF000000"/>
      <name val="ＭＳ Ｐゴシック"/>
      <family val="3"/>
      <charset val="128"/>
    </font>
    <font>
      <sz val="6"/>
      <color rgb="FF000000"/>
      <name val="ＭＳ ゴシック"/>
      <family val="3"/>
      <charset val="128"/>
    </font>
    <font>
      <b/>
      <sz val="10"/>
      <color rgb="FF000000"/>
      <name val="ＭＳ ゴシック"/>
      <family val="3"/>
      <charset val="128"/>
    </font>
    <font>
      <sz val="11"/>
      <color rgb="FF000000"/>
      <name val="ＭＳ Ｐゴシック"/>
      <family val="3"/>
      <charset val="128"/>
      <scheme val="minor"/>
    </font>
    <font>
      <sz val="10"/>
      <color rgb="FF000000"/>
      <name val="ＭＳ Ｐゴシック"/>
      <family val="3"/>
      <charset val="128"/>
      <scheme val="major"/>
    </font>
    <font>
      <b/>
      <sz val="10"/>
      <color rgb="FF000000"/>
      <name val="ＭＳ Ｐゴシック"/>
      <family val="3"/>
      <charset val="128"/>
      <scheme val="major"/>
    </font>
    <font>
      <b/>
      <sz val="11"/>
      <color rgb="FF000000"/>
      <name val="ＭＳ Ｐゴシック"/>
      <family val="3"/>
      <charset val="128"/>
      <scheme val="major"/>
    </font>
    <font>
      <sz val="9"/>
      <color rgb="FF7F7F7F"/>
      <name val="ＭＳ Ｐゴシック"/>
      <family val="3"/>
      <charset val="128"/>
      <scheme val="major"/>
    </font>
    <font>
      <sz val="11"/>
      <color rgb="FF000000"/>
      <name val="ＭＳ Ｐゴシック"/>
      <family val="3"/>
      <charset val="128"/>
      <scheme val="major"/>
    </font>
    <font>
      <sz val="9"/>
      <color rgb="FF000000"/>
      <name val="ＭＳ Ｐゴシック"/>
      <family val="3"/>
      <charset val="128"/>
      <scheme val="major"/>
    </font>
    <font>
      <sz val="9"/>
      <color rgb="FF002060"/>
      <name val="ＭＳ Ｐゴシック"/>
      <family val="3"/>
      <charset val="128"/>
      <scheme val="major"/>
    </font>
    <font>
      <sz val="9"/>
      <color rgb="FF7F7F7F"/>
      <name val="ＭＳ Ｐゴシック"/>
      <family val="3"/>
      <charset val="128"/>
    </font>
    <font>
      <sz val="11"/>
      <color rgb="FFFF0000"/>
      <name val="ＭＳ Ｐゴシック"/>
      <family val="3"/>
      <charset val="128"/>
    </font>
    <font>
      <sz val="9"/>
      <color rgb="FF000000"/>
      <name val="ＭＳ Ｐゴシック"/>
      <family val="3"/>
      <charset val="128"/>
      <scheme val="minor"/>
    </font>
    <font>
      <sz val="9"/>
      <color rgb="FFFF0000"/>
      <name val="ＭＳ Ｐゴシック"/>
      <family val="3"/>
      <charset val="128"/>
    </font>
    <font>
      <sz val="11"/>
      <color rgb="FF000000"/>
      <name val="ＭＳ Ｐ明朝"/>
      <family val="1"/>
      <charset val="128"/>
    </font>
    <font>
      <sz val="8"/>
      <color rgb="FFFF0000"/>
      <name val="ＭＳ Ｐゴシック"/>
      <family val="3"/>
      <charset val="128"/>
    </font>
    <font>
      <b/>
      <sz val="9"/>
      <color rgb="FFFF0000"/>
      <name val="ＭＳ Ｐゴシック"/>
      <family val="3"/>
      <charset val="128"/>
    </font>
    <font>
      <sz val="8"/>
      <color rgb="FF0070C0"/>
      <name val="ＭＳ Ｐゴシック"/>
      <family val="3"/>
      <charset val="128"/>
    </font>
    <font>
      <sz val="10"/>
      <color rgb="FF000000"/>
      <name val="ＭＳ ゴシック"/>
      <family val="3"/>
      <charset val="128"/>
    </font>
    <font>
      <sz val="9"/>
      <color rgb="FF000000"/>
      <name val="ＭＳ ゴシック"/>
      <family val="3"/>
      <charset val="128"/>
    </font>
    <font>
      <sz val="11"/>
      <color rgb="FF000000"/>
      <name val="ＭＳ ゴシック"/>
      <family val="3"/>
      <charset val="128"/>
    </font>
    <font>
      <sz val="9"/>
      <color rgb="FF333333"/>
      <name val="ＭＳ ゴシック"/>
      <family val="3"/>
      <charset val="128"/>
    </font>
    <font>
      <sz val="9"/>
      <color rgb="FF00B0F0"/>
      <name val="ＭＳ ゴシック"/>
      <family val="3"/>
      <charset val="128"/>
    </font>
    <font>
      <sz val="8"/>
      <color rgb="FF000000"/>
      <name val="ＭＳ ゴシック"/>
      <family val="3"/>
      <charset val="128"/>
    </font>
    <font>
      <b/>
      <sz val="9"/>
      <color rgb="FF000000"/>
      <name val="ＭＳ Ｐゴシック"/>
      <family val="3"/>
      <charset val="128"/>
      <scheme val="major"/>
    </font>
    <font>
      <b/>
      <sz val="12"/>
      <color rgb="FF000000"/>
      <name val="ＭＳ Ｐゴシック"/>
      <family val="3"/>
      <charset val="128"/>
      <scheme val="major"/>
    </font>
    <font>
      <sz val="9"/>
      <color rgb="FF000000"/>
      <name val="Meiryo UI"/>
      <family val="3"/>
      <charset val="128"/>
    </font>
    <font>
      <sz val="6"/>
      <color rgb="FF000000"/>
      <name val="ＭＳ Ｐゴシック"/>
      <family val="2"/>
      <charset val="128"/>
      <scheme val="minor"/>
    </font>
    <font>
      <sz val="10"/>
      <color rgb="FF000000"/>
      <name val="ＭＳ Ｐゴシック"/>
      <family val="3"/>
      <charset val="128"/>
      <scheme val="minor"/>
    </font>
    <font>
      <sz val="8"/>
      <color rgb="FF000000"/>
      <name val="ＭＳ Ｐゴシック"/>
      <family val="3"/>
      <charset val="128"/>
      <scheme val="minor"/>
    </font>
    <font>
      <sz val="12"/>
      <color rgb="FF000000"/>
      <name val="ＭＳ Ｐゴシック"/>
      <family val="3"/>
      <charset val="128"/>
    </font>
    <font>
      <b/>
      <sz val="12"/>
      <color rgb="FF000000"/>
      <name val="ＭＳ Ｐゴシック"/>
      <family val="3"/>
      <charset val="128"/>
    </font>
    <font>
      <b/>
      <sz val="11"/>
      <color rgb="FFFF0000"/>
      <name val="ＭＳ Ｐゴシック"/>
      <family val="3"/>
      <charset val="128"/>
    </font>
    <font>
      <b/>
      <sz val="12"/>
      <color rgb="FFFF0000"/>
      <name val="ＭＳ Ｐゴシック"/>
      <family val="3"/>
      <charset val="128"/>
      <scheme val="major"/>
    </font>
    <font>
      <b/>
      <sz val="14"/>
      <color rgb="FF7030A0"/>
      <name val="ＭＳ Ｐゴシック"/>
      <family val="3"/>
      <charset val="128"/>
      <scheme val="minor"/>
    </font>
    <font>
      <b/>
      <sz val="14"/>
      <color rgb="FFFF0000"/>
      <name val="ＭＳ Ｐゴシック"/>
      <family val="3"/>
      <charset val="128"/>
    </font>
    <font>
      <sz val="9"/>
      <color indexed="81"/>
      <name val="MS P ゴシック"/>
      <family val="3"/>
      <charset val="128"/>
    </font>
    <font>
      <sz val="6"/>
      <name val="ＭＳ Ｐゴシック"/>
      <family val="3"/>
      <charset val="128"/>
    </font>
    <font>
      <b/>
      <sz val="14"/>
      <color rgb="FF000000"/>
      <name val="ＭＳ Ｐゴシック"/>
      <family val="3"/>
      <charset val="128"/>
    </font>
    <font>
      <sz val="10"/>
      <color rgb="FFFF0000"/>
      <name val="ＭＳ Ｐゴシック"/>
      <family val="3"/>
      <charset val="128"/>
    </font>
    <font>
      <sz val="6"/>
      <name val="ＭＳ Ｐゴシック"/>
      <family val="2"/>
      <charset val="128"/>
      <scheme val="minor"/>
    </font>
    <font>
      <b/>
      <sz val="12"/>
      <color rgb="FFFF0000"/>
      <name val="ＭＳ Ｐゴシック"/>
      <family val="3"/>
      <charset val="128"/>
    </font>
    <font>
      <u/>
      <sz val="10"/>
      <color theme="1"/>
      <name val="ＭＳ Ｐゴシック"/>
      <family val="3"/>
      <charset val="128"/>
    </font>
    <font>
      <sz val="10"/>
      <color theme="1"/>
      <name val="ＭＳ Ｐゴシック"/>
      <family val="3"/>
      <charset val="128"/>
    </font>
    <font>
      <sz val="8"/>
      <color rgb="FF7F7F7F"/>
      <name val="ＭＳ Ｐゴシック"/>
      <family val="3"/>
      <charset val="128"/>
    </font>
    <font>
      <sz val="10"/>
      <name val="ＭＳ Ｐゴシック"/>
      <family val="3"/>
      <charset val="128"/>
    </font>
    <font>
      <b/>
      <sz val="14"/>
      <color theme="1"/>
      <name val="ＭＳ Ｐゴシック"/>
      <family val="3"/>
      <charset val="128"/>
      <scheme val="minor"/>
    </font>
    <font>
      <sz val="12"/>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sz val="11"/>
      <color theme="1"/>
      <name val="ＭＳ Ｐゴシック"/>
      <family val="3"/>
      <charset val="128"/>
      <scheme val="minor"/>
    </font>
    <font>
      <sz val="9"/>
      <color theme="1"/>
      <name val="ＭＳ Ｐゴシック"/>
      <family val="3"/>
      <charset val="128"/>
      <scheme val="minor"/>
    </font>
    <font>
      <sz val="11"/>
      <name val="ＭＳ Ｐゴシック"/>
      <family val="3"/>
      <charset val="128"/>
    </font>
    <font>
      <sz val="10"/>
      <color theme="1"/>
      <name val="ＭＳ Ｐゴシック"/>
      <family val="3"/>
      <charset val="128"/>
      <scheme val="minor"/>
    </font>
    <font>
      <b/>
      <sz val="14"/>
      <name val="ＭＳ Ｐゴシック"/>
      <family val="3"/>
      <charset val="128"/>
      <scheme val="minor"/>
    </font>
    <font>
      <sz val="10"/>
      <name val="ＭＳ Ｐゴシック"/>
      <family val="3"/>
      <charset val="128"/>
      <scheme val="minor"/>
    </font>
    <font>
      <b/>
      <sz val="12"/>
      <name val="ＭＳ Ｐゴシック"/>
      <family val="3"/>
      <charset val="128"/>
      <scheme val="minor"/>
    </font>
    <font>
      <sz val="6"/>
      <name val="ＭＳ Ｐゴシック"/>
      <family val="3"/>
      <charset val="128"/>
      <scheme val="minor"/>
    </font>
    <font>
      <sz val="12"/>
      <name val="ＭＳ Ｐゴシック"/>
      <family val="3"/>
      <charset val="128"/>
      <scheme val="minor"/>
    </font>
    <font>
      <sz val="12"/>
      <name val="Arial"/>
      <family val="2"/>
    </font>
    <font>
      <sz val="7"/>
      <color theme="1"/>
      <name val="ＭＳ Ｐゴシック"/>
      <family val="3"/>
      <charset val="128"/>
      <scheme val="minor"/>
    </font>
    <font>
      <sz val="10"/>
      <name val="ＭＳ Ｐゴシック"/>
      <family val="2"/>
      <charset val="128"/>
    </font>
    <font>
      <sz val="16"/>
      <color theme="1"/>
      <name val="ＭＳ Ｐゴシック"/>
      <family val="3"/>
      <charset val="128"/>
      <scheme val="minor"/>
    </font>
    <font>
      <sz val="20"/>
      <color theme="1"/>
      <name val="ＭＳ Ｐゴシック"/>
      <family val="3"/>
      <charset val="128"/>
      <scheme val="minor"/>
    </font>
    <font>
      <sz val="14"/>
      <name val="ＭＳ Ｐゴシック"/>
      <family val="3"/>
      <charset val="128"/>
      <scheme val="minor"/>
    </font>
    <font>
      <sz val="18"/>
      <color theme="1"/>
      <name val="ＭＳ Ｐゴシック"/>
      <family val="3"/>
      <charset val="128"/>
      <scheme val="minor"/>
    </font>
    <font>
      <sz val="16"/>
      <name val="ＭＳ Ｐゴシック"/>
      <family val="3"/>
      <charset val="128"/>
      <scheme val="minor"/>
    </font>
    <font>
      <sz val="6"/>
      <name val="游ゴシック"/>
      <family val="3"/>
      <charset val="128"/>
    </font>
    <font>
      <sz val="11"/>
      <name val="ＭＳ Ｐゴシック"/>
      <family val="3"/>
      <charset val="128"/>
      <scheme val="minor"/>
    </font>
    <font>
      <b/>
      <sz val="11"/>
      <color rgb="FFFF0000"/>
      <name val="ＭＳ Ｐゴシック"/>
      <family val="3"/>
      <charset val="128"/>
      <scheme val="minor"/>
    </font>
    <font>
      <b/>
      <sz val="16"/>
      <color theme="4"/>
      <name val="ＭＳ Ｐゴシック"/>
      <family val="3"/>
      <charset val="128"/>
      <scheme val="minor"/>
    </font>
    <font>
      <b/>
      <sz val="14"/>
      <color theme="4"/>
      <name val="ＭＳ Ｐゴシック"/>
      <family val="3"/>
      <charset val="128"/>
      <scheme val="minor"/>
    </font>
    <font>
      <sz val="12"/>
      <name val="ＭＳ Ｐ明朝"/>
      <family val="1"/>
      <charset val="128"/>
    </font>
    <font>
      <sz val="14"/>
      <name val="ＭＳ Ｐ明朝"/>
      <family val="1"/>
      <charset val="128"/>
    </font>
    <font>
      <sz val="20"/>
      <color theme="1"/>
      <name val="ＭＳ Ｐゴシック"/>
      <family val="2"/>
      <charset val="128"/>
      <scheme val="minor"/>
    </font>
    <font>
      <b/>
      <sz val="12"/>
      <color rgb="FFFF0000"/>
      <name val="ＭＳ Ｐゴシック"/>
      <family val="3"/>
      <charset val="128"/>
      <scheme val="minor"/>
    </font>
    <font>
      <sz val="10"/>
      <color theme="1"/>
      <name val="ＭＳ Ｐゴシック"/>
      <family val="2"/>
      <charset val="128"/>
      <scheme val="minor"/>
    </font>
    <font>
      <sz val="10"/>
      <color theme="1"/>
      <name val="Arial"/>
      <family val="2"/>
    </font>
    <font>
      <sz val="10"/>
      <color theme="1"/>
      <name val="游ゴシック"/>
      <family val="3"/>
      <charset val="128"/>
    </font>
    <font>
      <b/>
      <sz val="14"/>
      <color theme="1"/>
      <name val="Arial"/>
      <family val="2"/>
    </font>
    <font>
      <sz val="10"/>
      <color theme="1"/>
      <name val="游ゴシック"/>
      <family val="2"/>
      <charset val="128"/>
    </font>
    <font>
      <b/>
      <sz val="14"/>
      <color rgb="FFFF0000"/>
      <name val="ＭＳ Ｐゴシック"/>
      <family val="3"/>
      <charset val="128"/>
      <scheme val="minor"/>
    </font>
    <font>
      <sz val="11"/>
      <color indexed="8"/>
      <name val="ＭＳ Ｐゴシック"/>
      <family val="3"/>
      <charset val="128"/>
    </font>
    <font>
      <sz val="8"/>
      <color indexed="8"/>
      <name val="ＭＳ Ｐゴシック"/>
      <family val="3"/>
      <charset val="128"/>
      <scheme val="minor"/>
    </font>
    <font>
      <sz val="20"/>
      <name val="ＭＳ Ｐゴシック"/>
      <family val="3"/>
      <charset val="128"/>
      <scheme val="minor"/>
    </font>
    <font>
      <sz val="20"/>
      <color rgb="FFFF0000"/>
      <name val="ＭＳ Ｐゴシック"/>
      <family val="3"/>
      <charset val="128"/>
      <scheme val="minor"/>
    </font>
    <font>
      <sz val="8"/>
      <color rgb="FFFF0000"/>
      <name val="ＭＳ Ｐゴシック"/>
      <family val="3"/>
      <charset val="128"/>
      <scheme val="minor"/>
    </font>
    <font>
      <sz val="8"/>
      <color theme="1"/>
      <name val="ＭＳ Ｐゴシック"/>
      <family val="3"/>
      <charset val="128"/>
      <scheme val="minor"/>
    </font>
    <font>
      <sz val="12"/>
      <color indexed="8"/>
      <name val="ＭＳ Ｐゴシック"/>
      <family val="3"/>
      <charset val="128"/>
      <scheme val="minor"/>
    </font>
    <font>
      <b/>
      <sz val="16"/>
      <color theme="1"/>
      <name val="ＭＳ Ｐゴシック"/>
      <family val="3"/>
      <charset val="128"/>
      <scheme val="minor"/>
    </font>
    <font>
      <u val="double"/>
      <sz val="16"/>
      <color theme="1"/>
      <name val="ＭＳ Ｐゴシック"/>
      <family val="3"/>
      <charset val="128"/>
      <scheme val="minor"/>
    </font>
    <font>
      <u/>
      <sz val="16"/>
      <color theme="1"/>
      <name val="ＭＳ Ｐゴシック"/>
      <family val="3"/>
      <charset val="128"/>
      <scheme val="minor"/>
    </font>
    <font>
      <sz val="12"/>
      <color theme="1"/>
      <name val="ＭＳ Ｐゴシック"/>
      <family val="2"/>
      <charset val="128"/>
      <scheme val="minor"/>
    </font>
    <font>
      <u val="double"/>
      <sz val="12"/>
      <color theme="1"/>
      <name val="ＭＳ Ｐゴシック"/>
      <family val="3"/>
      <charset val="128"/>
      <scheme val="minor"/>
    </font>
    <font>
      <b/>
      <sz val="11"/>
      <name val="ＭＳ Ｐゴシック"/>
      <family val="3"/>
      <charset val="128"/>
      <scheme val="minor"/>
    </font>
    <font>
      <b/>
      <sz val="16"/>
      <name val="ＭＳ Ｐゴシック"/>
      <family val="3"/>
      <charset val="128"/>
      <scheme val="minor"/>
    </font>
    <font>
      <u/>
      <sz val="11"/>
      <color theme="10"/>
      <name val="ＭＳ Ｐゴシック"/>
      <family val="3"/>
      <charset val="128"/>
    </font>
    <font>
      <b/>
      <sz val="12"/>
      <color theme="1"/>
      <name val="Arial"/>
      <family val="2"/>
    </font>
    <font>
      <b/>
      <sz val="10"/>
      <color theme="1"/>
      <name val="Arial"/>
      <family val="2"/>
    </font>
    <font>
      <sz val="9"/>
      <name val="ＭＳ Ｐゴシック"/>
      <family val="3"/>
      <charset val="128"/>
    </font>
    <font>
      <sz val="8"/>
      <name val="ＭＳ Ｐゴシック"/>
      <family val="3"/>
      <charset val="128"/>
    </font>
    <font>
      <sz val="9"/>
      <name val="ＭＳ Ｐゴシック"/>
      <family val="3"/>
      <charset val="128"/>
      <scheme val="major"/>
    </font>
    <font>
      <b/>
      <sz val="9"/>
      <name val="ＭＳ Ｐゴシック"/>
      <family val="3"/>
      <charset val="128"/>
    </font>
    <font>
      <u/>
      <sz val="11"/>
      <name val="ＭＳ Ｐゴシック"/>
      <family val="3"/>
      <charset val="128"/>
    </font>
    <font>
      <b/>
      <sz val="9"/>
      <name val="ＭＳ Ｐゴシック"/>
      <family val="3"/>
      <charset val="128"/>
      <scheme val="major"/>
    </font>
    <font>
      <sz val="9"/>
      <name val="ＭＳ ゴシック"/>
      <family val="3"/>
      <charset val="128"/>
    </font>
    <font>
      <sz val="9"/>
      <name val="ＭＳ Ｐゴシック"/>
      <family val="3"/>
      <charset val="128"/>
      <scheme val="minor"/>
    </font>
    <font>
      <sz val="8"/>
      <name val="ＭＳ ゴシック"/>
      <family val="3"/>
      <charset val="128"/>
    </font>
    <font>
      <vertAlign val="superscript"/>
      <sz val="9"/>
      <name val="ＭＳ Ｐゴシック"/>
      <family val="3"/>
      <charset val="128"/>
    </font>
    <font>
      <b/>
      <sz val="10"/>
      <name val="ＭＳ Ｐゴシック"/>
      <family val="3"/>
      <charset val="128"/>
    </font>
    <font>
      <sz val="9.5"/>
      <name val="ＭＳ Ｐゴシック"/>
      <family val="3"/>
      <charset val="128"/>
    </font>
    <font>
      <sz val="12"/>
      <name val="ＭＳ Ｐゴシック"/>
      <family val="3"/>
      <charset val="128"/>
    </font>
    <font>
      <sz val="10"/>
      <name val="Arial"/>
      <family val="2"/>
    </font>
    <font>
      <sz val="10"/>
      <name val="ＭＳ Ｐゴシック"/>
      <family val="2"/>
      <charset val="128"/>
      <scheme val="minor"/>
    </font>
    <font>
      <sz val="12"/>
      <name val="ＭＳ Ｐゴシック"/>
      <family val="2"/>
      <charset val="128"/>
      <scheme val="minor"/>
    </font>
    <font>
      <sz val="11"/>
      <name val="ＭＳ Ｐゴシック"/>
      <family val="2"/>
      <charset val="128"/>
      <scheme val="minor"/>
    </font>
    <font>
      <b/>
      <sz val="14"/>
      <color indexed="8"/>
      <name val="ＭＳ Ｐゴシック"/>
      <family val="3"/>
      <charset val="128"/>
      <scheme val="minor"/>
    </font>
    <font>
      <b/>
      <sz val="10"/>
      <color theme="1"/>
      <name val="ＭＳ ゴシック"/>
      <family val="3"/>
      <charset val="128"/>
    </font>
    <font>
      <sz val="10"/>
      <color theme="1"/>
      <name val="ＭＳ ゴシック"/>
      <family val="3"/>
      <charset val="128"/>
    </font>
    <font>
      <sz val="10"/>
      <color rgb="FFFF0000"/>
      <name val="ＭＳ ゴシック"/>
      <family val="3"/>
      <charset val="128"/>
    </font>
    <font>
      <b/>
      <sz val="9"/>
      <color theme="1"/>
      <name val="ＭＳ ゴシック"/>
      <family val="3"/>
      <charset val="128"/>
    </font>
    <font>
      <sz val="9"/>
      <color theme="1"/>
      <name val="ＭＳ ゴシック"/>
      <family val="3"/>
      <charset val="128"/>
    </font>
    <font>
      <sz val="8"/>
      <color theme="0" tint="-0.14999847407452621"/>
      <name val="ＭＳ Ｐゴシック"/>
      <family val="3"/>
      <charset val="128"/>
    </font>
    <font>
      <sz val="9"/>
      <color theme="0" tint="-4.9989318521683403E-2"/>
      <name val="ＭＳ Ｐゴシック"/>
      <family val="3"/>
      <charset val="128"/>
    </font>
    <font>
      <sz val="11"/>
      <color theme="0" tint="-4.9989318521683403E-2"/>
      <name val="ＭＳ Ｐゴシック"/>
      <family val="3"/>
      <charset val="128"/>
    </font>
    <font>
      <sz val="10.5"/>
      <color theme="1"/>
      <name val="ＭＳ Ｐゴシック"/>
      <family val="3"/>
      <charset val="128"/>
      <scheme val="minor"/>
    </font>
    <font>
      <sz val="10"/>
      <color rgb="FFFF0000"/>
      <name val="ＭＳ Ｐゴシック"/>
      <family val="3"/>
      <charset val="128"/>
      <scheme val="minor"/>
    </font>
    <font>
      <b/>
      <sz val="12"/>
      <color rgb="FFFF0000"/>
      <name val="游ゴシック"/>
      <family val="3"/>
      <charset val="128"/>
    </font>
    <font>
      <b/>
      <sz val="12"/>
      <name val="ＭＳ Ｐゴシック"/>
      <family val="3"/>
      <charset val="128"/>
    </font>
    <font>
      <b/>
      <sz val="11"/>
      <name val="ＭＳ Ｐゴシック"/>
      <family val="3"/>
      <charset val="128"/>
    </font>
    <font>
      <sz val="6"/>
      <color rgb="FF000000"/>
      <name val="ＭＳ Ｐゴシック"/>
      <family val="3"/>
      <charset val="128"/>
      <scheme val="minor"/>
    </font>
    <font>
      <u/>
      <sz val="10"/>
      <color rgb="FF000000"/>
      <name val="ＭＳ Ｐゴシック"/>
      <family val="3"/>
      <charset val="128"/>
    </font>
    <font>
      <sz val="9"/>
      <color rgb="FFFF0000"/>
      <name val="ＭＳ Ｐゴシック"/>
      <family val="3"/>
      <charset val="128"/>
      <scheme val="major"/>
    </font>
    <font>
      <sz val="14"/>
      <color rgb="FFFF0000"/>
      <name val="ＭＳ Ｐゴシック"/>
      <family val="3"/>
      <charset val="128"/>
      <scheme val="minor"/>
    </font>
    <font>
      <b/>
      <sz val="9"/>
      <name val="ＭＳ Ｐゴシック"/>
      <family val="3"/>
      <charset val="128"/>
      <scheme val="minor"/>
    </font>
    <font>
      <sz val="10"/>
      <name val="ＭＳ Ｐゴシック"/>
      <family val="3"/>
      <charset val="128"/>
      <scheme val="major"/>
    </font>
    <font>
      <sz val="9.9"/>
      <name val="ＭＳ Ｐゴシック"/>
      <family val="3"/>
      <charset val="128"/>
    </font>
    <font>
      <b/>
      <sz val="12.1"/>
      <color indexed="57"/>
      <name val="ＭＳ Ｐゴシック"/>
      <family val="3"/>
      <charset val="128"/>
    </font>
    <font>
      <b/>
      <sz val="10"/>
      <color rgb="FFFF0000"/>
      <name val="ＭＳ Ｐゴシック"/>
      <family val="3"/>
      <charset val="128"/>
    </font>
    <font>
      <b/>
      <sz val="12.1"/>
      <color rgb="FFFF0000"/>
      <name val="ＭＳ Ｐゴシック"/>
      <family val="3"/>
      <charset val="128"/>
    </font>
    <font>
      <b/>
      <sz val="13"/>
      <name val="ＭＳ Ｐ明朝"/>
      <family val="1"/>
      <charset val="128"/>
    </font>
    <font>
      <b/>
      <sz val="13"/>
      <color rgb="FFFF0000"/>
      <name val="ＭＳ Ｐ明朝"/>
      <family val="1"/>
      <charset val="128"/>
    </font>
    <font>
      <b/>
      <sz val="13.2"/>
      <name val="ＭＳ Ｐゴシック"/>
      <family val="3"/>
      <charset val="128"/>
    </font>
    <font>
      <sz val="9.9"/>
      <color rgb="FFFF0000"/>
      <name val="ＭＳ Ｐゴシック"/>
      <family val="3"/>
      <charset val="128"/>
    </font>
    <font>
      <b/>
      <sz val="14"/>
      <name val="ＭＳ Ｐ明朝"/>
      <family val="1"/>
      <charset val="128"/>
    </font>
    <font>
      <b/>
      <sz val="14"/>
      <color rgb="FFFF0000"/>
      <name val="ＭＳ Ｐ明朝"/>
      <family val="1"/>
      <charset val="128"/>
    </font>
    <font>
      <sz val="14"/>
      <color rgb="FFFF0000"/>
      <name val="ＭＳ Ｐ明朝"/>
      <family val="1"/>
      <charset val="128"/>
    </font>
    <font>
      <b/>
      <sz val="10"/>
      <name val="ＭＳ ゴシック"/>
      <family val="3"/>
      <charset val="128"/>
    </font>
    <font>
      <sz val="8"/>
      <color theme="1"/>
      <name val="ＭＳ ゴシック"/>
      <family val="3"/>
      <charset val="128"/>
    </font>
    <font>
      <b/>
      <sz val="12"/>
      <color rgb="FF7030A0"/>
      <name val="游ゴシック"/>
      <family val="3"/>
      <charset val="128"/>
    </font>
    <font>
      <sz val="10"/>
      <color rgb="FF7030A0"/>
      <name val="ＭＳ Ｐゴシック"/>
      <family val="3"/>
      <charset val="128"/>
    </font>
    <font>
      <b/>
      <sz val="14"/>
      <color rgb="FF7030A0"/>
      <name val="ＭＳ Ｐゴシック"/>
      <family val="3"/>
      <charset val="128"/>
    </font>
    <font>
      <b/>
      <sz val="14"/>
      <color rgb="FF7030A0"/>
      <name val="游ゴシック"/>
      <family val="3"/>
      <charset val="128"/>
    </font>
    <font>
      <sz val="12"/>
      <color rgb="FF7030A0"/>
      <name val="ＭＳ Ｐゴシック"/>
      <family val="3"/>
      <charset val="128"/>
    </font>
    <font>
      <b/>
      <sz val="12"/>
      <color rgb="FF7030A0"/>
      <name val="Yu Gothic Medium"/>
      <family val="2"/>
      <charset val="128"/>
    </font>
    <font>
      <b/>
      <sz val="12"/>
      <color rgb="FF7030A0"/>
      <name val="ＭＳ Ｐゴシック"/>
      <family val="3"/>
      <charset val="128"/>
      <scheme val="major"/>
    </font>
    <font>
      <b/>
      <sz val="11"/>
      <color rgb="FF7030A0"/>
      <name val="ＭＳ Ｐゴシック"/>
      <family val="3"/>
      <charset val="128"/>
      <scheme val="minor"/>
    </font>
    <font>
      <sz val="11"/>
      <color rgb="FF7030A0"/>
      <name val="ＭＳ Ｐゴシック"/>
      <family val="3"/>
      <charset val="128"/>
      <scheme val="minor"/>
    </font>
    <font>
      <sz val="12"/>
      <color rgb="FF7030A0"/>
      <name val="ＭＳ Ｐゴシック"/>
      <family val="3"/>
      <charset val="128"/>
      <scheme val="minor"/>
    </font>
    <font>
      <b/>
      <sz val="11"/>
      <color rgb="FF7030A0"/>
      <name val="ＭＳ Ｐゴシック"/>
      <family val="3"/>
      <charset val="128"/>
    </font>
    <font>
      <sz val="11"/>
      <color rgb="FF7030A0"/>
      <name val="ＭＳ Ｐゴシック"/>
      <family val="3"/>
      <charset val="128"/>
    </font>
    <font>
      <b/>
      <sz val="16"/>
      <color rgb="FF7030A0"/>
      <name val="ＭＳ Ｐゴシック"/>
      <family val="3"/>
      <charset val="128"/>
      <scheme val="minor"/>
    </font>
  </fonts>
  <fills count="26">
    <fill>
      <patternFill patternType="none"/>
    </fill>
    <fill>
      <patternFill patternType="gray125"/>
    </fill>
    <fill>
      <patternFill patternType="solid">
        <fgColor rgb="FFFFFFFF"/>
        <bgColor indexed="64"/>
      </patternFill>
    </fill>
    <fill>
      <patternFill patternType="solid">
        <fgColor rgb="FFBFBFBF"/>
        <bgColor indexed="64"/>
      </patternFill>
    </fill>
    <fill>
      <patternFill patternType="solid">
        <fgColor rgb="FFD8D8D8"/>
        <bgColor indexed="64"/>
      </patternFill>
    </fill>
    <fill>
      <patternFill patternType="solid">
        <fgColor rgb="FFDAEEF3"/>
        <bgColor indexed="64"/>
      </patternFill>
    </fill>
    <fill>
      <patternFill patternType="solid">
        <fgColor rgb="FF66FFFF"/>
        <bgColor indexed="64"/>
      </patternFill>
    </fill>
    <fill>
      <patternFill patternType="solid">
        <fgColor rgb="FFA5A5A5"/>
        <bgColor indexed="64"/>
      </patternFill>
    </fill>
    <fill>
      <patternFill patternType="solid">
        <fgColor rgb="FFC6D9F0"/>
        <bgColor indexed="64"/>
      </patternFill>
    </fill>
    <fill>
      <patternFill patternType="solid">
        <fgColor rgb="FFF2F2F2"/>
        <bgColor indexed="64"/>
      </patternFill>
    </fill>
    <fill>
      <patternFill patternType="solid">
        <fgColor rgb="FFFFFFCC"/>
        <bgColor indexed="64"/>
      </patternFill>
    </fill>
    <fill>
      <patternFill patternType="solid">
        <fgColor rgb="FFD2E6FA"/>
        <bgColor indexed="64"/>
      </patternFill>
    </fill>
    <fill>
      <patternFill patternType="solid">
        <fgColor rgb="FF4BACC6"/>
        <bgColor indexed="64"/>
      </patternFill>
    </fill>
    <fill>
      <patternFill patternType="solid">
        <fgColor rgb="FFD2E6B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indexed="9"/>
        <bgColor indexed="64"/>
      </patternFill>
    </fill>
    <fill>
      <patternFill patternType="solid">
        <fgColor rgb="FFFFFF00"/>
        <bgColor indexed="64"/>
      </patternFill>
    </fill>
    <fill>
      <patternFill patternType="solid">
        <fgColor theme="8" tint="0.39997558519241921"/>
        <bgColor indexed="64"/>
      </patternFill>
    </fill>
    <fill>
      <patternFill patternType="solid">
        <fgColor rgb="FFD7F5F5"/>
        <bgColor indexed="64"/>
      </patternFill>
    </fill>
    <fill>
      <patternFill patternType="solid">
        <fgColor rgb="FFFFE38B"/>
        <bgColor indexed="64"/>
      </patternFill>
    </fill>
    <fill>
      <patternFill patternType="solid">
        <fgColor theme="0" tint="-0.14996795556505021"/>
        <bgColor indexed="64"/>
      </patternFill>
    </fill>
  </fills>
  <borders count="248">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medium">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hair">
        <color auto="1"/>
      </left>
      <right style="thin">
        <color auto="1"/>
      </right>
      <top style="thin">
        <color auto="1"/>
      </top>
      <bottom style="medium">
        <color auto="1"/>
      </bottom>
      <diagonal/>
    </border>
    <border>
      <left style="hair">
        <color auto="1"/>
      </left>
      <right style="thin">
        <color auto="1"/>
      </right>
      <top style="thin">
        <color auto="1"/>
      </top>
      <bottom style="thin">
        <color auto="1"/>
      </bottom>
      <diagonal/>
    </border>
    <border>
      <left style="hair">
        <color auto="1"/>
      </left>
      <right style="thin">
        <color auto="1"/>
      </right>
      <top/>
      <bottom style="thin">
        <color auto="1"/>
      </bottom>
      <diagonal/>
    </border>
    <border>
      <left/>
      <right/>
      <top/>
      <bottom style="medium">
        <color auto="1"/>
      </bottom>
      <diagonal/>
    </border>
    <border>
      <left style="hair">
        <color auto="1"/>
      </left>
      <right style="thin">
        <color auto="1"/>
      </right>
      <top style="medium">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top style="thin">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hair">
        <color auto="1"/>
      </right>
      <top style="thin">
        <color auto="1"/>
      </top>
      <bottom style="medium">
        <color auto="1"/>
      </bottom>
      <diagonal/>
    </border>
    <border>
      <left style="hair">
        <color auto="1"/>
      </left>
      <right style="hair">
        <color auto="1"/>
      </right>
      <top/>
      <bottom style="thin">
        <color auto="1"/>
      </bottom>
      <diagonal/>
    </border>
    <border>
      <left style="hair">
        <color auto="1"/>
      </left>
      <right style="hair">
        <color auto="1"/>
      </right>
      <top style="thin">
        <color auto="1"/>
      </top>
      <bottom style="thin">
        <color auto="1"/>
      </bottom>
      <diagonal/>
    </border>
    <border>
      <left/>
      <right style="hair">
        <color auto="1"/>
      </right>
      <top style="thin">
        <color auto="1"/>
      </top>
      <bottom style="medium">
        <color auto="1"/>
      </bottom>
      <diagonal/>
    </border>
    <border>
      <left/>
      <right style="hair">
        <color auto="1"/>
      </right>
      <top/>
      <bottom style="thin">
        <color auto="1"/>
      </bottom>
      <diagonal/>
    </border>
    <border>
      <left/>
      <right style="hair">
        <color auto="1"/>
      </right>
      <top style="thin">
        <color auto="1"/>
      </top>
      <bottom style="thin">
        <color auto="1"/>
      </bottom>
      <diagonal/>
    </border>
    <border>
      <left style="hair">
        <color auto="1"/>
      </left>
      <right/>
      <top style="thin">
        <color auto="1"/>
      </top>
      <bottom style="medium">
        <color auto="1"/>
      </bottom>
      <diagonal/>
    </border>
    <border>
      <left style="hair">
        <color auto="1"/>
      </left>
      <right/>
      <top/>
      <bottom style="thin">
        <color auto="1"/>
      </bottom>
      <diagonal/>
    </border>
    <border>
      <left style="hair">
        <color auto="1"/>
      </left>
      <right/>
      <top style="thin">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thin">
        <color auto="1"/>
      </left>
      <right style="medium">
        <color auto="1"/>
      </right>
      <top/>
      <bottom style="thin">
        <color auto="1"/>
      </bottom>
      <diagonal/>
    </border>
    <border>
      <left style="thin">
        <color auto="1"/>
      </left>
      <right style="hair">
        <color auto="1"/>
      </right>
      <top style="thin">
        <color auto="1"/>
      </top>
      <bottom style="medium">
        <color auto="1"/>
      </bottom>
      <diagonal/>
    </border>
    <border>
      <left style="medium">
        <color auto="1"/>
      </left>
      <right style="thin">
        <color auto="1"/>
      </right>
      <top/>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style="thin">
        <color auto="1"/>
      </left>
      <right style="medium">
        <color auto="1"/>
      </right>
      <top/>
      <bottom/>
      <diagonal/>
    </border>
    <border>
      <left/>
      <right/>
      <top style="medium">
        <color auto="1"/>
      </top>
      <bottom style="thin">
        <color auto="1"/>
      </bottom>
      <diagonal/>
    </border>
    <border>
      <left style="thin">
        <color auto="1"/>
      </left>
      <right/>
      <top style="medium">
        <color auto="1"/>
      </top>
      <bottom style="thin">
        <color auto="1"/>
      </bottom>
      <diagonal/>
    </border>
    <border>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hair">
        <color auto="1"/>
      </left>
      <right style="medium">
        <color auto="1"/>
      </right>
      <top style="medium">
        <color auto="1"/>
      </top>
      <bottom style="thin">
        <color auto="1"/>
      </bottom>
      <diagonal/>
    </border>
    <border>
      <left style="hair">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hair">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hair">
        <color auto="1"/>
      </right>
      <top style="medium">
        <color auto="1"/>
      </top>
      <bottom style="thin">
        <color auto="1"/>
      </bottom>
      <diagonal/>
    </border>
    <border>
      <left/>
      <right style="thin">
        <color auto="1"/>
      </right>
      <top style="medium">
        <color auto="1"/>
      </top>
      <bottom style="thin">
        <color auto="1"/>
      </bottom>
      <diagonal/>
    </border>
    <border>
      <left style="medium">
        <color auto="1"/>
      </left>
      <right/>
      <top/>
      <bottom/>
      <diagonal/>
    </border>
    <border>
      <left style="hair">
        <color auto="1"/>
      </left>
      <right/>
      <top style="thin">
        <color auto="1"/>
      </top>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style="hair">
        <color auto="1"/>
      </top>
      <bottom style="thin">
        <color auto="1"/>
      </bottom>
      <diagonal/>
    </border>
    <border>
      <left/>
      <right style="thin">
        <color auto="1"/>
      </right>
      <top style="medium">
        <color auto="1"/>
      </top>
      <bottom/>
      <diagonal/>
    </border>
    <border>
      <left style="medium">
        <color auto="1"/>
      </left>
      <right/>
      <top style="thin">
        <color auto="1"/>
      </top>
      <bottom/>
      <diagonal/>
    </border>
    <border>
      <left style="thin">
        <color auto="1"/>
      </left>
      <right style="thin">
        <color auto="1"/>
      </right>
      <top/>
      <bottom/>
      <diagonal/>
    </border>
    <border>
      <left/>
      <right/>
      <top style="medium">
        <color auto="1"/>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style="medium">
        <color auto="1"/>
      </left>
      <right/>
      <top style="medium">
        <color auto="1"/>
      </top>
      <bottom/>
      <diagonal/>
    </border>
    <border>
      <left style="thin">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medium">
        <color auto="1"/>
      </bottom>
      <diagonal/>
    </border>
    <border>
      <left style="hair">
        <color auto="1"/>
      </left>
      <right style="medium">
        <color auto="1"/>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medium">
        <color auto="1"/>
      </right>
      <top style="hair">
        <color auto="1"/>
      </top>
      <bottom style="thin">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rgb="FFFF0000"/>
      </left>
      <right style="thin">
        <color auto="1"/>
      </right>
      <top style="thin">
        <color auto="1"/>
      </top>
      <bottom style="medium">
        <color rgb="FFFF0000"/>
      </bottom>
      <diagonal/>
    </border>
    <border>
      <left style="thin">
        <color auto="1"/>
      </left>
      <right style="thin">
        <color auto="1"/>
      </right>
      <top style="thin">
        <color auto="1"/>
      </top>
      <bottom style="medium">
        <color rgb="FFFF0000"/>
      </bottom>
      <diagonal/>
    </border>
    <border>
      <left style="thin">
        <color auto="1"/>
      </left>
      <right style="medium">
        <color rgb="FFFF0000"/>
      </right>
      <top style="thin">
        <color auto="1"/>
      </top>
      <bottom style="medium">
        <color rgb="FFFF0000"/>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auto="1"/>
      </right>
      <top style="medium">
        <color rgb="FFFF0000"/>
      </top>
      <bottom style="thin">
        <color auto="1"/>
      </bottom>
      <diagonal/>
    </border>
    <border>
      <left style="thin">
        <color auto="1"/>
      </left>
      <right style="thin">
        <color auto="1"/>
      </right>
      <top style="medium">
        <color rgb="FFFF0000"/>
      </top>
      <bottom style="thin">
        <color auto="1"/>
      </bottom>
      <diagonal/>
    </border>
    <border>
      <left style="thin">
        <color auto="1"/>
      </left>
      <right style="medium">
        <color rgb="FFFF0000"/>
      </right>
      <top style="medium">
        <color rgb="FFFF0000"/>
      </top>
      <bottom style="thin">
        <color auto="1"/>
      </bottom>
      <diagonal/>
    </border>
    <border>
      <left style="medium">
        <color rgb="FFFF0000"/>
      </left>
      <right style="medium">
        <color rgb="FFFF0000"/>
      </right>
      <top/>
      <bottom/>
      <diagonal/>
    </border>
    <border>
      <left style="medium">
        <color rgb="FFFF0000"/>
      </left>
      <right/>
      <top/>
      <bottom/>
      <diagonal/>
    </border>
    <border>
      <left/>
      <right style="medium">
        <color rgb="FFFF0000"/>
      </right>
      <top/>
      <bottom/>
      <diagonal/>
    </border>
    <border>
      <left style="medium">
        <color rgb="FFFF0000"/>
      </left>
      <right style="thin">
        <color auto="1"/>
      </right>
      <top style="thin">
        <color auto="1"/>
      </top>
      <bottom style="thin">
        <color auto="1"/>
      </bottom>
      <diagonal/>
    </border>
    <border>
      <left style="thin">
        <color auto="1"/>
      </left>
      <right style="medium">
        <color rgb="FFFF0000"/>
      </right>
      <top style="thin">
        <color auto="1"/>
      </top>
      <bottom style="thin">
        <color auto="1"/>
      </bottom>
      <diagonal/>
    </border>
    <border>
      <left style="medium">
        <color rgb="FFFF0000"/>
      </left>
      <right style="medium">
        <color rgb="FFFF0000"/>
      </right>
      <top/>
      <bottom style="medium">
        <color rgb="FFFF0000"/>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style="medium">
        <color rgb="FFFF0000"/>
      </top>
      <bottom/>
      <diagonal/>
    </border>
    <border>
      <left style="medium">
        <color rgb="FFFF0000"/>
      </left>
      <right style="medium">
        <color rgb="FFFF0000"/>
      </right>
      <top style="medium">
        <color rgb="FFFF0000"/>
      </top>
      <bottom/>
      <diagonal/>
    </border>
    <border>
      <left style="medium">
        <color rgb="FFFF0000"/>
      </left>
      <right style="medium">
        <color rgb="FFFF0000"/>
      </right>
      <top style="medium">
        <color rgb="FFFF0000"/>
      </top>
      <bottom style="medium">
        <color rgb="FFFF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style="medium">
        <color auto="1"/>
      </left>
      <right style="medium">
        <color auto="1"/>
      </right>
      <top style="medium">
        <color auto="1"/>
      </top>
      <bottom style="medium">
        <color auto="1"/>
      </bottom>
      <diagonal/>
    </border>
    <border>
      <left/>
      <right style="thin">
        <color auto="1"/>
      </right>
      <top style="hair">
        <color auto="1"/>
      </top>
      <bottom style="thin">
        <color auto="1"/>
      </bottom>
      <diagonal/>
    </border>
    <border>
      <left/>
      <right/>
      <top style="thin">
        <color auto="1"/>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medium">
        <color auto="1"/>
      </bottom>
      <diagonal/>
    </border>
    <border>
      <left/>
      <right style="thin">
        <color auto="1"/>
      </right>
      <top style="hair">
        <color auto="1"/>
      </top>
      <bottom style="medium">
        <color auto="1"/>
      </bottom>
      <diagonal/>
    </border>
    <border>
      <left style="medium">
        <color auto="1"/>
      </left>
      <right/>
      <top style="thin">
        <color auto="1"/>
      </top>
      <bottom style="hair">
        <color auto="1"/>
      </bottom>
      <diagonal/>
    </border>
    <border>
      <left/>
      <right style="thin">
        <color auto="1"/>
      </right>
      <top style="hair">
        <color auto="1"/>
      </top>
      <bottom style="hair">
        <color auto="1"/>
      </bottom>
      <diagonal/>
    </border>
    <border>
      <left/>
      <right style="medium">
        <color auto="1"/>
      </right>
      <top style="thin">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style="thin">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double">
        <color auto="1"/>
      </bottom>
      <diagonal/>
    </border>
    <border>
      <left/>
      <right/>
      <top style="hair">
        <color auto="1"/>
      </top>
      <bottom style="double">
        <color auto="1"/>
      </bottom>
      <diagonal/>
    </border>
    <border>
      <left/>
      <right style="thin">
        <color auto="1"/>
      </right>
      <top style="hair">
        <color auto="1"/>
      </top>
      <bottom style="double">
        <color auto="1"/>
      </bottom>
      <diagonal/>
    </border>
    <border>
      <left style="thin">
        <color auto="1"/>
      </left>
      <right/>
      <top style="hair">
        <color auto="1"/>
      </top>
      <bottom style="double">
        <color auto="1"/>
      </bottom>
      <diagonal/>
    </border>
    <border>
      <left style="medium">
        <color auto="1"/>
      </left>
      <right/>
      <top style="double">
        <color auto="1"/>
      </top>
      <bottom style="medium">
        <color auto="1"/>
      </bottom>
      <diagonal/>
    </border>
    <border>
      <left/>
      <right/>
      <top style="double">
        <color auto="1"/>
      </top>
      <bottom style="medium">
        <color auto="1"/>
      </bottom>
      <diagonal/>
    </border>
    <border>
      <left/>
      <right style="thin">
        <color auto="1"/>
      </right>
      <top style="double">
        <color auto="1"/>
      </top>
      <bottom style="medium">
        <color auto="1"/>
      </bottom>
      <diagonal/>
    </border>
    <border>
      <left style="thin">
        <color auto="1"/>
      </left>
      <right/>
      <top style="double">
        <color auto="1"/>
      </top>
      <bottom style="medium">
        <color auto="1"/>
      </bottom>
      <diagonal/>
    </border>
    <border diagonalUp="1">
      <left style="medium">
        <color rgb="FFFF0000"/>
      </left>
      <right style="medium">
        <color rgb="FFFF0000"/>
      </right>
      <top style="medium">
        <color rgb="FFFF0000"/>
      </top>
      <bottom/>
      <diagonal style="thin">
        <color rgb="FFFF0000"/>
      </diagonal>
    </border>
    <border diagonalUp="1">
      <left style="medium">
        <color rgb="FFFF0000"/>
      </left>
      <right style="medium">
        <color rgb="FFFF0000"/>
      </right>
      <top/>
      <bottom/>
      <diagonal style="thin">
        <color rgb="FFFF0000"/>
      </diagonal>
    </border>
    <border diagonalUp="1">
      <left style="medium">
        <color rgb="FFFF0000"/>
      </left>
      <right style="medium">
        <color rgb="FFFF0000"/>
      </right>
      <top/>
      <bottom style="medium">
        <color rgb="FFFF0000"/>
      </bottom>
      <diagonal style="thin">
        <color rgb="FFFF0000"/>
      </diagonal>
    </border>
    <border>
      <left style="medium">
        <color auto="1"/>
      </left>
      <right style="medium">
        <color auto="1"/>
      </right>
      <top style="thin">
        <color auto="1"/>
      </top>
      <bottom/>
      <diagonal/>
    </border>
    <border>
      <left style="medium">
        <color auto="1"/>
      </left>
      <right style="thin">
        <color auto="1"/>
      </right>
      <top style="hair">
        <color auto="1"/>
      </top>
      <bottom style="thin">
        <color auto="1"/>
      </bottom>
      <diagonal/>
    </border>
    <border>
      <left style="thin">
        <color auto="1"/>
      </left>
      <right style="medium">
        <color auto="1"/>
      </right>
      <top style="hair">
        <color auto="1"/>
      </top>
      <bottom style="thin">
        <color auto="1"/>
      </bottom>
      <diagonal/>
    </border>
    <border>
      <left style="medium">
        <color auto="1"/>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medium">
        <color auto="1"/>
      </left>
      <right/>
      <top style="hair">
        <color auto="1"/>
      </top>
      <bottom style="thin">
        <color auto="1"/>
      </bottom>
      <diagonal/>
    </border>
    <border>
      <left style="thin">
        <color auto="1"/>
      </left>
      <right/>
      <top/>
      <bottom style="hair">
        <color auto="1"/>
      </bottom>
      <diagonal/>
    </border>
    <border>
      <left/>
      <right/>
      <top/>
      <bottom style="hair">
        <color auto="1"/>
      </bottom>
      <diagonal/>
    </border>
    <border>
      <left style="medium">
        <color indexed="64"/>
      </left>
      <right style="medium">
        <color indexed="64"/>
      </right>
      <top/>
      <bottom/>
      <diagonal/>
    </border>
    <border>
      <left/>
      <right style="thin">
        <color auto="1"/>
      </right>
      <top/>
      <bottom style="hair">
        <color auto="1"/>
      </bottom>
      <diagonal/>
    </border>
    <border>
      <left/>
      <right style="medium">
        <color rgb="FF8ACBDA"/>
      </right>
      <top/>
      <bottom/>
      <diagonal/>
    </border>
    <border>
      <left/>
      <right/>
      <top/>
      <bottom style="medium">
        <color rgb="FF8ACBDA"/>
      </bottom>
      <diagonal/>
    </border>
    <border>
      <left/>
      <right style="medium">
        <color rgb="FF8ACBDA"/>
      </right>
      <top/>
      <bottom style="medium">
        <color rgb="FF8ACBDA"/>
      </bottom>
      <diagonal/>
    </border>
    <border>
      <left style="thin">
        <color rgb="FFA8CF6F"/>
      </left>
      <right/>
      <top style="thin">
        <color rgb="FFA8CF6F"/>
      </top>
      <bottom style="medium">
        <color rgb="FFA8CF6F"/>
      </bottom>
      <diagonal/>
    </border>
    <border>
      <left/>
      <right/>
      <top style="thin">
        <color rgb="FFA8CF6F"/>
      </top>
      <bottom style="medium">
        <color rgb="FFA8CF6F"/>
      </bottom>
      <diagonal/>
    </border>
    <border>
      <left/>
      <right style="medium">
        <color rgb="FFA8CF6F"/>
      </right>
      <top style="thin">
        <color rgb="FFA8CF6F"/>
      </top>
      <bottom style="medium">
        <color rgb="FFA8CF6F"/>
      </bottom>
      <diagonal/>
    </border>
    <border>
      <left style="thin">
        <color rgb="FF8ACBDA"/>
      </left>
      <right/>
      <top style="thin">
        <color rgb="FF8ACBDA"/>
      </top>
      <bottom/>
      <diagonal/>
    </border>
    <border>
      <left/>
      <right/>
      <top style="thin">
        <color rgb="FF8ACBDA"/>
      </top>
      <bottom/>
      <diagonal/>
    </border>
    <border>
      <left/>
      <right style="medium">
        <color rgb="FF8ACBDA"/>
      </right>
      <top style="thin">
        <color rgb="FF8ACBDA"/>
      </top>
      <bottom/>
      <diagonal/>
    </border>
    <border>
      <left style="thin">
        <color rgb="FF8ACBDA"/>
      </left>
      <right/>
      <top/>
      <bottom/>
      <diagonal/>
    </border>
    <border>
      <left style="thin">
        <color rgb="FF8ACBDA"/>
      </left>
      <right/>
      <top/>
      <bottom style="medium">
        <color rgb="FF8ACBDA"/>
      </bottom>
      <diagonal/>
    </border>
    <border>
      <left style="thin">
        <color rgb="FFFF0000"/>
      </left>
      <right style="thin">
        <color rgb="FFFF0000"/>
      </right>
      <top style="thin">
        <color rgb="FFFF0000"/>
      </top>
      <bottom style="thin">
        <color rgb="FFFF0000"/>
      </bottom>
      <diagonal/>
    </border>
    <border>
      <left/>
      <right style="medium">
        <color auto="1"/>
      </right>
      <top/>
      <bottom style="hair">
        <color auto="1"/>
      </bottom>
      <diagonal/>
    </border>
    <border diagonalUp="1">
      <left style="thin">
        <color auto="1"/>
      </left>
      <right style="thin">
        <color auto="1"/>
      </right>
      <top style="thin">
        <color auto="1"/>
      </top>
      <bottom style="thin">
        <color auto="1"/>
      </bottom>
      <diagonal style="thin">
        <color auto="1"/>
      </diagonal>
    </border>
    <border diagonalUp="1">
      <left style="medium">
        <color indexed="64"/>
      </left>
      <right style="thin">
        <color auto="1"/>
      </right>
      <top style="thin">
        <color auto="1"/>
      </top>
      <bottom style="thin">
        <color auto="1"/>
      </bottom>
      <diagonal style="thin">
        <color auto="1"/>
      </diagonal>
    </border>
    <border diagonalUp="1">
      <left style="thin">
        <color auto="1"/>
      </left>
      <right style="medium">
        <color indexed="64"/>
      </right>
      <top style="thin">
        <color auto="1"/>
      </top>
      <bottom style="thin">
        <color auto="1"/>
      </bottom>
      <diagonal style="thin">
        <color auto="1"/>
      </diagonal>
    </border>
    <border diagonalUp="1">
      <left style="medium">
        <color indexed="64"/>
      </left>
      <right style="thin">
        <color auto="1"/>
      </right>
      <top style="thin">
        <color auto="1"/>
      </top>
      <bottom style="medium">
        <color indexed="64"/>
      </bottom>
      <diagonal style="thin">
        <color auto="1"/>
      </diagonal>
    </border>
    <border diagonalUp="1">
      <left style="thin">
        <color auto="1"/>
      </left>
      <right style="thin">
        <color auto="1"/>
      </right>
      <top style="thin">
        <color auto="1"/>
      </top>
      <bottom style="medium">
        <color indexed="64"/>
      </bottom>
      <diagonal style="thin">
        <color auto="1"/>
      </diagonal>
    </border>
    <border diagonalUp="1">
      <left style="thin">
        <color auto="1"/>
      </left>
      <right style="medium">
        <color indexed="64"/>
      </right>
      <top style="thin">
        <color auto="1"/>
      </top>
      <bottom style="medium">
        <color indexed="64"/>
      </bottom>
      <diagonal style="thin">
        <color auto="1"/>
      </diagonal>
    </border>
    <border>
      <left style="medium">
        <color indexed="64"/>
      </left>
      <right style="dotted">
        <color indexed="64"/>
      </right>
      <top style="thin">
        <color indexed="64"/>
      </top>
      <bottom style="medium">
        <color indexed="64"/>
      </bottom>
      <diagonal/>
    </border>
    <border>
      <left style="dotted">
        <color auto="1"/>
      </left>
      <right style="dotted">
        <color auto="1"/>
      </right>
      <top style="thin">
        <color auto="1"/>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thin">
        <color indexed="64"/>
      </right>
      <top style="thin">
        <color auto="1"/>
      </top>
      <bottom style="medium">
        <color indexed="64"/>
      </bottom>
      <diagonal/>
    </border>
    <border>
      <left/>
      <right style="dotted">
        <color indexed="64"/>
      </right>
      <top style="thin">
        <color auto="1"/>
      </top>
      <bottom style="medium">
        <color indexed="64"/>
      </bottom>
      <diagonal/>
    </border>
    <border>
      <left style="dotted">
        <color indexed="64"/>
      </left>
      <right/>
      <top style="thin">
        <color auto="1"/>
      </top>
      <bottom style="medium">
        <color indexed="64"/>
      </bottom>
      <diagonal/>
    </border>
    <border>
      <left style="dotted">
        <color indexed="64"/>
      </left>
      <right style="medium">
        <color indexed="64"/>
      </right>
      <top style="thin">
        <color auto="1"/>
      </top>
      <bottom style="medium">
        <color indexed="64"/>
      </bottom>
      <diagonal/>
    </border>
    <border>
      <left style="medium">
        <color indexed="64"/>
      </left>
      <right style="dotted">
        <color indexed="64"/>
      </right>
      <top/>
      <bottom style="thin">
        <color auto="1"/>
      </bottom>
      <diagonal/>
    </border>
    <border>
      <left style="dotted">
        <color auto="1"/>
      </left>
      <right style="dotted">
        <color auto="1"/>
      </right>
      <top/>
      <bottom style="thin">
        <color auto="1"/>
      </bottom>
      <diagonal/>
    </border>
    <border>
      <left style="thin">
        <color indexed="64"/>
      </left>
      <right style="dotted">
        <color indexed="64"/>
      </right>
      <top/>
      <bottom style="thin">
        <color auto="1"/>
      </bottom>
      <diagonal/>
    </border>
    <border>
      <left style="dotted">
        <color indexed="64"/>
      </left>
      <right style="thin">
        <color indexed="64"/>
      </right>
      <top/>
      <bottom style="thin">
        <color indexed="64"/>
      </bottom>
      <diagonal/>
    </border>
    <border>
      <left/>
      <right style="dotted">
        <color indexed="64"/>
      </right>
      <top/>
      <bottom style="thin">
        <color auto="1"/>
      </bottom>
      <diagonal/>
    </border>
    <border>
      <left style="dotted">
        <color auto="1"/>
      </left>
      <right/>
      <top/>
      <bottom style="thin">
        <color auto="1"/>
      </bottom>
      <diagonal/>
    </border>
    <border>
      <left style="dotted">
        <color auto="1"/>
      </left>
      <right style="medium">
        <color indexed="64"/>
      </right>
      <top/>
      <bottom style="thin">
        <color auto="1"/>
      </bottom>
      <diagonal/>
    </border>
    <border>
      <left style="medium">
        <color indexed="64"/>
      </left>
      <right style="dotted">
        <color indexed="64"/>
      </right>
      <top style="thin">
        <color indexed="64"/>
      </top>
      <bottom style="thin">
        <color indexed="64"/>
      </bottom>
      <diagonal/>
    </border>
    <border>
      <left style="dotted">
        <color auto="1"/>
      </left>
      <right style="dotted">
        <color auto="1"/>
      </right>
      <top style="thin">
        <color auto="1"/>
      </top>
      <bottom style="thin">
        <color auto="1"/>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auto="1"/>
      </left>
      <right/>
      <top style="thin">
        <color auto="1"/>
      </top>
      <bottom style="thin">
        <color auto="1"/>
      </bottom>
      <diagonal/>
    </border>
    <border>
      <left style="dotted">
        <color auto="1"/>
      </left>
      <right style="medium">
        <color indexed="64"/>
      </right>
      <top style="thin">
        <color auto="1"/>
      </top>
      <bottom style="thin">
        <color auto="1"/>
      </bottom>
      <diagonal/>
    </border>
    <border diagonalUp="1">
      <left style="thin">
        <color indexed="64"/>
      </left>
      <right style="thin">
        <color indexed="64"/>
      </right>
      <top style="thin">
        <color indexed="64"/>
      </top>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style="medium">
        <color indexed="64"/>
      </left>
      <right/>
      <top style="thin">
        <color auto="1"/>
      </top>
      <bottom style="thin">
        <color auto="1"/>
      </bottom>
      <diagonal style="thin">
        <color auto="1"/>
      </diagonal>
    </border>
    <border diagonalUp="1">
      <left/>
      <right/>
      <top style="thin">
        <color auto="1"/>
      </top>
      <bottom style="thin">
        <color auto="1"/>
      </bottom>
      <diagonal style="thin">
        <color auto="1"/>
      </diagonal>
    </border>
    <border diagonalUp="1">
      <left style="medium">
        <color indexed="64"/>
      </left>
      <right style="medium">
        <color indexed="64"/>
      </right>
      <top style="thin">
        <color auto="1"/>
      </top>
      <bottom style="thin">
        <color auto="1"/>
      </bottom>
      <diagonal style="thin">
        <color auto="1"/>
      </diagonal>
    </border>
    <border diagonalUp="1">
      <left style="medium">
        <color indexed="64"/>
      </left>
      <right/>
      <top style="thin">
        <color auto="1"/>
      </top>
      <bottom style="medium">
        <color indexed="64"/>
      </bottom>
      <diagonal style="thin">
        <color auto="1"/>
      </diagonal>
    </border>
    <border diagonalUp="1">
      <left/>
      <right/>
      <top style="thin">
        <color auto="1"/>
      </top>
      <bottom style="medium">
        <color indexed="64"/>
      </bottom>
      <diagonal style="thin">
        <color auto="1"/>
      </diagonal>
    </border>
    <border diagonalUp="1">
      <left style="medium">
        <color indexed="64"/>
      </left>
      <right style="medium">
        <color indexed="64"/>
      </right>
      <top style="thin">
        <color auto="1"/>
      </top>
      <bottom style="medium">
        <color indexed="64"/>
      </bottom>
      <diagonal style="thin">
        <color auto="1"/>
      </diagonal>
    </border>
    <border diagonalUp="1">
      <left style="thin">
        <color auto="1"/>
      </left>
      <right/>
      <top style="thin">
        <color auto="1"/>
      </top>
      <bottom/>
      <diagonal style="thin">
        <color auto="1"/>
      </diagonal>
    </border>
    <border diagonalUp="1">
      <left/>
      <right style="thin">
        <color auto="1"/>
      </right>
      <top style="thin">
        <color auto="1"/>
      </top>
      <bottom/>
      <diagonal style="thin">
        <color auto="1"/>
      </diagonal>
    </border>
    <border>
      <left style="thin">
        <color indexed="64"/>
      </left>
      <right style="thin">
        <color indexed="64"/>
      </right>
      <top style="thin">
        <color indexed="64"/>
      </top>
      <bottom style="hair">
        <color indexed="64"/>
      </bottom>
      <diagonal/>
    </border>
    <border diagonalUp="1">
      <left style="thin">
        <color auto="1"/>
      </left>
      <right/>
      <top/>
      <bottom/>
      <diagonal style="thin">
        <color auto="1"/>
      </diagonal>
    </border>
    <border diagonalUp="1">
      <left/>
      <right style="thin">
        <color auto="1"/>
      </right>
      <top/>
      <bottom/>
      <diagonal style="thin">
        <color auto="1"/>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diagonalUp="1">
      <left/>
      <right style="thin">
        <color auto="1"/>
      </right>
      <top/>
      <bottom style="thin">
        <color auto="1"/>
      </bottom>
      <diagonal style="thin">
        <color auto="1"/>
      </diagonal>
    </border>
    <border>
      <left style="hair">
        <color auto="1"/>
      </left>
      <right style="thin">
        <color indexed="64"/>
      </right>
      <top style="thin">
        <color indexed="64"/>
      </top>
      <bottom style="hair">
        <color indexed="64"/>
      </bottom>
      <diagonal/>
    </border>
    <border>
      <left style="hair">
        <color auto="1"/>
      </left>
      <right style="thin">
        <color auto="1"/>
      </right>
      <top style="hair">
        <color auto="1"/>
      </top>
      <bottom style="hair">
        <color auto="1"/>
      </bottom>
      <diagonal/>
    </border>
    <border>
      <left style="hair">
        <color auto="1"/>
      </left>
      <right style="thin">
        <color indexed="64"/>
      </right>
      <top style="hair">
        <color auto="1"/>
      </top>
      <bottom style="thin">
        <color indexed="64"/>
      </bottom>
      <diagonal/>
    </border>
    <border>
      <left style="thick">
        <color indexed="53"/>
      </left>
      <right/>
      <top/>
      <bottom style="medium">
        <color indexed="51"/>
      </bottom>
      <diagonal/>
    </border>
    <border>
      <left style="thick">
        <color indexed="53"/>
      </left>
      <right/>
      <top/>
      <bottom style="medium">
        <color indexed="55"/>
      </bottom>
      <diagonal/>
    </border>
    <border diagonalUp="1">
      <left style="medium">
        <color rgb="FFFF0000"/>
      </left>
      <right style="medium">
        <color rgb="FFFF0000"/>
      </right>
      <top style="medium">
        <color rgb="FFFF0000"/>
      </top>
      <bottom style="medium">
        <color rgb="FFFF0000"/>
      </bottom>
      <diagonal style="thin">
        <color rgb="FFFF0000"/>
      </diagonal>
    </border>
  </borders>
  <cellStyleXfs count="45">
    <xf numFmtId="0" fontId="0" fillId="0" borderId="0">
      <alignment vertical="center"/>
    </xf>
    <xf numFmtId="9" fontId="10" fillId="0" borderId="0">
      <alignment vertical="center"/>
    </xf>
    <xf numFmtId="9" fontId="7" fillId="0" borderId="0">
      <alignment vertical="center"/>
    </xf>
    <xf numFmtId="38" fontId="8" fillId="0" borderId="0">
      <alignment vertical="center"/>
    </xf>
    <xf numFmtId="38" fontId="30" fillId="0" borderId="0">
      <alignment vertical="center"/>
    </xf>
    <xf numFmtId="38" fontId="8" fillId="0" borderId="0">
      <alignment vertical="center"/>
    </xf>
    <xf numFmtId="0" fontId="30" fillId="0" borderId="0">
      <alignment vertical="center"/>
    </xf>
    <xf numFmtId="0" fontId="10" fillId="0" borderId="0">
      <alignment vertical="center"/>
    </xf>
    <xf numFmtId="0" fontId="8" fillId="0" borderId="0">
      <alignment vertical="center"/>
    </xf>
    <xf numFmtId="0" fontId="8" fillId="0" borderId="0">
      <alignment vertical="center"/>
    </xf>
    <xf numFmtId="0" fontId="6" fillId="0" borderId="0">
      <alignment vertical="center"/>
    </xf>
    <xf numFmtId="0" fontId="56" fillId="0" borderId="0">
      <alignment vertical="center"/>
    </xf>
    <xf numFmtId="0" fontId="6" fillId="0" borderId="0">
      <alignment vertical="center"/>
    </xf>
    <xf numFmtId="0" fontId="56" fillId="0" borderId="0">
      <alignment vertical="center"/>
    </xf>
    <xf numFmtId="38" fontId="56" fillId="0" borderId="0">
      <alignment vertical="center"/>
    </xf>
    <xf numFmtId="0" fontId="6" fillId="0" borderId="0">
      <alignment vertical="center"/>
    </xf>
    <xf numFmtId="0" fontId="30" fillId="0" borderId="0"/>
    <xf numFmtId="0" fontId="7" fillId="0" borderId="0">
      <alignment vertical="center"/>
    </xf>
    <xf numFmtId="0" fontId="5" fillId="0" borderId="0">
      <alignment vertical="center"/>
    </xf>
    <xf numFmtId="38" fontId="5" fillId="0" borderId="0">
      <alignment vertical="center"/>
    </xf>
    <xf numFmtId="0" fontId="4" fillId="0" borderId="0">
      <alignment vertical="center"/>
    </xf>
    <xf numFmtId="38" fontId="4" fillId="0" borderId="0">
      <alignment vertical="center"/>
    </xf>
    <xf numFmtId="0" fontId="30" fillId="0" borderId="0"/>
    <xf numFmtId="0" fontId="3" fillId="0" borderId="0">
      <alignment vertical="center"/>
    </xf>
    <xf numFmtId="0" fontId="2" fillId="0" borderId="0">
      <alignment vertical="center"/>
    </xf>
    <xf numFmtId="38" fontId="80" fillId="0" borderId="0" applyFont="0" applyFill="0" applyBorder="0" applyAlignment="0" applyProtection="0">
      <alignment vertical="center"/>
    </xf>
    <xf numFmtId="0" fontId="81" fillId="0" borderId="0">
      <alignment vertical="center"/>
    </xf>
    <xf numFmtId="0" fontId="78" fillId="0" borderId="0"/>
    <xf numFmtId="38" fontId="81" fillId="0" borderId="0" applyFont="0" applyFill="0" applyBorder="0" applyAlignment="0" applyProtection="0">
      <alignment vertical="center"/>
    </xf>
    <xf numFmtId="0" fontId="78" fillId="0" borderId="0">
      <alignment vertical="center"/>
    </xf>
    <xf numFmtId="0" fontId="2" fillId="0" borderId="0">
      <alignment vertical="center"/>
    </xf>
    <xf numFmtId="0" fontId="78" fillId="0" borderId="0">
      <alignment vertical="center"/>
    </xf>
    <xf numFmtId="0" fontId="2" fillId="0" borderId="0">
      <alignment vertical="center"/>
    </xf>
    <xf numFmtId="38" fontId="2" fillId="0" borderId="0" applyFont="0" applyFill="0" applyBorder="0" applyAlignment="0" applyProtection="0">
      <alignment vertical="center"/>
    </xf>
    <xf numFmtId="0" fontId="78" fillId="0" borderId="0"/>
    <xf numFmtId="0" fontId="110" fillId="0" borderId="0">
      <alignment vertical="center"/>
    </xf>
    <xf numFmtId="0" fontId="2" fillId="0" borderId="0">
      <alignment vertical="center"/>
    </xf>
    <xf numFmtId="0" fontId="2" fillId="0" borderId="0">
      <alignment vertical="center"/>
    </xf>
    <xf numFmtId="0" fontId="2" fillId="0" borderId="0">
      <alignment vertical="center"/>
    </xf>
    <xf numFmtId="38" fontId="7" fillId="0" borderId="0" applyFont="0" applyFill="0" applyBorder="0" applyAlignment="0" applyProtection="0">
      <alignment vertical="center"/>
    </xf>
    <xf numFmtId="0" fontId="124"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cellStyleXfs>
  <cellXfs count="2098">
    <xf numFmtId="0" fontId="0" fillId="0" borderId="0" xfId="0">
      <alignment vertical="center"/>
    </xf>
    <xf numFmtId="0" fontId="12" fillId="0" borderId="0" xfId="0" applyFont="1">
      <alignment vertical="center"/>
    </xf>
    <xf numFmtId="0" fontId="12" fillId="2" borderId="2" xfId="0" applyFont="1" applyFill="1" applyBorder="1">
      <alignment vertical="center"/>
    </xf>
    <xf numFmtId="40" fontId="12" fillId="2" borderId="2" xfId="0" applyNumberFormat="1" applyFont="1" applyFill="1" applyBorder="1">
      <alignment vertical="center"/>
    </xf>
    <xf numFmtId="0" fontId="12" fillId="3" borderId="2" xfId="0" applyFont="1" applyFill="1" applyBorder="1" applyAlignment="1">
      <alignment horizontal="center" vertical="center"/>
    </xf>
    <xf numFmtId="0" fontId="12" fillId="4" borderId="2" xfId="0" applyFont="1" applyFill="1" applyBorder="1">
      <alignment vertical="center"/>
    </xf>
    <xf numFmtId="0" fontId="14" fillId="0" borderId="0" xfId="0" applyFont="1">
      <alignment vertical="center"/>
    </xf>
    <xf numFmtId="0" fontId="21" fillId="0" borderId="0" xfId="0" applyFont="1">
      <alignment vertical="center"/>
    </xf>
    <xf numFmtId="0" fontId="33" fillId="2" borderId="0" xfId="0" applyFont="1" applyFill="1">
      <alignment vertical="center"/>
    </xf>
    <xf numFmtId="0" fontId="35" fillId="0" borderId="0" xfId="0" applyFont="1">
      <alignment vertical="center"/>
    </xf>
    <xf numFmtId="0" fontId="16" fillId="0" borderId="0" xfId="0" applyFont="1">
      <alignment vertical="center"/>
    </xf>
    <xf numFmtId="0" fontId="17" fillId="0" borderId="0" xfId="0" applyFont="1" applyAlignment="1">
      <alignment vertical="center" wrapText="1"/>
    </xf>
    <xf numFmtId="0" fontId="38" fillId="2" borderId="0" xfId="0" applyFont="1" applyFill="1" applyAlignment="1">
      <alignment horizontal="right" vertical="center"/>
    </xf>
    <xf numFmtId="0" fontId="12" fillId="2" borderId="0" xfId="0" applyFont="1" applyFill="1">
      <alignment vertical="center"/>
    </xf>
    <xf numFmtId="0" fontId="0" fillId="2" borderId="0" xfId="0" applyFill="1">
      <alignment vertical="center"/>
    </xf>
    <xf numFmtId="0" fontId="12" fillId="0" borderId="2" xfId="0" applyFont="1" applyBorder="1">
      <alignment vertical="center"/>
    </xf>
    <xf numFmtId="0" fontId="12" fillId="2" borderId="3" xfId="0" applyFont="1" applyFill="1" applyBorder="1">
      <alignment vertical="center"/>
    </xf>
    <xf numFmtId="0" fontId="11" fillId="6" borderId="4" xfId="0" applyFont="1" applyFill="1" applyBorder="1" applyAlignment="1">
      <alignment horizontal="right" vertical="center"/>
    </xf>
    <xf numFmtId="0" fontId="12" fillId="2" borderId="5" xfId="0" applyFont="1" applyFill="1" applyBorder="1">
      <alignment vertical="center"/>
    </xf>
    <xf numFmtId="0" fontId="12" fillId="6" borderId="5" xfId="0" applyFont="1" applyFill="1" applyBorder="1">
      <alignment vertical="center"/>
    </xf>
    <xf numFmtId="0" fontId="39" fillId="0" borderId="0" xfId="0" applyFont="1">
      <alignment vertical="center"/>
    </xf>
    <xf numFmtId="0" fontId="14" fillId="0" borderId="0" xfId="0" applyFont="1" applyAlignment="1">
      <alignment horizontal="right" vertical="center"/>
    </xf>
    <xf numFmtId="0" fontId="12" fillId="0" borderId="6" xfId="0" applyFont="1" applyBorder="1">
      <alignment vertical="center"/>
    </xf>
    <xf numFmtId="0" fontId="12" fillId="0" borderId="0" xfId="0" applyFont="1" applyAlignment="1">
      <alignment horizontal="left" vertical="center"/>
    </xf>
    <xf numFmtId="0" fontId="36" fillId="0" borderId="0" xfId="0" applyFont="1">
      <alignment vertical="center"/>
    </xf>
    <xf numFmtId="0" fontId="36" fillId="7" borderId="0" xfId="0" applyFont="1" applyFill="1">
      <alignment vertical="center"/>
    </xf>
    <xf numFmtId="0" fontId="35" fillId="7" borderId="0" xfId="0" applyFont="1" applyFill="1">
      <alignment vertical="center"/>
    </xf>
    <xf numFmtId="0" fontId="40" fillId="7" borderId="0" xfId="0" applyFont="1" applyFill="1">
      <alignment vertical="center"/>
    </xf>
    <xf numFmtId="0" fontId="12" fillId="7" borderId="0" xfId="0" applyFont="1" applyFill="1" applyAlignment="1">
      <alignment horizontal="left" vertical="center"/>
    </xf>
    <xf numFmtId="0" fontId="12" fillId="7" borderId="0" xfId="0" applyFont="1" applyFill="1">
      <alignment vertical="center"/>
    </xf>
    <xf numFmtId="0" fontId="16" fillId="7" borderId="0" xfId="0" applyFont="1" applyFill="1">
      <alignment vertical="center"/>
    </xf>
    <xf numFmtId="0" fontId="17" fillId="7" borderId="0" xfId="0" applyFont="1" applyFill="1" applyAlignment="1">
      <alignment vertical="center" wrapText="1"/>
    </xf>
    <xf numFmtId="0" fontId="42" fillId="0" borderId="0" xfId="0" applyFont="1">
      <alignment vertical="center"/>
    </xf>
    <xf numFmtId="0" fontId="18" fillId="0" borderId="0" xfId="0" applyFont="1">
      <alignment vertical="center"/>
    </xf>
    <xf numFmtId="0" fontId="43" fillId="0" borderId="0" xfId="0" applyFont="1">
      <alignment vertical="center"/>
    </xf>
    <xf numFmtId="0" fontId="11" fillId="0" borderId="0" xfId="0" applyFont="1" applyAlignment="1">
      <alignment horizontal="left" vertical="center"/>
    </xf>
    <xf numFmtId="0" fontId="43" fillId="0" borderId="0" xfId="0" applyFont="1" applyAlignment="1">
      <alignment horizontal="left" vertical="center"/>
    </xf>
    <xf numFmtId="0" fontId="12" fillId="8" borderId="2" xfId="0" applyFont="1" applyFill="1" applyBorder="1" applyAlignment="1" applyProtection="1">
      <alignment horizontal="center" vertical="center"/>
      <protection locked="0"/>
    </xf>
    <xf numFmtId="0" fontId="12" fillId="8" borderId="2" xfId="0" applyFont="1" applyFill="1" applyBorder="1" applyProtection="1">
      <alignment vertical="center"/>
      <protection locked="0"/>
    </xf>
    <xf numFmtId="0" fontId="41" fillId="2" borderId="0" xfId="0" applyFont="1" applyFill="1">
      <alignment vertical="center"/>
    </xf>
    <xf numFmtId="9" fontId="12" fillId="0" borderId="0" xfId="0" applyNumberFormat="1" applyFont="1" applyAlignment="1">
      <alignment vertical="center" wrapText="1"/>
    </xf>
    <xf numFmtId="0" fontId="12" fillId="2" borderId="0" xfId="0" applyFont="1" applyFill="1" applyAlignment="1">
      <alignment vertical="top"/>
    </xf>
    <xf numFmtId="38" fontId="12" fillId="0" borderId="0" xfId="0" applyNumberFormat="1" applyFont="1">
      <alignment vertical="center"/>
    </xf>
    <xf numFmtId="0" fontId="13" fillId="0" borderId="0" xfId="0" applyFont="1" applyAlignment="1">
      <alignment horizontal="center" vertical="center"/>
    </xf>
    <xf numFmtId="0" fontId="12" fillId="0" borderId="0" xfId="0" applyFont="1" applyAlignment="1"/>
    <xf numFmtId="0" fontId="12" fillId="2" borderId="2" xfId="0" applyFont="1" applyFill="1" applyBorder="1" applyAlignment="1">
      <alignment horizontal="center" vertical="center"/>
    </xf>
    <xf numFmtId="0" fontId="12" fillId="4" borderId="2" xfId="0" applyFont="1" applyFill="1" applyBorder="1" applyAlignment="1">
      <alignment horizontal="center" vertical="center"/>
    </xf>
    <xf numFmtId="0" fontId="22" fillId="0" borderId="0" xfId="0" applyFont="1">
      <alignment vertical="center"/>
    </xf>
    <xf numFmtId="0" fontId="36" fillId="12" borderId="0" xfId="0" applyFont="1" applyFill="1">
      <alignment vertical="center"/>
    </xf>
    <xf numFmtId="0" fontId="35" fillId="12" borderId="0" xfId="0" applyFont="1" applyFill="1">
      <alignment vertical="center"/>
    </xf>
    <xf numFmtId="0" fontId="46" fillId="0" borderId="0" xfId="0" applyFont="1">
      <alignment vertical="center"/>
    </xf>
    <xf numFmtId="0" fontId="47" fillId="0" borderId="0" xfId="0" applyFont="1">
      <alignment vertical="center"/>
    </xf>
    <xf numFmtId="49" fontId="47" fillId="0" borderId="0" xfId="0" applyNumberFormat="1" applyFont="1">
      <alignment vertical="center"/>
    </xf>
    <xf numFmtId="0" fontId="30" fillId="0" borderId="0" xfId="0" applyFont="1">
      <alignment vertical="center"/>
    </xf>
    <xf numFmtId="0" fontId="48" fillId="0" borderId="0" xfId="0" applyFont="1">
      <alignment vertical="center"/>
    </xf>
    <xf numFmtId="0" fontId="46" fillId="0" borderId="113" xfId="0" applyFont="1" applyBorder="1">
      <alignment vertical="center"/>
    </xf>
    <xf numFmtId="0" fontId="46" fillId="0" borderId="114" xfId="0" applyFont="1" applyBorder="1">
      <alignment vertical="center"/>
    </xf>
    <xf numFmtId="0" fontId="46" fillId="0" borderId="115" xfId="0" applyFont="1" applyBorder="1">
      <alignment vertical="center"/>
    </xf>
    <xf numFmtId="181" fontId="25" fillId="2" borderId="116" xfId="0" applyNumberFormat="1" applyFont="1" applyFill="1" applyBorder="1">
      <alignment vertical="center"/>
    </xf>
    <xf numFmtId="0" fontId="25" fillId="2" borderId="117" xfId="0" applyFont="1" applyFill="1" applyBorder="1">
      <alignment vertical="center"/>
    </xf>
    <xf numFmtId="0" fontId="46" fillId="0" borderId="118" xfId="0" applyFont="1" applyBorder="1">
      <alignment vertical="center"/>
    </xf>
    <xf numFmtId="0" fontId="46" fillId="0" borderId="119" xfId="0" applyFont="1" applyBorder="1">
      <alignment vertical="center"/>
    </xf>
    <xf numFmtId="0" fontId="46" fillId="0" borderId="120" xfId="0" applyFont="1" applyBorder="1">
      <alignment vertical="center"/>
    </xf>
    <xf numFmtId="0" fontId="46" fillId="0" borderId="121" xfId="0" applyFont="1" applyBorder="1">
      <alignment vertical="center"/>
    </xf>
    <xf numFmtId="4" fontId="25" fillId="2" borderId="2" xfId="0" applyNumberFormat="1" applyFont="1" applyFill="1" applyBorder="1">
      <alignment vertical="center"/>
    </xf>
    <xf numFmtId="0" fontId="25" fillId="2" borderId="122" xfId="0" applyFont="1" applyFill="1" applyBorder="1">
      <alignment vertical="center"/>
    </xf>
    <xf numFmtId="0" fontId="46" fillId="0" borderId="110" xfId="0" applyFont="1" applyBorder="1">
      <alignment vertical="center"/>
    </xf>
    <xf numFmtId="4" fontId="25" fillId="2" borderId="111" xfId="0" applyNumberFormat="1" applyFont="1" applyFill="1" applyBorder="1">
      <alignment vertical="center"/>
    </xf>
    <xf numFmtId="0" fontId="25" fillId="2" borderId="112" xfId="0" applyFont="1" applyFill="1" applyBorder="1">
      <alignment vertical="center"/>
    </xf>
    <xf numFmtId="49" fontId="47" fillId="9" borderId="0" xfId="0" applyNumberFormat="1" applyFont="1" applyFill="1">
      <alignment vertical="center"/>
    </xf>
    <xf numFmtId="0" fontId="47" fillId="9" borderId="0" xfId="0" applyFont="1" applyFill="1">
      <alignment vertical="center"/>
    </xf>
    <xf numFmtId="0" fontId="46" fillId="0" borderId="123" xfId="0" applyFont="1" applyBorder="1">
      <alignment vertical="center"/>
    </xf>
    <xf numFmtId="0" fontId="46" fillId="0" borderId="124" xfId="0" applyFont="1" applyBorder="1">
      <alignment vertical="center"/>
    </xf>
    <xf numFmtId="0" fontId="46" fillId="9" borderId="120" xfId="0" applyFont="1" applyFill="1" applyBorder="1">
      <alignment vertical="center"/>
    </xf>
    <xf numFmtId="0" fontId="46" fillId="0" borderId="126" xfId="0" applyFont="1" applyBorder="1">
      <alignment vertical="center"/>
    </xf>
    <xf numFmtId="0" fontId="49" fillId="0" borderId="0" xfId="0" applyFont="1">
      <alignment vertical="center"/>
    </xf>
    <xf numFmtId="0" fontId="12" fillId="0" borderId="127" xfId="0" applyFont="1" applyBorder="1">
      <alignment vertical="center"/>
    </xf>
    <xf numFmtId="0" fontId="47" fillId="0" borderId="114" xfId="0" applyFont="1" applyBorder="1">
      <alignment vertical="center"/>
    </xf>
    <xf numFmtId="0" fontId="47" fillId="0" borderId="128" xfId="0" applyFont="1" applyBorder="1">
      <alignment vertical="center"/>
    </xf>
    <xf numFmtId="0" fontId="50" fillId="0" borderId="114" xfId="0" applyFont="1" applyBorder="1">
      <alignment vertical="center"/>
    </xf>
    <xf numFmtId="0" fontId="12" fillId="0" borderId="119" xfId="0" applyFont="1" applyBorder="1">
      <alignment vertical="center"/>
    </xf>
    <xf numFmtId="0" fontId="47" fillId="0" borderId="120" xfId="0" applyFont="1" applyBorder="1">
      <alignment vertical="center"/>
    </xf>
    <xf numFmtId="0" fontId="47" fillId="0" borderId="118" xfId="0" applyFont="1" applyBorder="1">
      <alignment vertical="center"/>
    </xf>
    <xf numFmtId="0" fontId="47" fillId="0" borderId="123" xfId="0" applyFont="1" applyBorder="1">
      <alignment vertical="center"/>
    </xf>
    <xf numFmtId="0" fontId="50" fillId="0" borderId="120" xfId="0" applyFont="1" applyBorder="1">
      <alignment vertical="center"/>
    </xf>
    <xf numFmtId="0" fontId="12" fillId="0" borderId="124" xfId="0" applyFont="1" applyBorder="1">
      <alignment vertical="center"/>
    </xf>
    <xf numFmtId="0" fontId="47" fillId="0" borderId="126" xfId="0" applyFont="1" applyBorder="1">
      <alignment vertical="center"/>
    </xf>
    <xf numFmtId="0" fontId="47" fillId="0" borderId="129" xfId="0" applyFont="1" applyBorder="1">
      <alignment vertical="center"/>
    </xf>
    <xf numFmtId="0" fontId="50" fillId="0" borderId="126" xfId="0" applyFont="1" applyBorder="1">
      <alignment vertical="center"/>
    </xf>
    <xf numFmtId="0" fontId="46" fillId="0" borderId="125" xfId="0" applyFont="1" applyBorder="1">
      <alignment vertical="center"/>
    </xf>
    <xf numFmtId="0" fontId="46" fillId="9" borderId="113" xfId="0" applyFont="1" applyFill="1" applyBorder="1">
      <alignment vertical="center"/>
    </xf>
    <xf numFmtId="0" fontId="46" fillId="9" borderId="0" xfId="0" applyFont="1" applyFill="1">
      <alignment vertical="center"/>
    </xf>
    <xf numFmtId="0" fontId="30" fillId="0" borderId="128" xfId="0" applyFont="1" applyBorder="1">
      <alignment vertical="center"/>
    </xf>
    <xf numFmtId="0" fontId="47" fillId="0" borderId="73" xfId="0" applyFont="1" applyBorder="1">
      <alignment vertical="center"/>
    </xf>
    <xf numFmtId="0" fontId="46" fillId="0" borderId="0" xfId="0" applyFont="1" applyAlignment="1">
      <alignment horizontal="left" vertical="center"/>
    </xf>
    <xf numFmtId="0" fontId="0" fillId="0" borderId="0" xfId="0" applyAlignment="1">
      <alignment horizontal="right" vertical="center"/>
    </xf>
    <xf numFmtId="180" fontId="47" fillId="9" borderId="51" xfId="0" applyNumberFormat="1" applyFont="1" applyFill="1" applyBorder="1" applyAlignment="1">
      <alignment horizontal="center" vertical="center"/>
    </xf>
    <xf numFmtId="0" fontId="47" fillId="9" borderId="22" xfId="0" applyFont="1" applyFill="1" applyBorder="1" applyAlignment="1">
      <alignment horizontal="center" vertical="center"/>
    </xf>
    <xf numFmtId="0" fontId="47" fillId="9" borderId="15" xfId="0" applyFont="1" applyFill="1" applyBorder="1" applyAlignment="1">
      <alignment horizontal="center" vertical="center"/>
    </xf>
    <xf numFmtId="0" fontId="47" fillId="9" borderId="74" xfId="0" applyFont="1" applyFill="1" applyBorder="1" applyAlignment="1">
      <alignment horizontal="center" vertical="center"/>
    </xf>
    <xf numFmtId="0" fontId="47" fillId="9" borderId="36" xfId="0" applyFont="1" applyFill="1" applyBorder="1" applyAlignment="1">
      <alignment horizontal="center" vertical="center" wrapText="1"/>
    </xf>
    <xf numFmtId="0" fontId="47" fillId="9" borderId="37" xfId="0" applyFont="1" applyFill="1" applyBorder="1" applyAlignment="1">
      <alignment horizontal="center" vertical="center" wrapText="1"/>
    </xf>
    <xf numFmtId="0" fontId="47" fillId="4" borderId="51" xfId="0" applyFont="1" applyFill="1" applyBorder="1" applyAlignment="1">
      <alignment horizontal="left" vertical="center"/>
    </xf>
    <xf numFmtId="0" fontId="47" fillId="4" borderId="39" xfId="0" applyFont="1" applyFill="1" applyBorder="1" applyAlignment="1">
      <alignment horizontal="left" vertical="center"/>
    </xf>
    <xf numFmtId="0" fontId="47" fillId="4" borderId="78" xfId="0" applyFont="1" applyFill="1" applyBorder="1" applyAlignment="1">
      <alignment horizontal="left" vertical="center"/>
    </xf>
    <xf numFmtId="0" fontId="46" fillId="0" borderId="128" xfId="0" applyFont="1" applyBorder="1">
      <alignment vertical="center"/>
    </xf>
    <xf numFmtId="0" fontId="47" fillId="0" borderId="76" xfId="0" applyFont="1" applyBorder="1">
      <alignment vertical="center"/>
    </xf>
    <xf numFmtId="0" fontId="47" fillId="0" borderId="74" xfId="0" applyFont="1" applyBorder="1">
      <alignment vertical="center"/>
    </xf>
    <xf numFmtId="0" fontId="47" fillId="4" borderId="50" xfId="0" applyFont="1" applyFill="1" applyBorder="1">
      <alignment vertical="center"/>
    </xf>
    <xf numFmtId="0" fontId="47" fillId="4" borderId="61" xfId="0" applyFont="1" applyFill="1" applyBorder="1">
      <alignment vertical="center"/>
    </xf>
    <xf numFmtId="0" fontId="47" fillId="4" borderId="80" xfId="0" applyFont="1" applyFill="1" applyBorder="1">
      <alignment vertical="center"/>
    </xf>
    <xf numFmtId="0" fontId="47" fillId="4" borderId="53" xfId="0" applyFont="1" applyFill="1" applyBorder="1">
      <alignment vertical="center"/>
    </xf>
    <xf numFmtId="0" fontId="47" fillId="4" borderId="13" xfId="0" applyFont="1" applyFill="1" applyBorder="1">
      <alignment vertical="center"/>
    </xf>
    <xf numFmtId="0" fontId="47" fillId="4" borderId="4" xfId="0" applyFont="1" applyFill="1" applyBorder="1">
      <alignment vertical="center"/>
    </xf>
    <xf numFmtId="0" fontId="10" fillId="4" borderId="81" xfId="0" applyFont="1" applyFill="1" applyBorder="1">
      <alignment vertical="center"/>
    </xf>
    <xf numFmtId="0" fontId="47" fillId="9" borderId="82" xfId="0" applyFont="1" applyFill="1" applyBorder="1" applyAlignment="1">
      <alignment horizontal="center" vertical="center" wrapText="1"/>
    </xf>
    <xf numFmtId="0" fontId="47" fillId="9" borderId="8" xfId="0" applyFont="1" applyFill="1" applyBorder="1" applyAlignment="1">
      <alignment horizontal="center" vertical="center" wrapText="1"/>
    </xf>
    <xf numFmtId="38" fontId="47" fillId="9" borderId="36" xfId="0" applyNumberFormat="1" applyFont="1" applyFill="1" applyBorder="1" applyAlignment="1">
      <alignment horizontal="center" vertical="center"/>
    </xf>
    <xf numFmtId="0" fontId="47" fillId="10" borderId="37" xfId="0" applyFont="1" applyFill="1" applyBorder="1" applyAlignment="1" applyProtection="1">
      <alignment horizontal="left" vertical="top" wrapText="1"/>
      <protection locked="0"/>
    </xf>
    <xf numFmtId="0" fontId="15" fillId="0" borderId="0" xfId="0" applyFont="1">
      <alignment vertical="center"/>
    </xf>
    <xf numFmtId="0" fontId="29" fillId="0" borderId="0" xfId="0" applyFont="1">
      <alignment vertical="center"/>
    </xf>
    <xf numFmtId="0" fontId="12" fillId="0" borderId="23" xfId="0" applyFont="1" applyBorder="1">
      <alignment vertical="center"/>
    </xf>
    <xf numFmtId="3" fontId="12" fillId="11" borderId="35" xfId="0" applyNumberFormat="1" applyFont="1" applyFill="1" applyBorder="1">
      <alignment vertical="center"/>
    </xf>
    <xf numFmtId="3" fontId="12" fillId="11" borderId="37" xfId="0" applyNumberFormat="1" applyFont="1" applyFill="1" applyBorder="1">
      <alignment vertical="center"/>
    </xf>
    <xf numFmtId="0" fontId="12" fillId="4" borderId="30" xfId="0" applyFont="1" applyFill="1" applyBorder="1" applyAlignment="1">
      <alignment horizontal="center" vertical="center" wrapText="1"/>
    </xf>
    <xf numFmtId="0" fontId="12" fillId="4" borderId="30" xfId="0" applyFont="1" applyFill="1" applyBorder="1" applyAlignment="1">
      <alignment horizontal="center" vertical="center"/>
    </xf>
    <xf numFmtId="0" fontId="12" fillId="4" borderId="31" xfId="0" applyFont="1" applyFill="1" applyBorder="1" applyAlignment="1">
      <alignment horizontal="center" vertical="center"/>
    </xf>
    <xf numFmtId="0" fontId="11" fillId="4" borderId="11" xfId="0" applyFont="1" applyFill="1" applyBorder="1" applyAlignment="1">
      <alignment horizontal="center" vertical="center"/>
    </xf>
    <xf numFmtId="0" fontId="29" fillId="0" borderId="0" xfId="0" applyFont="1" applyAlignment="1">
      <alignment horizontal="left" vertical="center"/>
    </xf>
    <xf numFmtId="0" fontId="29" fillId="0" borderId="0" xfId="0" applyFont="1" applyAlignment="1">
      <alignment vertical="top"/>
    </xf>
    <xf numFmtId="0" fontId="11" fillId="4" borderId="31" xfId="0" applyFont="1" applyFill="1" applyBorder="1" applyAlignment="1">
      <alignment horizontal="center" vertical="center" wrapText="1"/>
    </xf>
    <xf numFmtId="0" fontId="12" fillId="4" borderId="90" xfId="0" applyFont="1" applyFill="1" applyBorder="1">
      <alignment vertical="center"/>
    </xf>
    <xf numFmtId="0" fontId="12" fillId="9" borderId="14" xfId="0" applyFont="1" applyFill="1" applyBorder="1" applyAlignment="1">
      <alignment horizontal="center" vertical="center"/>
    </xf>
    <xf numFmtId="0" fontId="12" fillId="9" borderId="72" xfId="0" applyFont="1" applyFill="1" applyBorder="1" applyAlignment="1">
      <alignment horizontal="center" vertical="center" wrapText="1"/>
    </xf>
    <xf numFmtId="0" fontId="12" fillId="4" borderId="100" xfId="0" applyFont="1" applyFill="1" applyBorder="1" applyAlignment="1">
      <alignment horizontal="center" vertical="center"/>
    </xf>
    <xf numFmtId="0" fontId="46" fillId="0" borderId="0" xfId="0" applyFont="1" applyAlignment="1">
      <alignment horizontal="right" vertical="center"/>
    </xf>
    <xf numFmtId="0" fontId="40" fillId="2" borderId="14" xfId="0" applyFont="1" applyFill="1" applyBorder="1">
      <alignment vertical="center"/>
    </xf>
    <xf numFmtId="0" fontId="40" fillId="2" borderId="115" xfId="0" applyFont="1" applyFill="1" applyBorder="1">
      <alignment vertical="center"/>
    </xf>
    <xf numFmtId="0" fontId="40" fillId="2" borderId="117" xfId="0" applyFont="1" applyFill="1" applyBorder="1">
      <alignment vertical="center"/>
    </xf>
    <xf numFmtId="0" fontId="40" fillId="2" borderId="121" xfId="0" applyFont="1" applyFill="1" applyBorder="1">
      <alignment vertical="center"/>
    </xf>
    <xf numFmtId="0" fontId="40" fillId="2" borderId="122" xfId="0" applyFont="1" applyFill="1" applyBorder="1">
      <alignment vertical="center"/>
    </xf>
    <xf numFmtId="0" fontId="40" fillId="2" borderId="110" xfId="0" applyFont="1" applyFill="1" applyBorder="1">
      <alignment vertical="center"/>
    </xf>
    <xf numFmtId="0" fontId="40" fillId="2" borderId="112" xfId="0" applyFont="1" applyFill="1" applyBorder="1">
      <alignment vertical="center"/>
    </xf>
    <xf numFmtId="0" fontId="12" fillId="4" borderId="88" xfId="0" applyFont="1" applyFill="1" applyBorder="1" applyAlignment="1">
      <alignment horizontal="center" vertical="center"/>
    </xf>
    <xf numFmtId="0" fontId="12" fillId="4" borderId="0" xfId="0" applyFont="1" applyFill="1">
      <alignment vertical="center"/>
    </xf>
    <xf numFmtId="0" fontId="29" fillId="0" borderId="0" xfId="0" applyFont="1" applyAlignment="1">
      <alignment horizontal="right" vertical="top"/>
    </xf>
    <xf numFmtId="0" fontId="45" fillId="2" borderId="0" xfId="0" applyFont="1" applyFill="1" applyAlignment="1">
      <alignment vertical="top" wrapText="1"/>
    </xf>
    <xf numFmtId="0" fontId="58" fillId="0" borderId="0" xfId="0" applyFont="1">
      <alignment vertical="center"/>
    </xf>
    <xf numFmtId="0" fontId="59" fillId="0" borderId="0" xfId="0" applyFont="1">
      <alignment vertical="center"/>
    </xf>
    <xf numFmtId="0" fontId="53" fillId="0" borderId="0" xfId="0" applyFont="1">
      <alignment vertical="center"/>
    </xf>
    <xf numFmtId="0" fontId="32" fillId="2" borderId="0" xfId="0" applyFont="1" applyFill="1">
      <alignment vertical="center"/>
    </xf>
    <xf numFmtId="0" fontId="34" fillId="2" borderId="0" xfId="0" applyFont="1" applyFill="1" applyAlignment="1">
      <alignment horizontal="right" vertical="center"/>
    </xf>
    <xf numFmtId="0" fontId="61" fillId="2" borderId="0" xfId="0" applyFont="1" applyFill="1">
      <alignment vertical="center"/>
    </xf>
    <xf numFmtId="0" fontId="38" fillId="0" borderId="0" xfId="0" applyFont="1" applyAlignment="1">
      <alignment horizontal="right" vertical="center"/>
    </xf>
    <xf numFmtId="177" fontId="12" fillId="0" borderId="0" xfId="0" applyNumberFormat="1" applyFont="1">
      <alignment vertical="center"/>
    </xf>
    <xf numFmtId="0" fontId="11" fillId="4" borderId="11" xfId="0" applyFont="1" applyFill="1" applyBorder="1" applyAlignment="1">
      <alignment horizontal="center" vertical="center" wrapText="1"/>
    </xf>
    <xf numFmtId="0" fontId="11" fillId="4" borderId="90" xfId="0" applyFont="1" applyFill="1" applyBorder="1" applyAlignment="1">
      <alignment horizontal="center" vertical="center"/>
    </xf>
    <xf numFmtId="0" fontId="60" fillId="0" borderId="0" xfId="0" applyFont="1">
      <alignment vertical="center"/>
    </xf>
    <xf numFmtId="0" fontId="11" fillId="4" borderId="83" xfId="0" applyFont="1" applyFill="1" applyBorder="1" applyAlignment="1">
      <alignment horizontal="center" vertical="center" wrapText="1"/>
    </xf>
    <xf numFmtId="0" fontId="60" fillId="2" borderId="0" xfId="0" applyFont="1" applyFill="1" applyAlignment="1">
      <alignment horizontal="center" vertical="center"/>
    </xf>
    <xf numFmtId="0" fontId="12" fillId="4" borderId="11" xfId="0" applyFont="1" applyFill="1" applyBorder="1" applyAlignment="1">
      <alignment horizontal="center" vertical="center"/>
    </xf>
    <xf numFmtId="0" fontId="11" fillId="4" borderId="30" xfId="0" applyFont="1" applyFill="1" applyBorder="1" applyAlignment="1">
      <alignment horizontal="center" vertical="center" wrapText="1"/>
    </xf>
    <xf numFmtId="3" fontId="47" fillId="11" borderId="35" xfId="0" applyNumberFormat="1" applyFont="1" applyFill="1" applyBorder="1">
      <alignment vertical="center"/>
    </xf>
    <xf numFmtId="3" fontId="47" fillId="11" borderId="37" xfId="0" applyNumberFormat="1" applyFont="1" applyFill="1" applyBorder="1">
      <alignment vertical="center"/>
    </xf>
    <xf numFmtId="0" fontId="12" fillId="0" borderId="0" xfId="0" applyFont="1" applyAlignment="1">
      <alignment horizontal="left" vertical="center" wrapText="1"/>
    </xf>
    <xf numFmtId="0" fontId="45" fillId="2" borderId="96" xfId="0" applyFont="1" applyFill="1" applyBorder="1" applyAlignment="1">
      <alignment vertical="top" wrapText="1"/>
    </xf>
    <xf numFmtId="0" fontId="12" fillId="4" borderId="29" xfId="0" applyFont="1" applyFill="1" applyBorder="1" applyAlignment="1">
      <alignment horizontal="center" vertical="center"/>
    </xf>
    <xf numFmtId="0" fontId="12" fillId="4" borderId="20" xfId="0" applyFont="1" applyFill="1" applyBorder="1" applyAlignment="1">
      <alignment horizontal="center" vertical="center"/>
    </xf>
    <xf numFmtId="0" fontId="12" fillId="9" borderId="20" xfId="0" applyFont="1" applyFill="1" applyBorder="1" applyAlignment="1">
      <alignment horizontal="center" vertical="center" wrapText="1"/>
    </xf>
    <xf numFmtId="0" fontId="12" fillId="9" borderId="36" xfId="0" applyFont="1" applyFill="1" applyBorder="1" applyAlignment="1">
      <alignment horizontal="center" vertical="center" wrapText="1"/>
    </xf>
    <xf numFmtId="0" fontId="12" fillId="9" borderId="37" xfId="0" applyFont="1" applyFill="1" applyBorder="1" applyAlignment="1">
      <alignment horizontal="center" vertical="center" wrapText="1"/>
    </xf>
    <xf numFmtId="0" fontId="12" fillId="15" borderId="100" xfId="0" applyFont="1" applyFill="1" applyBorder="1" applyAlignment="1">
      <alignment vertical="center" wrapText="1"/>
    </xf>
    <xf numFmtId="0" fontId="18" fillId="0" borderId="0" xfId="0" applyFont="1" applyAlignment="1">
      <alignment horizontal="left" vertical="center"/>
    </xf>
    <xf numFmtId="0" fontId="46" fillId="0" borderId="165" xfId="0" applyFont="1" applyBorder="1">
      <alignment vertical="center"/>
    </xf>
    <xf numFmtId="0" fontId="46" fillId="0" borderId="166" xfId="0" applyFont="1" applyBorder="1">
      <alignment vertical="center"/>
    </xf>
    <xf numFmtId="0" fontId="46" fillId="0" borderId="167" xfId="0" applyFont="1" applyBorder="1">
      <alignment vertical="center"/>
    </xf>
    <xf numFmtId="0" fontId="25" fillId="0" borderId="0" xfId="0" applyFont="1">
      <alignment vertical="center"/>
    </xf>
    <xf numFmtId="0" fontId="12" fillId="0" borderId="0" xfId="0" applyFont="1" applyAlignment="1">
      <alignment vertical="top" wrapText="1"/>
    </xf>
    <xf numFmtId="0" fontId="10" fillId="0" borderId="0" xfId="0" applyFont="1">
      <alignment vertical="center"/>
    </xf>
    <xf numFmtId="0" fontId="63" fillId="0" borderId="0" xfId="0" applyFont="1">
      <alignment vertical="center"/>
    </xf>
    <xf numFmtId="0" fontId="52" fillId="4" borderId="28" xfId="0" applyFont="1" applyFill="1" applyBorder="1" applyAlignment="1">
      <alignment horizontal="center" vertical="center" wrapText="1"/>
    </xf>
    <xf numFmtId="0" fontId="12" fillId="0" borderId="128" xfId="0" applyFont="1" applyBorder="1">
      <alignment vertical="center"/>
    </xf>
    <xf numFmtId="0" fontId="12" fillId="0" borderId="123" xfId="0" applyFont="1" applyBorder="1">
      <alignment vertical="center"/>
    </xf>
    <xf numFmtId="0" fontId="12" fillId="0" borderId="118" xfId="0" applyFont="1" applyBorder="1">
      <alignment vertical="center"/>
    </xf>
    <xf numFmtId="0" fontId="25" fillId="0" borderId="128" xfId="0" applyFont="1" applyBorder="1">
      <alignment vertical="center"/>
    </xf>
    <xf numFmtId="0" fontId="25" fillId="0" borderId="118" xfId="0" applyFont="1" applyBorder="1">
      <alignment vertical="center"/>
    </xf>
    <xf numFmtId="38" fontId="10" fillId="11" borderId="25" xfId="0" applyNumberFormat="1" applyFont="1" applyFill="1" applyBorder="1">
      <alignment vertical="center"/>
    </xf>
    <xf numFmtId="0" fontId="10" fillId="4" borderId="28" xfId="0" applyFont="1" applyFill="1" applyBorder="1">
      <alignment vertical="center"/>
    </xf>
    <xf numFmtId="0" fontId="12" fillId="0" borderId="40" xfId="0" applyFont="1" applyBorder="1">
      <alignment vertical="center"/>
    </xf>
    <xf numFmtId="3" fontId="12" fillId="11" borderId="7" xfId="0" applyNumberFormat="1" applyFont="1" applyFill="1" applyBorder="1">
      <alignment vertical="center"/>
    </xf>
    <xf numFmtId="0" fontId="10" fillId="4" borderId="50" xfId="0" applyFont="1" applyFill="1" applyBorder="1" applyAlignment="1">
      <alignment horizontal="center" vertical="center"/>
    </xf>
    <xf numFmtId="38" fontId="12" fillId="9" borderId="39" xfId="0" applyNumberFormat="1" applyFont="1" applyFill="1" applyBorder="1" applyAlignment="1">
      <alignment horizontal="center" vertical="center"/>
    </xf>
    <xf numFmtId="38" fontId="12" fillId="9" borderId="22" xfId="0" applyNumberFormat="1" applyFont="1" applyFill="1" applyBorder="1" applyAlignment="1">
      <alignment horizontal="center" vertical="center"/>
    </xf>
    <xf numFmtId="0" fontId="12" fillId="9" borderId="15" xfId="0" applyFont="1" applyFill="1" applyBorder="1" applyAlignment="1">
      <alignment horizontal="center" vertical="center" wrapText="1"/>
    </xf>
    <xf numFmtId="0" fontId="12" fillId="9" borderId="22" xfId="0" applyFont="1" applyFill="1" applyBorder="1" applyAlignment="1">
      <alignment horizontal="center" vertical="center" wrapText="1"/>
    </xf>
    <xf numFmtId="0" fontId="12" fillId="9" borderId="51" xfId="0" applyFont="1" applyFill="1" applyBorder="1" applyAlignment="1">
      <alignment horizontal="center" vertical="center"/>
    </xf>
    <xf numFmtId="0" fontId="10" fillId="9" borderId="44" xfId="0" applyFont="1" applyFill="1" applyBorder="1" applyAlignment="1">
      <alignment horizontal="center" vertical="center"/>
    </xf>
    <xf numFmtId="0" fontId="10" fillId="9" borderId="41" xfId="0" applyFont="1" applyFill="1" applyBorder="1" applyAlignment="1">
      <alignment horizontal="center" vertical="center"/>
    </xf>
    <xf numFmtId="0" fontId="10" fillId="9" borderId="47" xfId="0" applyFont="1" applyFill="1" applyBorder="1" applyAlignment="1">
      <alignment horizontal="center" vertical="center"/>
    </xf>
    <xf numFmtId="0" fontId="10" fillId="4" borderId="29" xfId="0" applyFont="1" applyFill="1" applyBorder="1" applyAlignment="1">
      <alignment horizontal="center" vertical="center"/>
    </xf>
    <xf numFmtId="0" fontId="10" fillId="4" borderId="30" xfId="0" applyFont="1" applyFill="1" applyBorder="1" applyAlignment="1">
      <alignment vertical="center" wrapText="1"/>
    </xf>
    <xf numFmtId="0" fontId="10" fillId="4" borderId="30" xfId="0" applyFont="1" applyFill="1" applyBorder="1" applyAlignment="1">
      <alignment horizontal="center" vertical="center"/>
    </xf>
    <xf numFmtId="0" fontId="10" fillId="4" borderId="31" xfId="0" applyFont="1" applyFill="1" applyBorder="1" applyAlignment="1">
      <alignment horizontal="center" vertical="center"/>
    </xf>
    <xf numFmtId="38" fontId="12" fillId="11" borderId="33" xfId="0" applyNumberFormat="1" applyFont="1" applyFill="1" applyBorder="1">
      <alignment vertical="center"/>
    </xf>
    <xf numFmtId="38" fontId="12" fillId="11" borderId="2" xfId="0" applyNumberFormat="1" applyFont="1" applyFill="1" applyBorder="1">
      <alignment vertical="center"/>
    </xf>
    <xf numFmtId="38" fontId="12" fillId="11" borderId="14" xfId="0" applyNumberFormat="1" applyFont="1" applyFill="1" applyBorder="1">
      <alignment vertical="center"/>
    </xf>
    <xf numFmtId="38" fontId="12" fillId="11" borderId="36" xfId="0" applyNumberFormat="1" applyFont="1" applyFill="1" applyBorder="1">
      <alignment vertical="center"/>
    </xf>
    <xf numFmtId="0" fontId="10" fillId="4" borderId="28" xfId="0" applyFont="1" applyFill="1" applyBorder="1" applyAlignment="1">
      <alignment horizontal="right" vertical="center"/>
    </xf>
    <xf numFmtId="3" fontId="10" fillId="11" borderId="38" xfId="0" applyNumberFormat="1" applyFont="1" applyFill="1" applyBorder="1">
      <alignment vertical="center"/>
    </xf>
    <xf numFmtId="0" fontId="12" fillId="11" borderId="32" xfId="0" applyFont="1" applyFill="1" applyBorder="1">
      <alignment vertical="center"/>
    </xf>
    <xf numFmtId="0" fontId="12" fillId="11" borderId="33" xfId="0" applyFont="1" applyFill="1" applyBorder="1">
      <alignment vertical="center"/>
    </xf>
    <xf numFmtId="3" fontId="12" fillId="11" borderId="34" xfId="0" applyNumberFormat="1" applyFont="1" applyFill="1" applyBorder="1">
      <alignment vertical="center"/>
    </xf>
    <xf numFmtId="0" fontId="12" fillId="11" borderId="21" xfId="0" applyFont="1" applyFill="1" applyBorder="1">
      <alignment vertical="center"/>
    </xf>
    <xf numFmtId="0" fontId="12" fillId="11" borderId="2" xfId="0" applyFont="1" applyFill="1" applyBorder="1">
      <alignment vertical="center"/>
    </xf>
    <xf numFmtId="0" fontId="12" fillId="11" borderId="71" xfId="0" applyFont="1" applyFill="1" applyBorder="1">
      <alignment vertical="center"/>
    </xf>
    <xf numFmtId="3" fontId="12" fillId="11" borderId="72" xfId="0" applyNumberFormat="1" applyFont="1" applyFill="1" applyBorder="1">
      <alignment vertical="center"/>
    </xf>
    <xf numFmtId="0" fontId="12" fillId="11" borderId="20" xfId="0" applyFont="1" applyFill="1" applyBorder="1">
      <alignment vertical="center"/>
    </xf>
    <xf numFmtId="49" fontId="12" fillId="0" borderId="21" xfId="0" applyNumberFormat="1" applyFont="1" applyBorder="1" applyAlignment="1">
      <alignment horizontal="center" vertical="center"/>
    </xf>
    <xf numFmtId="49" fontId="12" fillId="0" borderId="71" xfId="0" applyNumberFormat="1" applyFont="1" applyBorder="1" applyAlignment="1">
      <alignment horizontal="center" vertical="center"/>
    </xf>
    <xf numFmtId="49" fontId="12" fillId="0" borderId="20" xfId="0" applyNumberFormat="1" applyFont="1" applyBorder="1" applyAlignment="1">
      <alignment horizontal="center" vertical="center"/>
    </xf>
    <xf numFmtId="0" fontId="12" fillId="0" borderId="32" xfId="0" applyFont="1" applyBorder="1" applyAlignment="1">
      <alignment horizontal="center" vertical="center"/>
    </xf>
    <xf numFmtId="0" fontId="0" fillId="0" borderId="0" xfId="0" applyAlignment="1">
      <alignment horizontal="left" vertical="top" wrapText="1"/>
    </xf>
    <xf numFmtId="0" fontId="58" fillId="2" borderId="0" xfId="0" applyFont="1" applyFill="1" applyAlignment="1">
      <alignment horizontal="left" vertical="top" wrapText="1"/>
    </xf>
    <xf numFmtId="0" fontId="66" fillId="2" borderId="0" xfId="0" applyFont="1" applyFill="1" applyAlignment="1">
      <alignment horizontal="center" vertical="center" wrapText="1"/>
    </xf>
    <xf numFmtId="0" fontId="58" fillId="0" borderId="0" xfId="0" applyFont="1" applyAlignment="1">
      <alignment horizontal="left" vertical="top" wrapText="1"/>
    </xf>
    <xf numFmtId="0" fontId="12" fillId="0" borderId="96" xfId="0" applyFont="1" applyBorder="1" applyAlignment="1">
      <alignment horizontal="left" vertical="center"/>
    </xf>
    <xf numFmtId="0" fontId="58" fillId="0" borderId="96" xfId="0" applyFont="1" applyBorder="1" applyAlignment="1">
      <alignment horizontal="center" vertical="center"/>
    </xf>
    <xf numFmtId="3" fontId="58" fillId="0" borderId="96" xfId="0" applyNumberFormat="1" applyFont="1" applyBorder="1" applyAlignment="1">
      <alignment horizontal="right" vertical="center" wrapText="1"/>
    </xf>
    <xf numFmtId="0" fontId="58" fillId="2" borderId="0" xfId="0" applyFont="1" applyFill="1" applyAlignment="1">
      <alignment vertical="center" wrapText="1"/>
    </xf>
    <xf numFmtId="0" fontId="10" fillId="0" borderId="147" xfId="0" applyFont="1" applyBorder="1" applyAlignment="1" applyProtection="1">
      <alignment horizontal="left" vertical="center" indent="1"/>
      <protection locked="0"/>
    </xf>
    <xf numFmtId="0" fontId="10" fillId="0" borderId="159" xfId="0" applyFont="1" applyBorder="1" applyAlignment="1" applyProtection="1">
      <alignment horizontal="left" vertical="center" indent="1"/>
      <protection locked="0"/>
    </xf>
    <xf numFmtId="0" fontId="12" fillId="4" borderId="94" xfId="0" applyFont="1" applyFill="1" applyBorder="1" applyAlignment="1">
      <alignment horizontal="center" vertical="center" wrapText="1"/>
    </xf>
    <xf numFmtId="0" fontId="12" fillId="11" borderId="36" xfId="0" applyFont="1" applyFill="1" applyBorder="1">
      <alignment vertical="center"/>
    </xf>
    <xf numFmtId="0" fontId="14" fillId="2" borderId="0" xfId="0" applyFont="1" applyFill="1" applyAlignment="1">
      <alignment horizontal="center" vertical="center"/>
    </xf>
    <xf numFmtId="0" fontId="69" fillId="0" borderId="0" xfId="0" applyFont="1" applyAlignment="1">
      <alignment horizontal="left" vertical="top" wrapText="1"/>
    </xf>
    <xf numFmtId="0" fontId="10" fillId="0" borderId="145" xfId="0" applyFont="1" applyBorder="1" applyAlignment="1" applyProtection="1">
      <alignment horizontal="left" vertical="center" indent="1"/>
      <protection locked="0"/>
    </xf>
    <xf numFmtId="0" fontId="10" fillId="0" borderId="158" xfId="0" applyFont="1" applyBorder="1" applyAlignment="1" applyProtection="1">
      <alignment horizontal="left" vertical="center" indent="1"/>
      <protection locked="0"/>
    </xf>
    <xf numFmtId="0" fontId="10" fillId="0" borderId="162" xfId="0" applyFont="1" applyBorder="1" applyAlignment="1">
      <alignment horizontal="center" vertical="center"/>
    </xf>
    <xf numFmtId="0" fontId="47" fillId="10" borderId="15" xfId="0" applyFont="1" applyFill="1" applyBorder="1" applyAlignment="1" applyProtection="1">
      <alignment horizontal="center" vertical="center"/>
      <protection locked="0"/>
    </xf>
    <xf numFmtId="0" fontId="0" fillId="5" borderId="180" xfId="0" applyFill="1" applyBorder="1">
      <alignment vertical="center"/>
    </xf>
    <xf numFmtId="0" fontId="0" fillId="5" borderId="181" xfId="0" applyFill="1" applyBorder="1">
      <alignment vertical="center"/>
    </xf>
    <xf numFmtId="0" fontId="0" fillId="5" borderId="182" xfId="0" applyFill="1" applyBorder="1">
      <alignment vertical="center"/>
    </xf>
    <xf numFmtId="0" fontId="0" fillId="5" borderId="186" xfId="0" applyFill="1" applyBorder="1">
      <alignment vertical="center"/>
    </xf>
    <xf numFmtId="0" fontId="0" fillId="5" borderId="187" xfId="0" applyFill="1" applyBorder="1">
      <alignment vertical="center"/>
    </xf>
    <xf numFmtId="0" fontId="0" fillId="5" borderId="188" xfId="0" applyFill="1" applyBorder="1">
      <alignment vertical="center"/>
    </xf>
    <xf numFmtId="0" fontId="0" fillId="5" borderId="189" xfId="0" applyFill="1" applyBorder="1">
      <alignment vertical="center"/>
    </xf>
    <xf numFmtId="0" fontId="0" fillId="5" borderId="190" xfId="0" applyFill="1" applyBorder="1">
      <alignment vertical="center"/>
    </xf>
    <xf numFmtId="0" fontId="37" fillId="0" borderId="0" xfId="0" applyFont="1">
      <alignment vertical="center"/>
    </xf>
    <xf numFmtId="0" fontId="17" fillId="0" borderId="0" xfId="0" applyFont="1">
      <alignment vertical="center"/>
    </xf>
    <xf numFmtId="0" fontId="40" fillId="0" borderId="0" xfId="0" applyFont="1">
      <alignment vertical="center"/>
    </xf>
    <xf numFmtId="0" fontId="41" fillId="0" borderId="0" xfId="0" applyFont="1">
      <alignment vertical="center"/>
    </xf>
    <xf numFmtId="0" fontId="37" fillId="0" borderId="0" xfId="0" applyFont="1" applyProtection="1">
      <alignment vertical="center"/>
      <protection locked="0"/>
    </xf>
    <xf numFmtId="0" fontId="57" fillId="0" borderId="0" xfId="0" applyFont="1" applyAlignment="1">
      <alignment vertical="center" wrapText="1"/>
    </xf>
    <xf numFmtId="0" fontId="31" fillId="0" borderId="0" xfId="0" applyFont="1">
      <alignment vertical="center"/>
    </xf>
    <xf numFmtId="0" fontId="14" fillId="0" borderId="0" xfId="0" applyFont="1" applyAlignment="1">
      <alignment horizontal="center" vertical="center"/>
    </xf>
    <xf numFmtId="0" fontId="12" fillId="0" borderId="0" xfId="0" applyFont="1" applyAlignment="1">
      <alignment horizontal="center" vertical="center"/>
    </xf>
    <xf numFmtId="0" fontId="13" fillId="0" borderId="0" xfId="0" applyFont="1">
      <alignment vertical="center"/>
    </xf>
    <xf numFmtId="0" fontId="11" fillId="0" borderId="0" xfId="0" applyFont="1" applyAlignment="1">
      <alignment horizontal="center" vertical="center" wrapText="1"/>
    </xf>
    <xf numFmtId="0" fontId="12" fillId="0" borderId="0" xfId="0" applyFont="1" applyAlignment="1">
      <alignment horizontal="center" vertical="center" wrapText="1"/>
    </xf>
    <xf numFmtId="49" fontId="12" fillId="0" borderId="0" xfId="0" applyNumberFormat="1" applyFont="1" applyAlignment="1">
      <alignment vertical="center" wrapText="1"/>
    </xf>
    <xf numFmtId="178" fontId="12" fillId="0" borderId="0" xfId="0" applyNumberFormat="1" applyFont="1" applyAlignment="1">
      <alignment horizontal="right" vertical="center"/>
    </xf>
    <xf numFmtId="177" fontId="12" fillId="0" borderId="0" xfId="0" applyNumberFormat="1" applyFont="1" applyAlignment="1">
      <alignment horizontal="center" vertical="center"/>
    </xf>
    <xf numFmtId="38" fontId="12" fillId="0" borderId="0" xfId="0" applyNumberFormat="1" applyFont="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vertical="center" wrapText="1"/>
    </xf>
    <xf numFmtId="9" fontId="44" fillId="0" borderId="0" xfId="0" applyNumberFormat="1" applyFont="1" applyAlignment="1">
      <alignment vertical="center" wrapText="1"/>
    </xf>
    <xf numFmtId="0" fontId="12" fillId="0" borderId="0" xfId="0" applyFont="1" applyAlignment="1">
      <alignment vertical="top"/>
    </xf>
    <xf numFmtId="0" fontId="11" fillId="0" borderId="0" xfId="0" applyFont="1" applyAlignment="1">
      <alignment vertical="center" wrapText="1"/>
    </xf>
    <xf numFmtId="0" fontId="45" fillId="2" borderId="0" xfId="0" applyFont="1" applyFill="1" applyAlignment="1">
      <alignment vertical="top"/>
    </xf>
    <xf numFmtId="0" fontId="45" fillId="0" borderId="0" xfId="0" applyFont="1" applyAlignment="1">
      <alignment vertical="center" wrapText="1"/>
    </xf>
    <xf numFmtId="0" fontId="60" fillId="0" borderId="0" xfId="0" applyFont="1" applyAlignment="1">
      <alignment horizontal="left" vertical="center"/>
    </xf>
    <xf numFmtId="0" fontId="12" fillId="4" borderId="68" xfId="0" applyFont="1" applyFill="1" applyBorder="1">
      <alignment vertical="center"/>
    </xf>
    <xf numFmtId="0" fontId="71" fillId="15" borderId="21" xfId="0" applyFont="1" applyFill="1" applyBorder="1" applyAlignment="1">
      <alignment horizontal="center" vertical="center"/>
    </xf>
    <xf numFmtId="0" fontId="0" fillId="0" borderId="98" xfId="0" applyBorder="1">
      <alignment vertical="center"/>
    </xf>
    <xf numFmtId="0" fontId="71" fillId="15" borderId="2" xfId="0" applyFont="1" applyFill="1" applyBorder="1" applyAlignment="1">
      <alignment horizontal="center" vertical="center"/>
    </xf>
    <xf numFmtId="0" fontId="71" fillId="15" borderId="35" xfId="0" applyFont="1" applyFill="1" applyBorder="1" applyAlignment="1">
      <alignment horizontal="center" vertical="center"/>
    </xf>
    <xf numFmtId="0" fontId="71" fillId="11" borderId="21" xfId="0" applyFont="1" applyFill="1" applyBorder="1">
      <alignment vertical="center"/>
    </xf>
    <xf numFmtId="0" fontId="71" fillId="11" borderId="2" xfId="0" applyFont="1" applyFill="1" applyBorder="1">
      <alignment vertical="center"/>
    </xf>
    <xf numFmtId="38" fontId="71" fillId="11" borderId="2" xfId="0" applyNumberFormat="1" applyFont="1" applyFill="1" applyBorder="1">
      <alignment vertical="center"/>
    </xf>
    <xf numFmtId="0" fontId="71" fillId="11" borderId="2" xfId="0" quotePrefix="1" applyFont="1" applyFill="1" applyBorder="1">
      <alignment vertical="center"/>
    </xf>
    <xf numFmtId="3" fontId="71" fillId="11" borderId="35" xfId="0" applyNumberFormat="1" applyFont="1" applyFill="1" applyBorder="1">
      <alignment vertical="center"/>
    </xf>
    <xf numFmtId="0" fontId="71" fillId="0" borderId="89" xfId="0" applyFont="1" applyBorder="1">
      <alignment vertical="center"/>
    </xf>
    <xf numFmtId="0" fontId="71" fillId="0" borderId="6" xfId="0" applyFont="1" applyBorder="1">
      <alignment vertical="center"/>
    </xf>
    <xf numFmtId="0" fontId="71" fillId="0" borderId="9" xfId="0" applyFont="1" applyBorder="1">
      <alignment vertical="center"/>
    </xf>
    <xf numFmtId="0" fontId="71" fillId="15" borderId="2" xfId="0" applyFont="1" applyFill="1" applyBorder="1" applyAlignment="1">
      <alignment horizontal="right" vertical="center"/>
    </xf>
    <xf numFmtId="0" fontId="71" fillId="0" borderId="51" xfId="0" applyFont="1" applyBorder="1">
      <alignment vertical="center"/>
    </xf>
    <xf numFmtId="0" fontId="71" fillId="0" borderId="39" xfId="0" applyFont="1" applyBorder="1">
      <alignment vertical="center"/>
    </xf>
    <xf numFmtId="0" fontId="71" fillId="0" borderId="78" xfId="0" applyFont="1" applyBorder="1">
      <alignment vertical="center"/>
    </xf>
    <xf numFmtId="0" fontId="71" fillId="15" borderId="36" xfId="0" applyFont="1" applyFill="1" applyBorder="1" applyAlignment="1">
      <alignment horizontal="right" vertical="center"/>
    </xf>
    <xf numFmtId="3" fontId="71" fillId="11" borderId="37" xfId="0" applyNumberFormat="1" applyFont="1" applyFill="1" applyBorder="1">
      <alignment vertical="center"/>
    </xf>
    <xf numFmtId="0" fontId="13" fillId="14" borderId="50" xfId="0" applyFont="1" applyFill="1" applyBorder="1" applyAlignment="1"/>
    <xf numFmtId="0" fontId="0" fillId="14" borderId="61" xfId="0" applyFill="1" applyBorder="1">
      <alignment vertical="center"/>
    </xf>
    <xf numFmtId="0" fontId="0" fillId="14" borderId="66" xfId="0" applyFill="1" applyBorder="1">
      <alignment vertical="center"/>
    </xf>
    <xf numFmtId="0" fontId="0" fillId="14" borderId="61" xfId="0" applyFill="1" applyBorder="1" applyAlignment="1"/>
    <xf numFmtId="0" fontId="0" fillId="14" borderId="66" xfId="0" applyFill="1" applyBorder="1" applyAlignment="1"/>
    <xf numFmtId="0" fontId="72" fillId="0" borderId="0" xfId="0" applyFont="1" applyAlignment="1">
      <alignment horizontal="right" vertical="center"/>
    </xf>
    <xf numFmtId="0" fontId="0" fillId="17" borderId="0" xfId="0" applyFill="1" applyAlignment="1">
      <alignment horizontal="left" vertical="top" wrapText="1"/>
    </xf>
    <xf numFmtId="0" fontId="10" fillId="2" borderId="0" xfId="0" applyFont="1" applyFill="1" applyAlignment="1">
      <alignment horizontal="left" vertical="center"/>
    </xf>
    <xf numFmtId="0" fontId="10" fillId="0" borderId="8" xfId="0" applyFont="1" applyBorder="1">
      <alignment vertical="center"/>
    </xf>
    <xf numFmtId="0" fontId="10" fillId="0" borderId="6" xfId="0" applyFont="1" applyBorder="1">
      <alignment vertical="center"/>
    </xf>
    <xf numFmtId="0" fontId="10" fillId="0" borderId="18" xfId="0" applyFont="1" applyBorder="1">
      <alignment vertical="center"/>
    </xf>
    <xf numFmtId="0" fontId="10" fillId="0" borderId="10" xfId="0" applyFont="1" applyBorder="1">
      <alignment vertical="center"/>
    </xf>
    <xf numFmtId="0" fontId="10" fillId="0" borderId="98" xfId="0" applyFont="1" applyBorder="1">
      <alignment vertical="center"/>
    </xf>
    <xf numFmtId="0" fontId="10" fillId="0" borderId="103" xfId="0" applyFont="1" applyBorder="1">
      <alignment vertical="center"/>
    </xf>
    <xf numFmtId="0" fontId="10" fillId="0" borderId="25" xfId="0" applyFont="1" applyBorder="1">
      <alignment vertical="center"/>
    </xf>
    <xf numFmtId="0" fontId="10" fillId="0" borderId="99" xfId="0" applyFont="1" applyBorder="1">
      <alignment vertical="center"/>
    </xf>
    <xf numFmtId="0" fontId="0" fillId="0" borderId="104" xfId="0" applyBorder="1" applyAlignment="1">
      <alignment horizontal="left" vertical="top" wrapText="1"/>
    </xf>
    <xf numFmtId="0" fontId="12" fillId="0" borderId="34" xfId="0" applyFont="1" applyBorder="1" applyAlignment="1">
      <alignment horizontal="left" vertical="top" wrapText="1"/>
    </xf>
    <xf numFmtId="0" fontId="12" fillId="0" borderId="37" xfId="0" applyFont="1" applyBorder="1" applyAlignment="1">
      <alignment horizontal="left" vertical="top" wrapText="1"/>
    </xf>
    <xf numFmtId="0" fontId="12" fillId="0" borderId="17" xfId="0" applyFont="1" applyBorder="1" applyAlignment="1">
      <alignment horizontal="left" vertical="top" wrapText="1"/>
    </xf>
    <xf numFmtId="0" fontId="12" fillId="0" borderId="26" xfId="0" applyFont="1" applyBorder="1">
      <alignment vertical="center"/>
    </xf>
    <xf numFmtId="0" fontId="12" fillId="2" borderId="22" xfId="0" applyFont="1" applyFill="1" applyBorder="1">
      <alignment vertical="center"/>
    </xf>
    <xf numFmtId="0" fontId="12" fillId="0" borderId="49" xfId="0" applyFont="1" applyBorder="1" applyAlignment="1">
      <alignment horizontal="left" vertical="center"/>
    </xf>
    <xf numFmtId="38" fontId="44" fillId="0" borderId="0" xfId="0" applyNumberFormat="1" applyFont="1">
      <alignment vertical="center"/>
    </xf>
    <xf numFmtId="0" fontId="60" fillId="2" borderId="0" xfId="0" applyFont="1" applyFill="1" applyAlignment="1">
      <alignment horizontal="left" vertical="center"/>
    </xf>
    <xf numFmtId="0" fontId="60" fillId="2" borderId="0" xfId="0" applyFont="1" applyFill="1">
      <alignment vertical="center"/>
    </xf>
    <xf numFmtId="0" fontId="12" fillId="0" borderId="191" xfId="0" applyFont="1" applyBorder="1">
      <alignment vertical="center"/>
    </xf>
    <xf numFmtId="0" fontId="13" fillId="14" borderId="143" xfId="0" applyFont="1" applyFill="1" applyBorder="1" applyAlignment="1">
      <alignment horizontal="center" vertical="center"/>
    </xf>
    <xf numFmtId="0" fontId="47" fillId="10" borderId="21" xfId="0" applyFont="1" applyFill="1" applyBorder="1" applyAlignment="1" applyProtection="1">
      <alignment horizontal="left" vertical="center" wrapText="1"/>
      <protection locked="0"/>
    </xf>
    <xf numFmtId="0" fontId="47" fillId="10" borderId="20" xfId="0" applyFont="1" applyFill="1" applyBorder="1" applyAlignment="1" applyProtection="1">
      <alignment horizontal="left" vertical="center" wrapText="1"/>
      <protection locked="0"/>
    </xf>
    <xf numFmtId="0" fontId="47" fillId="10" borderId="27" xfId="0" applyFont="1" applyFill="1" applyBorder="1" applyAlignment="1" applyProtection="1">
      <alignment horizontal="left" vertical="center" wrapText="1"/>
      <protection locked="0"/>
    </xf>
    <xf numFmtId="0" fontId="47" fillId="10" borderId="22" xfId="0" applyFont="1" applyFill="1" applyBorder="1" applyAlignment="1" applyProtection="1">
      <alignment horizontal="center" vertical="center"/>
      <protection locked="0"/>
    </xf>
    <xf numFmtId="0" fontId="47" fillId="10" borderId="3" xfId="0" applyFont="1" applyFill="1" applyBorder="1" applyAlignment="1" applyProtection="1">
      <alignment horizontal="center" vertical="center"/>
      <protection locked="0"/>
    </xf>
    <xf numFmtId="0" fontId="47" fillId="10" borderId="83" xfId="0" applyFont="1" applyFill="1" applyBorder="1" applyAlignment="1" applyProtection="1">
      <alignment horizontal="center" vertical="center"/>
      <protection locked="0"/>
    </xf>
    <xf numFmtId="0" fontId="19" fillId="9" borderId="15" xfId="0" applyFont="1" applyFill="1" applyBorder="1" applyAlignment="1">
      <alignment horizontal="center" vertical="center"/>
    </xf>
    <xf numFmtId="0" fontId="73" fillId="0" borderId="191" xfId="0" applyFont="1" applyBorder="1">
      <alignment vertical="center"/>
    </xf>
    <xf numFmtId="0" fontId="12" fillId="18" borderId="36" xfId="0" applyFont="1" applyFill="1" applyBorder="1" applyAlignment="1">
      <alignment horizontal="center" vertical="center" wrapText="1"/>
    </xf>
    <xf numFmtId="0" fontId="12" fillId="18" borderId="36" xfId="0" applyFont="1" applyFill="1" applyBorder="1">
      <alignment vertical="center"/>
    </xf>
    <xf numFmtId="0" fontId="12" fillId="18" borderId="37" xfId="0" applyFont="1" applyFill="1" applyBorder="1">
      <alignment vertical="center"/>
    </xf>
    <xf numFmtId="0" fontId="12" fillId="0" borderId="28" xfId="0" applyFont="1" applyBorder="1" applyAlignment="1">
      <alignment horizontal="center" vertical="center" wrapText="1"/>
    </xf>
    <xf numFmtId="0" fontId="12" fillId="0" borderId="86" xfId="0" applyFont="1" applyBorder="1" applyAlignment="1">
      <alignment horizontal="center" vertical="center" wrapText="1"/>
    </xf>
    <xf numFmtId="0" fontId="12" fillId="0" borderId="38" xfId="0" applyFont="1" applyBorder="1" applyAlignment="1">
      <alignment horizontal="center" vertical="center" wrapText="1"/>
    </xf>
    <xf numFmtId="38" fontId="12" fillId="18" borderId="36" xfId="0" applyNumberFormat="1" applyFont="1" applyFill="1" applyBorder="1" applyAlignment="1">
      <alignment horizontal="center" vertical="center"/>
    </xf>
    <xf numFmtId="0" fontId="75" fillId="0" borderId="0" xfId="24" applyFont="1">
      <alignment vertical="center"/>
    </xf>
    <xf numFmtId="0" fontId="78" fillId="0" borderId="0" xfId="24" applyFont="1">
      <alignment vertical="center"/>
    </xf>
    <xf numFmtId="0" fontId="81" fillId="0" borderId="0" xfId="26">
      <alignment vertical="center"/>
    </xf>
    <xf numFmtId="0" fontId="82" fillId="0" borderId="0" xfId="26" applyFont="1">
      <alignment vertical="center"/>
    </xf>
    <xf numFmtId="0" fontId="83" fillId="0" borderId="0" xfId="26" applyFont="1">
      <alignment vertical="center"/>
    </xf>
    <xf numFmtId="0" fontId="84" fillId="0" borderId="0" xfId="26" applyFont="1">
      <alignment vertical="center"/>
    </xf>
    <xf numFmtId="0" fontId="62" fillId="0" borderId="0" xfId="26" applyFont="1" applyAlignment="1">
      <alignment horizontal="left" vertical="center" wrapText="1"/>
    </xf>
    <xf numFmtId="0" fontId="81" fillId="0" borderId="13" xfId="26" applyBorder="1" applyAlignment="1">
      <alignment horizontal="right" vertical="center"/>
    </xf>
    <xf numFmtId="185" fontId="89" fillId="16" borderId="4" xfId="27" quotePrefix="1" applyNumberFormat="1" applyFont="1" applyFill="1" applyBorder="1" applyAlignment="1" applyProtection="1">
      <alignment horizontal="left" vertical="center" wrapText="1"/>
      <protection locked="0"/>
    </xf>
    <xf numFmtId="0" fontId="83" fillId="0" borderId="0" xfId="26" applyFont="1" applyAlignment="1">
      <alignment horizontal="left" vertical="center"/>
    </xf>
    <xf numFmtId="0" fontId="90" fillId="0" borderId="0" xfId="29" applyFont="1">
      <alignment vertical="center"/>
    </xf>
    <xf numFmtId="0" fontId="78" fillId="0" borderId="0" xfId="29">
      <alignment vertical="center"/>
    </xf>
    <xf numFmtId="0" fontId="91" fillId="0" borderId="0" xfId="29" applyFont="1">
      <alignment vertical="center"/>
    </xf>
    <xf numFmtId="0" fontId="90" fillId="0" borderId="0" xfId="30" applyFont="1">
      <alignment vertical="center"/>
    </xf>
    <xf numFmtId="0" fontId="90" fillId="0" borderId="0" xfId="30" applyFont="1" applyAlignment="1">
      <alignment vertical="center" wrapText="1"/>
    </xf>
    <xf numFmtId="0" fontId="78" fillId="0" borderId="0" xfId="30" applyFont="1" applyAlignment="1">
      <alignment vertical="center" wrapText="1"/>
    </xf>
    <xf numFmtId="0" fontId="92" fillId="0" borderId="0" xfId="30" applyFont="1">
      <alignment vertical="center"/>
    </xf>
    <xf numFmtId="0" fontId="93" fillId="0" borderId="0" xfId="29" applyFont="1">
      <alignment vertical="center"/>
    </xf>
    <xf numFmtId="0" fontId="78" fillId="0" borderId="0" xfId="30" applyFont="1">
      <alignment vertical="center"/>
    </xf>
    <xf numFmtId="0" fontId="77" fillId="0" borderId="0" xfId="30" applyFont="1">
      <alignment vertical="center"/>
    </xf>
    <xf numFmtId="0" fontId="92" fillId="16" borderId="0" xfId="27" applyFont="1" applyFill="1" applyAlignment="1">
      <alignment horizontal="left" vertical="center" wrapText="1"/>
    </xf>
    <xf numFmtId="0" fontId="86" fillId="16" borderId="0" xfId="27" applyFont="1" applyFill="1" applyAlignment="1" applyProtection="1">
      <alignment horizontal="right" vertical="center" wrapText="1"/>
      <protection locked="0"/>
    </xf>
    <xf numFmtId="0" fontId="92" fillId="16" borderId="0" xfId="27" applyFont="1" applyFill="1" applyAlignment="1" applyProtection="1">
      <alignment horizontal="left" vertical="center" wrapText="1"/>
      <protection locked="0"/>
    </xf>
    <xf numFmtId="0" fontId="82" fillId="17" borderId="50" xfId="29" applyFont="1" applyFill="1" applyBorder="1" applyAlignment="1">
      <alignment vertical="center" wrapText="1"/>
    </xf>
    <xf numFmtId="0" fontId="82" fillId="17" borderId="61" xfId="30" applyFont="1" applyFill="1" applyBorder="1" applyAlignment="1">
      <alignment horizontal="center" vertical="center"/>
    </xf>
    <xf numFmtId="0" fontId="82" fillId="17" borderId="61" xfId="29" applyFont="1" applyFill="1" applyBorder="1" applyAlignment="1">
      <alignment vertical="center" wrapText="1"/>
    </xf>
    <xf numFmtId="0" fontId="82" fillId="17" borderId="62" xfId="29" applyFont="1" applyFill="1" applyBorder="1" applyAlignment="1">
      <alignment vertical="center" wrapText="1"/>
    </xf>
    <xf numFmtId="0" fontId="82" fillId="17" borderId="80" xfId="29" applyFont="1" applyFill="1" applyBorder="1" applyAlignment="1">
      <alignment vertical="center" wrapText="1"/>
    </xf>
    <xf numFmtId="0" fontId="82" fillId="17" borderId="66" xfId="29" applyFont="1" applyFill="1" applyBorder="1" applyAlignment="1">
      <alignment vertical="center" wrapText="1"/>
    </xf>
    <xf numFmtId="0" fontId="82" fillId="17" borderId="199" xfId="29" applyFont="1" applyFill="1" applyBorder="1" applyAlignment="1">
      <alignment horizontal="center" vertical="center" wrapText="1"/>
    </xf>
    <xf numFmtId="0" fontId="82" fillId="17" borderId="200" xfId="29" applyFont="1" applyFill="1" applyBorder="1" applyAlignment="1">
      <alignment horizontal="center" vertical="center" wrapText="1"/>
    </xf>
    <xf numFmtId="0" fontId="82" fillId="17" borderId="201" xfId="29" applyFont="1" applyFill="1" applyBorder="1" applyAlignment="1">
      <alignment horizontal="center" vertical="center" wrapText="1"/>
    </xf>
    <xf numFmtId="0" fontId="82" fillId="17" borderId="202" xfId="29" applyFont="1" applyFill="1" applyBorder="1" applyAlignment="1">
      <alignment horizontal="center" vertical="center" wrapText="1"/>
    </xf>
    <xf numFmtId="0" fontId="82" fillId="17" borderId="203" xfId="29" applyFont="1" applyFill="1" applyBorder="1" applyAlignment="1">
      <alignment horizontal="center" vertical="center" wrapText="1"/>
    </xf>
    <xf numFmtId="0" fontId="82" fillId="17" borderId="204" xfId="29" applyFont="1" applyFill="1" applyBorder="1" applyAlignment="1">
      <alignment horizontal="center" vertical="center" wrapText="1"/>
    </xf>
    <xf numFmtId="0" fontId="82" fillId="17" borderId="205" xfId="29" applyFont="1" applyFill="1" applyBorder="1" applyAlignment="1">
      <alignment horizontal="center" vertical="center" wrapText="1"/>
    </xf>
    <xf numFmtId="49" fontId="92" fillId="15" borderId="32" xfId="29" applyNumberFormat="1" applyFont="1" applyFill="1" applyBorder="1" applyAlignment="1" applyProtection="1">
      <alignment horizontal="center" vertical="center" shrinkToFit="1"/>
      <protection locked="0"/>
    </xf>
    <xf numFmtId="0" fontId="96" fillId="15" borderId="206" xfId="29" applyFont="1" applyFill="1" applyBorder="1" applyAlignment="1" applyProtection="1">
      <alignment horizontal="center" vertical="center" wrapText="1"/>
      <protection locked="0"/>
    </xf>
    <xf numFmtId="0" fontId="96" fillId="15" borderId="207" xfId="29" applyFont="1" applyFill="1" applyBorder="1" applyAlignment="1" applyProtection="1">
      <alignment horizontal="center" vertical="center" wrapText="1"/>
      <protection locked="0"/>
    </xf>
    <xf numFmtId="0" fontId="96" fillId="15" borderId="208" xfId="29" applyFont="1" applyFill="1" applyBorder="1" applyAlignment="1" applyProtection="1">
      <alignment horizontal="center" vertical="center" wrapText="1"/>
      <protection locked="0"/>
    </xf>
    <xf numFmtId="0" fontId="96" fillId="15" borderId="209" xfId="29" applyFont="1" applyFill="1" applyBorder="1" applyAlignment="1" applyProtection="1">
      <alignment horizontal="center" vertical="center" wrapText="1"/>
      <protection locked="0"/>
    </xf>
    <xf numFmtId="0" fontId="96" fillId="15" borderId="210" xfId="29" applyFont="1" applyFill="1" applyBorder="1" applyAlignment="1" applyProtection="1">
      <alignment horizontal="center" vertical="center" wrapText="1"/>
      <protection locked="0"/>
    </xf>
    <xf numFmtId="0" fontId="96" fillId="15" borderId="211" xfId="29" applyFont="1" applyFill="1" applyBorder="1" applyAlignment="1" applyProtection="1">
      <alignment horizontal="center" vertical="center" wrapText="1"/>
      <protection locked="0"/>
    </xf>
    <xf numFmtId="0" fontId="96" fillId="15" borderId="212" xfId="29" applyFont="1" applyFill="1" applyBorder="1" applyAlignment="1" applyProtection="1">
      <alignment horizontal="center" vertical="center" wrapText="1"/>
      <protection locked="0"/>
    </xf>
    <xf numFmtId="49" fontId="92" fillId="0" borderId="21" xfId="29" applyNumberFormat="1" applyFont="1" applyBorder="1" applyAlignment="1" applyProtection="1">
      <alignment horizontal="center" vertical="center" shrinkToFit="1"/>
      <protection locked="0"/>
    </xf>
    <xf numFmtId="0" fontId="96" fillId="0" borderId="213" xfId="29" applyFont="1" applyBorder="1" applyAlignment="1" applyProtection="1">
      <alignment horizontal="center" vertical="center" wrapText="1"/>
      <protection locked="0"/>
    </xf>
    <xf numFmtId="0" fontId="96" fillId="0" borderId="214" xfId="29" applyFont="1" applyBorder="1" applyAlignment="1" applyProtection="1">
      <alignment horizontal="center" vertical="center" wrapText="1"/>
      <protection locked="0"/>
    </xf>
    <xf numFmtId="0" fontId="96" fillId="0" borderId="215" xfId="29" applyFont="1" applyBorder="1" applyAlignment="1" applyProtection="1">
      <alignment horizontal="center" vertical="center" wrapText="1"/>
      <protection locked="0"/>
    </xf>
    <xf numFmtId="0" fontId="96" fillId="0" borderId="216" xfId="29" applyFont="1" applyBorder="1" applyAlignment="1" applyProtection="1">
      <alignment horizontal="center" vertical="center" wrapText="1"/>
      <protection locked="0"/>
    </xf>
    <xf numFmtId="0" fontId="96" fillId="0" borderId="217" xfId="29" applyFont="1" applyBorder="1" applyAlignment="1" applyProtection="1">
      <alignment horizontal="center" vertical="center" wrapText="1"/>
      <protection locked="0"/>
    </xf>
    <xf numFmtId="0" fontId="96" fillId="0" borderId="218" xfId="29" applyFont="1" applyBorder="1" applyAlignment="1" applyProtection="1">
      <alignment horizontal="center" vertical="center" wrapText="1"/>
      <protection locked="0"/>
    </xf>
    <xf numFmtId="0" fontId="96" fillId="0" borderId="219" xfId="29" applyFont="1" applyBorder="1" applyAlignment="1" applyProtection="1">
      <alignment horizontal="center" vertical="center" wrapText="1"/>
      <protection locked="0"/>
    </xf>
    <xf numFmtId="0" fontId="96" fillId="0" borderId="213" xfId="29" applyFont="1" applyBorder="1" applyAlignment="1" applyProtection="1">
      <alignment horizontal="left" vertical="center" wrapText="1"/>
      <protection locked="0"/>
    </xf>
    <xf numFmtId="0" fontId="96" fillId="0" borderId="214" xfId="29" applyFont="1" applyBorder="1" applyAlignment="1" applyProtection="1">
      <alignment horizontal="left" vertical="center" wrapText="1"/>
      <protection locked="0"/>
    </xf>
    <xf numFmtId="0" fontId="96" fillId="0" borderId="215" xfId="29" applyFont="1" applyBorder="1" applyAlignment="1" applyProtection="1">
      <alignment horizontal="left" vertical="center" wrapText="1"/>
      <protection locked="0"/>
    </xf>
    <xf numFmtId="0" fontId="96" fillId="0" borderId="216" xfId="29" applyFont="1" applyBorder="1" applyAlignment="1" applyProtection="1">
      <alignment horizontal="left" vertical="center" wrapText="1"/>
      <protection locked="0"/>
    </xf>
    <xf numFmtId="0" fontId="96" fillId="0" borderId="217" xfId="29" applyFont="1" applyBorder="1" applyAlignment="1" applyProtection="1">
      <alignment horizontal="left" vertical="center" wrapText="1"/>
      <protection locked="0"/>
    </xf>
    <xf numFmtId="0" fontId="96" fillId="0" borderId="218" xfId="29" applyFont="1" applyBorder="1" applyAlignment="1" applyProtection="1">
      <alignment horizontal="left" vertical="center" wrapText="1"/>
      <protection locked="0"/>
    </xf>
    <xf numFmtId="0" fontId="96" fillId="0" borderId="219" xfId="29" applyFont="1" applyBorder="1" applyAlignment="1" applyProtection="1">
      <alignment horizontal="left" vertical="center" wrapText="1"/>
      <protection locked="0"/>
    </xf>
    <xf numFmtId="0" fontId="96" fillId="0" borderId="213" xfId="29" applyFont="1" applyBorder="1" applyAlignment="1" applyProtection="1">
      <alignment vertical="center" wrapText="1"/>
      <protection locked="0"/>
    </xf>
    <xf numFmtId="0" fontId="96" fillId="0" borderId="214" xfId="29" applyFont="1" applyBorder="1" applyAlignment="1" applyProtection="1">
      <alignment vertical="center" wrapText="1"/>
      <protection locked="0"/>
    </xf>
    <xf numFmtId="0" fontId="96" fillId="0" borderId="215" xfId="29" applyFont="1" applyBorder="1" applyAlignment="1" applyProtection="1">
      <alignment vertical="center" wrapText="1"/>
      <protection locked="0"/>
    </xf>
    <xf numFmtId="0" fontId="96" fillId="0" borderId="216" xfId="29" applyFont="1" applyBorder="1" applyAlignment="1" applyProtection="1">
      <alignment vertical="center" wrapText="1"/>
      <protection locked="0"/>
    </xf>
    <xf numFmtId="0" fontId="96" fillId="0" borderId="217" xfId="29" applyFont="1" applyBorder="1" applyAlignment="1" applyProtection="1">
      <alignment vertical="center" wrapText="1"/>
      <protection locked="0"/>
    </xf>
    <xf numFmtId="0" fontId="96" fillId="0" borderId="218" xfId="29" applyFont="1" applyBorder="1" applyAlignment="1" applyProtection="1">
      <alignment vertical="center" wrapText="1"/>
      <protection locked="0"/>
    </xf>
    <xf numFmtId="0" fontId="96" fillId="0" borderId="219" xfId="29" applyFont="1" applyBorder="1" applyAlignment="1" applyProtection="1">
      <alignment vertical="center" wrapText="1"/>
      <protection locked="0"/>
    </xf>
    <xf numFmtId="0" fontId="96" fillId="0" borderId="213" xfId="29" applyFont="1" applyBorder="1" applyAlignment="1" applyProtection="1">
      <alignment horizontal="justify" vertical="center" wrapText="1"/>
      <protection locked="0"/>
    </xf>
    <xf numFmtId="0" fontId="96" fillId="0" borderId="214" xfId="29" applyFont="1" applyBorder="1" applyAlignment="1" applyProtection="1">
      <alignment horizontal="justify" vertical="center" wrapText="1"/>
      <protection locked="0"/>
    </xf>
    <xf numFmtId="0" fontId="96" fillId="0" borderId="215" xfId="29" applyFont="1" applyBorder="1" applyAlignment="1" applyProtection="1">
      <alignment horizontal="justify" vertical="center" wrapText="1"/>
      <protection locked="0"/>
    </xf>
    <xf numFmtId="0" fontId="96" fillId="0" borderId="216" xfId="29" applyFont="1" applyBorder="1" applyAlignment="1" applyProtection="1">
      <alignment horizontal="justify" vertical="center" wrapText="1"/>
      <protection locked="0"/>
    </xf>
    <xf numFmtId="0" fontId="96" fillId="0" borderId="217" xfId="29" applyFont="1" applyBorder="1" applyAlignment="1" applyProtection="1">
      <alignment horizontal="justify" vertical="center" wrapText="1"/>
      <protection locked="0"/>
    </xf>
    <xf numFmtId="0" fontId="96" fillId="0" borderId="218" xfId="29" applyFont="1" applyBorder="1" applyAlignment="1" applyProtection="1">
      <alignment horizontal="justify" vertical="center" wrapText="1"/>
      <protection locked="0"/>
    </xf>
    <xf numFmtId="0" fontId="96" fillId="0" borderId="219" xfId="29" applyFont="1" applyBorder="1" applyAlignment="1" applyProtection="1">
      <alignment horizontal="justify" vertical="center" wrapText="1"/>
      <protection locked="0"/>
    </xf>
    <xf numFmtId="49" fontId="92" fillId="15" borderId="21" xfId="29" applyNumberFormat="1" applyFont="1" applyFill="1" applyBorder="1" applyAlignment="1" applyProtection="1">
      <alignment horizontal="center" vertical="center" shrinkToFit="1"/>
      <protection locked="0"/>
    </xf>
    <xf numFmtId="49" fontId="92" fillId="0" borderId="20" xfId="29" applyNumberFormat="1" applyFont="1" applyBorder="1" applyAlignment="1" applyProtection="1">
      <alignment horizontal="center" vertical="center" shrinkToFit="1"/>
      <protection locked="0"/>
    </xf>
    <xf numFmtId="0" fontId="96" fillId="0" borderId="199" xfId="29" applyFont="1" applyBorder="1" applyAlignment="1" applyProtection="1">
      <alignment horizontal="justify" vertical="center" wrapText="1"/>
      <protection locked="0"/>
    </xf>
    <xf numFmtId="0" fontId="96" fillId="0" borderId="200" xfId="29" applyFont="1" applyBorder="1" applyAlignment="1" applyProtection="1">
      <alignment horizontal="justify" vertical="center" wrapText="1"/>
      <protection locked="0"/>
    </xf>
    <xf numFmtId="0" fontId="96" fillId="0" borderId="201" xfId="29" applyFont="1" applyBorder="1" applyAlignment="1" applyProtection="1">
      <alignment horizontal="justify" vertical="center" wrapText="1"/>
      <protection locked="0"/>
    </xf>
    <xf numFmtId="0" fontId="96" fillId="0" borderId="202" xfId="29" applyFont="1" applyBorder="1" applyAlignment="1" applyProtection="1">
      <alignment horizontal="justify" vertical="center" wrapText="1"/>
      <protection locked="0"/>
    </xf>
    <xf numFmtId="0" fontId="96" fillId="0" borderId="203" xfId="29" applyFont="1" applyBorder="1" applyAlignment="1" applyProtection="1">
      <alignment horizontal="justify" vertical="center" wrapText="1"/>
      <protection locked="0"/>
    </xf>
    <xf numFmtId="0" fontId="96" fillId="0" borderId="205" xfId="29" applyFont="1" applyBorder="1" applyAlignment="1" applyProtection="1">
      <alignment horizontal="justify" vertical="center" wrapText="1"/>
      <protection locked="0"/>
    </xf>
    <xf numFmtId="0" fontId="77" fillId="0" borderId="0" xfId="29" applyFont="1">
      <alignment vertical="center"/>
    </xf>
    <xf numFmtId="0" fontId="77" fillId="16" borderId="0" xfId="29" applyFont="1" applyFill="1" applyAlignment="1">
      <alignment vertical="center" wrapText="1"/>
    </xf>
    <xf numFmtId="0" fontId="77" fillId="0" borderId="0" xfId="29" applyFont="1" applyAlignment="1">
      <alignment horizontal="left" vertical="center"/>
    </xf>
    <xf numFmtId="0" fontId="77" fillId="0" borderId="0" xfId="29" applyFont="1" applyAlignment="1">
      <alignment horizontal="center" vertical="center"/>
    </xf>
    <xf numFmtId="0" fontId="2" fillId="0" borderId="0" xfId="32">
      <alignment vertical="center"/>
    </xf>
    <xf numFmtId="0" fontId="2" fillId="0" borderId="0" xfId="32" applyAlignment="1">
      <alignment horizontal="center" vertical="center"/>
    </xf>
    <xf numFmtId="38" fontId="0" fillId="0" borderId="0" xfId="33" applyFont="1" applyAlignment="1" applyProtection="1">
      <alignment horizontal="center" vertical="center"/>
    </xf>
    <xf numFmtId="38" fontId="0" fillId="0" borderId="0" xfId="33" applyFont="1" applyAlignment="1" applyProtection="1">
      <alignment horizontal="center" vertical="center" shrinkToFit="1"/>
    </xf>
    <xf numFmtId="0" fontId="97" fillId="0" borderId="0" xfId="32" applyFont="1" applyAlignment="1">
      <alignment horizontal="center" vertical="center"/>
    </xf>
    <xf numFmtId="0" fontId="98" fillId="0" borderId="0" xfId="32" applyFont="1" applyAlignment="1">
      <alignment horizontal="center" vertical="center" wrapText="1"/>
    </xf>
    <xf numFmtId="0" fontId="99" fillId="0" borderId="0" xfId="32" applyFont="1" applyAlignment="1">
      <alignment horizontal="center" vertical="center" wrapText="1"/>
    </xf>
    <xf numFmtId="0" fontId="74" fillId="0" borderId="0" xfId="32" applyFont="1" applyAlignment="1">
      <alignment horizontal="center" vertical="center"/>
    </xf>
    <xf numFmtId="0" fontId="74" fillId="0" borderId="0" xfId="32" applyFont="1" applyAlignment="1">
      <alignment horizontal="left" vertical="center"/>
    </xf>
    <xf numFmtId="38" fontId="81" fillId="0" borderId="0" xfId="33" applyFont="1" applyBorder="1" applyAlignment="1" applyProtection="1">
      <alignment horizontal="center" vertical="center" shrinkToFit="1"/>
    </xf>
    <xf numFmtId="38" fontId="81" fillId="0" borderId="0" xfId="33" applyFont="1" applyBorder="1" applyAlignment="1" applyProtection="1">
      <alignment vertical="center" shrinkToFit="1"/>
    </xf>
    <xf numFmtId="38" fontId="75" fillId="0" borderId="0" xfId="33" applyFont="1" applyBorder="1" applyAlignment="1" applyProtection="1">
      <alignment horizontal="center" vertical="center" shrinkToFit="1"/>
    </xf>
    <xf numFmtId="0" fontId="100" fillId="16" borderId="0" xfId="34" applyFont="1" applyFill="1" applyAlignment="1">
      <alignment horizontal="right" vertical="center"/>
    </xf>
    <xf numFmtId="0" fontId="102" fillId="0" borderId="0" xfId="32" applyFont="1" applyAlignment="1">
      <alignment horizontal="left" vertical="center" indent="2"/>
    </xf>
    <xf numFmtId="38" fontId="0" fillId="0" borderId="1" xfId="33" applyFont="1" applyBorder="1" applyAlignment="1" applyProtection="1">
      <alignment horizontal="center" vertical="center" shrinkToFit="1"/>
    </xf>
    <xf numFmtId="0" fontId="77" fillId="0" borderId="0" xfId="32" applyFont="1" applyAlignment="1">
      <alignment horizontal="center" vertical="center"/>
    </xf>
    <xf numFmtId="0" fontId="78" fillId="14" borderId="2" xfId="33" applyNumberFormat="1" applyFont="1" applyFill="1" applyBorder="1" applyAlignment="1" applyProtection="1">
      <alignment horizontal="center" vertical="center" shrinkToFit="1"/>
    </xf>
    <xf numFmtId="0" fontId="78" fillId="0" borderId="0" xfId="32" applyFont="1" applyAlignment="1">
      <alignment horizontal="center" vertical="center"/>
    </xf>
    <xf numFmtId="0" fontId="78" fillId="14" borderId="2" xfId="33" applyNumberFormat="1" applyFont="1" applyFill="1" applyBorder="1" applyAlignment="1" applyProtection="1">
      <alignment horizontal="center" vertical="center" wrapText="1" shrinkToFit="1"/>
    </xf>
    <xf numFmtId="0" fontId="104" fillId="0" borderId="2" xfId="32" applyFont="1" applyBorder="1" applyAlignment="1">
      <alignment horizontal="center" vertical="center"/>
    </xf>
    <xf numFmtId="0" fontId="105" fillId="0" borderId="4" xfId="32" applyFont="1" applyBorder="1" applyAlignment="1" applyProtection="1">
      <alignment horizontal="center" vertical="center" shrinkToFit="1"/>
      <protection locked="0"/>
    </xf>
    <xf numFmtId="38" fontId="105" fillId="16" borderId="2" xfId="33" applyFont="1" applyFill="1" applyBorder="1" applyAlignment="1" applyProtection="1">
      <alignment horizontal="right" vertical="center" shrinkToFit="1"/>
      <protection locked="0"/>
    </xf>
    <xf numFmtId="38" fontId="105" fillId="16" borderId="193" xfId="33" applyFont="1" applyFill="1" applyBorder="1" applyAlignment="1" applyProtection="1">
      <alignment horizontal="right" vertical="center" shrinkToFit="1"/>
      <protection locked="0"/>
    </xf>
    <xf numFmtId="38" fontId="105" fillId="0" borderId="2" xfId="33" applyFont="1" applyBorder="1" applyAlignment="1" applyProtection="1">
      <alignment horizontal="right" vertical="center" shrinkToFit="1"/>
    </xf>
    <xf numFmtId="38" fontId="105" fillId="0" borderId="2" xfId="33" applyFont="1" applyBorder="1" applyAlignment="1" applyProtection="1">
      <alignment horizontal="right" vertical="center" shrinkToFit="1"/>
      <protection locked="0"/>
    </xf>
    <xf numFmtId="0" fontId="97" fillId="0" borderId="2" xfId="32" applyFont="1" applyBorder="1" applyAlignment="1">
      <alignment horizontal="center" vertical="center"/>
    </xf>
    <xf numFmtId="0" fontId="98" fillId="0" borderId="0" xfId="32" applyFont="1" applyAlignment="1">
      <alignment vertical="center" wrapText="1"/>
    </xf>
    <xf numFmtId="0" fontId="99" fillId="0" borderId="0" xfId="32" applyFont="1" applyAlignment="1">
      <alignment vertical="center" wrapText="1"/>
    </xf>
    <xf numFmtId="0" fontId="74" fillId="0" borderId="0" xfId="32" applyFont="1">
      <alignment vertical="center"/>
    </xf>
    <xf numFmtId="0" fontId="104" fillId="0" borderId="14" xfId="32" applyFont="1" applyBorder="1" applyAlignment="1">
      <alignment horizontal="center" vertical="center"/>
    </xf>
    <xf numFmtId="38" fontId="105" fillId="0" borderId="14" xfId="33" applyFont="1" applyBorder="1" applyAlignment="1" applyProtection="1">
      <alignment horizontal="right" vertical="center" shrinkToFit="1"/>
    </xf>
    <xf numFmtId="0" fontId="97" fillId="0" borderId="14" xfId="32" applyFont="1" applyBorder="1" applyAlignment="1">
      <alignment horizontal="center" vertical="center"/>
    </xf>
    <xf numFmtId="0" fontId="104" fillId="0" borderId="36" xfId="32" applyFont="1" applyBorder="1" applyAlignment="1">
      <alignment horizontal="center" vertical="center"/>
    </xf>
    <xf numFmtId="38" fontId="105" fillId="0" borderId="36" xfId="33" applyFont="1" applyBorder="1" applyAlignment="1" applyProtection="1">
      <alignment horizontal="right" vertical="center" shrinkToFit="1"/>
    </xf>
    <xf numFmtId="0" fontId="97" fillId="0" borderId="36" xfId="32" applyFont="1" applyBorder="1" applyAlignment="1">
      <alignment horizontal="center" vertical="center"/>
    </xf>
    <xf numFmtId="38" fontId="105" fillId="0" borderId="33" xfId="33" applyFont="1" applyBorder="1" applyAlignment="1" applyProtection="1">
      <alignment horizontal="right" vertical="center" shrinkToFit="1"/>
    </xf>
    <xf numFmtId="0" fontId="97" fillId="0" borderId="33" xfId="32" applyFont="1" applyBorder="1" applyAlignment="1">
      <alignment horizontal="center" vertical="center"/>
    </xf>
    <xf numFmtId="0" fontId="104" fillId="0" borderId="226" xfId="32" applyFont="1" applyBorder="1" applyAlignment="1">
      <alignment horizontal="center" vertical="center"/>
    </xf>
    <xf numFmtId="38" fontId="105" fillId="0" borderId="3" xfId="33" applyFont="1" applyBorder="1" applyAlignment="1" applyProtection="1">
      <alignment horizontal="right" vertical="center" shrinkToFit="1"/>
    </xf>
    <xf numFmtId="0" fontId="97" fillId="0" borderId="3" xfId="32" applyFont="1" applyBorder="1" applyAlignment="1">
      <alignment horizontal="center" vertical="center"/>
    </xf>
    <xf numFmtId="0" fontId="104" fillId="0" borderId="193" xfId="32" applyFont="1" applyBorder="1" applyAlignment="1">
      <alignment horizontal="center" vertical="center"/>
    </xf>
    <xf numFmtId="0" fontId="81" fillId="0" borderId="67" xfId="32" applyFont="1" applyBorder="1" applyAlignment="1">
      <alignment horizontal="center" vertical="center"/>
    </xf>
    <xf numFmtId="0" fontId="105" fillId="0" borderId="3" xfId="32" applyFont="1" applyBorder="1" applyAlignment="1">
      <alignment vertical="center" shrinkToFit="1"/>
    </xf>
    <xf numFmtId="38" fontId="105" fillId="19" borderId="3" xfId="33" applyFont="1" applyFill="1" applyBorder="1" applyAlignment="1" applyProtection="1">
      <alignment horizontal="right" vertical="center" shrinkToFit="1"/>
    </xf>
    <xf numFmtId="0" fontId="81" fillId="0" borderId="0" xfId="32" applyFont="1" applyAlignment="1">
      <alignment horizontal="center" vertical="center"/>
    </xf>
    <xf numFmtId="0" fontId="105" fillId="0" borderId="0" xfId="32" applyFont="1" applyAlignment="1">
      <alignment vertical="center" shrinkToFit="1"/>
    </xf>
    <xf numFmtId="38" fontId="105" fillId="0" borderId="0" xfId="33" applyFont="1" applyAlignment="1" applyProtection="1">
      <alignment horizontal="right" vertical="center" shrinkToFit="1"/>
    </xf>
    <xf numFmtId="38" fontId="106" fillId="0" borderId="9" xfId="33" applyFont="1" applyBorder="1" applyAlignment="1" applyProtection="1">
      <alignment horizontal="right" vertical="center" shrinkToFit="1"/>
    </xf>
    <xf numFmtId="38" fontId="81" fillId="0" borderId="9" xfId="33" applyFont="1" applyBorder="1" applyAlignment="1" applyProtection="1">
      <alignment horizontal="right" vertical="center" shrinkToFit="1"/>
    </xf>
    <xf numFmtId="38" fontId="107" fillId="0" borderId="143" xfId="33" applyFont="1" applyBorder="1" applyAlignment="1" applyProtection="1">
      <alignment horizontal="center" vertical="center" shrinkToFit="1"/>
    </xf>
    <xf numFmtId="0" fontId="2" fillId="0" borderId="0" xfId="32" applyAlignment="1">
      <alignment vertical="center" shrinkToFit="1"/>
    </xf>
    <xf numFmtId="38" fontId="0" fillId="0" borderId="0" xfId="33" applyFont="1" applyAlignment="1" applyProtection="1">
      <alignment horizontal="right" vertical="center" shrinkToFit="1"/>
    </xf>
    <xf numFmtId="38" fontId="108" fillId="0" borderId="0" xfId="33" applyFont="1" applyAlignment="1" applyProtection="1">
      <alignment horizontal="right" vertical="center"/>
    </xf>
    <xf numFmtId="38" fontId="106" fillId="0" borderId="11" xfId="33" applyFont="1" applyBorder="1" applyAlignment="1" applyProtection="1">
      <alignment horizontal="right" vertical="center" shrinkToFit="1"/>
    </xf>
    <xf numFmtId="38" fontId="106" fillId="0" borderId="0" xfId="33" applyFont="1" applyBorder="1" applyAlignment="1" applyProtection="1">
      <alignment horizontal="right" vertical="center" shrinkToFit="1"/>
    </xf>
    <xf numFmtId="38" fontId="105" fillId="0" borderId="0" xfId="33" applyFont="1" applyBorder="1" applyAlignment="1" applyProtection="1">
      <alignment horizontal="right" vertical="center" shrinkToFit="1"/>
    </xf>
    <xf numFmtId="0" fontId="77" fillId="0" borderId="0" xfId="32" applyFont="1">
      <alignment vertical="center"/>
    </xf>
    <xf numFmtId="38" fontId="77" fillId="0" borderId="0" xfId="33" applyFont="1" applyAlignment="1" applyProtection="1">
      <alignment horizontal="right" vertical="center" shrinkToFit="1"/>
    </xf>
    <xf numFmtId="38" fontId="77" fillId="0" borderId="0" xfId="33" applyFont="1" applyAlignment="1" applyProtection="1">
      <alignment horizontal="right" vertical="center"/>
    </xf>
    <xf numFmtId="0" fontId="109" fillId="0" borderId="0" xfId="32" applyFont="1" applyAlignment="1">
      <alignment horizontal="center" vertical="center"/>
    </xf>
    <xf numFmtId="0" fontId="98" fillId="0" borderId="0" xfId="32" applyFont="1">
      <alignment vertical="center"/>
    </xf>
    <xf numFmtId="0" fontId="99" fillId="0" borderId="0" xfId="32" applyFont="1">
      <alignment vertical="center"/>
    </xf>
    <xf numFmtId="38" fontId="0" fillId="0" borderId="0" xfId="33" applyFont="1" applyAlignment="1" applyProtection="1">
      <alignment horizontal="right" vertical="center"/>
    </xf>
    <xf numFmtId="0" fontId="111" fillId="0" borderId="0" xfId="35" applyFont="1">
      <alignment vertical="center"/>
    </xf>
    <xf numFmtId="0" fontId="111" fillId="0" borderId="0" xfId="35" applyFont="1" applyAlignment="1">
      <alignment horizontal="center" vertical="center"/>
    </xf>
    <xf numFmtId="0" fontId="111" fillId="0" borderId="0" xfId="35" applyFont="1" applyAlignment="1">
      <alignment horizontal="left" vertical="center"/>
    </xf>
    <xf numFmtId="183" fontId="111" fillId="0" borderId="0" xfId="35" applyNumberFormat="1" applyFont="1">
      <alignment vertical="center"/>
    </xf>
    <xf numFmtId="183" fontId="114" fillId="0" borderId="0" xfId="35" applyNumberFormat="1" applyFont="1">
      <alignment vertical="center"/>
    </xf>
    <xf numFmtId="0" fontId="115" fillId="0" borderId="0" xfId="30" applyFont="1" applyAlignment="1">
      <alignment horizontal="center" vertical="center" wrapText="1" shrinkToFit="1"/>
    </xf>
    <xf numFmtId="0" fontId="115" fillId="0" borderId="0" xfId="30" applyFont="1" applyAlignment="1">
      <alignment horizontal="center" vertical="center" shrinkToFit="1"/>
    </xf>
    <xf numFmtId="0" fontId="115" fillId="0" borderId="0" xfId="30" applyFont="1" applyAlignment="1">
      <alignment vertical="center" wrapText="1"/>
    </xf>
    <xf numFmtId="0" fontId="86" fillId="0" borderId="0" xfId="27" applyFont="1" applyAlignment="1">
      <alignment horizontal="left" vertical="top" wrapText="1"/>
    </xf>
    <xf numFmtId="0" fontId="86" fillId="16" borderId="0" xfId="27" applyFont="1" applyFill="1" applyAlignment="1">
      <alignment horizontal="right" vertical="center"/>
    </xf>
    <xf numFmtId="0" fontId="116" fillId="0" borderId="0" xfId="35" applyFont="1">
      <alignment vertical="center"/>
    </xf>
    <xf numFmtId="0" fontId="86" fillId="0" borderId="0" xfId="35" applyFont="1" applyAlignment="1">
      <alignment vertical="center" wrapText="1"/>
    </xf>
    <xf numFmtId="0" fontId="86" fillId="0" borderId="0" xfId="35" applyFont="1" applyAlignment="1">
      <alignment horizontal="left" vertical="center" wrapText="1"/>
    </xf>
    <xf numFmtId="0" fontId="86" fillId="0" borderId="0" xfId="35" applyFont="1">
      <alignment vertical="center"/>
    </xf>
    <xf numFmtId="183" fontId="116" fillId="0" borderId="0" xfId="35" applyNumberFormat="1" applyFont="1">
      <alignment vertical="center"/>
    </xf>
    <xf numFmtId="0" fontId="86" fillId="20" borderId="0" xfId="26" applyFont="1" applyFill="1" applyAlignment="1">
      <alignment vertical="center" wrapText="1"/>
    </xf>
    <xf numFmtId="0" fontId="86" fillId="20" borderId="0" xfId="26" applyFont="1" applyFill="1">
      <alignment vertical="center"/>
    </xf>
    <xf numFmtId="0" fontId="86" fillId="0" borderId="0" xfId="26" applyFont="1">
      <alignment vertical="center"/>
    </xf>
    <xf numFmtId="0" fontId="116" fillId="0" borderId="0" xfId="35" applyFont="1" applyAlignment="1">
      <alignment horizontal="center" vertical="center"/>
    </xf>
    <xf numFmtId="0" fontId="2" fillId="0" borderId="0" xfId="36">
      <alignment vertical="center"/>
    </xf>
    <xf numFmtId="38" fontId="2" fillId="0" borderId="0" xfId="28" applyFont="1" applyProtection="1">
      <alignment vertical="center"/>
    </xf>
    <xf numFmtId="0" fontId="78" fillId="0" borderId="0" xfId="36" applyFont="1">
      <alignment vertical="center"/>
    </xf>
    <xf numFmtId="0" fontId="120" fillId="0" borderId="0" xfId="36" applyFont="1">
      <alignment vertical="center"/>
    </xf>
    <xf numFmtId="0" fontId="75" fillId="0" borderId="0" xfId="36" applyFont="1">
      <alignment vertical="center"/>
    </xf>
    <xf numFmtId="0" fontId="75" fillId="0" borderId="0" xfId="36" applyFont="1" applyAlignment="1">
      <alignment horizontal="right" vertical="center"/>
    </xf>
    <xf numFmtId="38" fontId="75" fillId="0" borderId="0" xfId="33" applyFont="1" applyBorder="1" applyAlignment="1" applyProtection="1">
      <alignment horizontal="right" vertical="center"/>
    </xf>
    <xf numFmtId="0" fontId="120" fillId="0" borderId="0" xfId="36" applyFont="1" applyAlignment="1">
      <alignment horizontal="left" vertical="center"/>
    </xf>
    <xf numFmtId="38" fontId="120" fillId="0" borderId="0" xfId="28" applyFont="1" applyProtection="1">
      <alignment vertical="center"/>
    </xf>
    <xf numFmtId="0" fontId="120" fillId="0" borderId="25" xfId="36" applyFont="1" applyBorder="1">
      <alignment vertical="center"/>
    </xf>
    <xf numFmtId="0" fontId="75" fillId="0" borderId="25" xfId="36" applyFont="1" applyBorder="1">
      <alignment vertical="center"/>
    </xf>
    <xf numFmtId="38" fontId="62" fillId="0" borderId="0" xfId="28" applyFont="1" applyAlignment="1" applyProtection="1">
      <alignment vertical="center" wrapText="1"/>
    </xf>
    <xf numFmtId="0" fontId="120" fillId="0" borderId="0" xfId="37" applyFont="1">
      <alignment vertical="center"/>
    </xf>
    <xf numFmtId="0" fontId="120" fillId="0" borderId="0" xfId="37" applyFont="1" applyAlignment="1">
      <alignment horizontal="right" vertical="center"/>
    </xf>
    <xf numFmtId="56" fontId="120" fillId="0" borderId="0" xfId="37" quotePrefix="1" applyNumberFormat="1" applyFont="1" applyAlignment="1">
      <alignment horizontal="right" vertical="center"/>
    </xf>
    <xf numFmtId="177" fontId="120" fillId="0" borderId="0" xfId="28" applyNumberFormat="1" applyFont="1" applyProtection="1">
      <alignment vertical="center"/>
    </xf>
    <xf numFmtId="0" fontId="120" fillId="0" borderId="0" xfId="36" applyFont="1" applyAlignment="1">
      <alignment horizontal="right" vertical="center"/>
    </xf>
    <xf numFmtId="0" fontId="120" fillId="0" borderId="0" xfId="38" applyFont="1">
      <alignment vertical="center"/>
    </xf>
    <xf numFmtId="0" fontId="82" fillId="16" borderId="0" xfId="27" applyFont="1" applyFill="1" applyAlignment="1">
      <alignment horizontal="left" vertical="center"/>
    </xf>
    <xf numFmtId="0" fontId="86" fillId="16" borderId="0" xfId="27" applyFont="1" applyFill="1" applyAlignment="1">
      <alignment horizontal="left" vertical="top" wrapText="1"/>
    </xf>
    <xf numFmtId="0" fontId="96" fillId="0" borderId="0" xfId="27" applyFont="1" applyAlignment="1">
      <alignment horizontal="left" vertical="top" wrapText="1"/>
    </xf>
    <xf numFmtId="0" fontId="122" fillId="0" borderId="0" xfId="27" applyFont="1" applyAlignment="1">
      <alignment horizontal="center" vertical="center" wrapText="1"/>
    </xf>
    <xf numFmtId="0" fontId="96" fillId="0" borderId="0" xfId="27" applyFont="1" applyAlignment="1">
      <alignment horizontal="center" vertical="top" wrapText="1"/>
    </xf>
    <xf numFmtId="0" fontId="82" fillId="16" borderId="0" xfId="27" applyFont="1" applyFill="1" applyAlignment="1">
      <alignment vertical="center" wrapText="1"/>
    </xf>
    <xf numFmtId="0" fontId="82" fillId="16" borderId="0" xfId="27" applyFont="1" applyFill="1" applyAlignment="1">
      <alignment horizontal="center" vertical="center" wrapText="1"/>
    </xf>
    <xf numFmtId="0" fontId="82" fillId="16" borderId="0" xfId="27" applyFont="1" applyFill="1" applyAlignment="1">
      <alignment horizontal="left" vertical="center" wrapText="1"/>
    </xf>
    <xf numFmtId="0" fontId="86" fillId="16" borderId="0" xfId="27" applyFont="1" applyFill="1" applyAlignment="1">
      <alignment vertical="center"/>
    </xf>
    <xf numFmtId="0" fontId="96" fillId="0" borderId="0" xfId="27" applyFont="1" applyAlignment="1">
      <alignment horizontal="left" vertical="top"/>
    </xf>
    <xf numFmtId="0" fontId="96" fillId="0" borderId="0" xfId="27" applyFont="1" applyAlignment="1">
      <alignment horizontal="center" vertical="center"/>
    </xf>
    <xf numFmtId="0" fontId="96" fillId="0" borderId="0" xfId="27" applyFont="1" applyAlignment="1">
      <alignment horizontal="center" vertical="top"/>
    </xf>
    <xf numFmtId="0" fontId="86" fillId="16" borderId="0" xfId="27" applyFont="1" applyFill="1" applyAlignment="1">
      <alignment horizontal="left" vertical="center"/>
    </xf>
    <xf numFmtId="0" fontId="92" fillId="16" borderId="0" xfId="27" applyFont="1" applyFill="1" applyAlignment="1">
      <alignment vertical="center"/>
    </xf>
    <xf numFmtId="0" fontId="92" fillId="16" borderId="0" xfId="27" applyFont="1" applyFill="1" applyAlignment="1">
      <alignment horizontal="left" vertical="center"/>
    </xf>
    <xf numFmtId="0" fontId="83" fillId="16" borderId="0" xfId="27" applyFont="1" applyFill="1" applyAlignment="1">
      <alignment vertical="top"/>
    </xf>
    <xf numFmtId="0" fontId="122" fillId="0" borderId="0" xfId="27" applyFont="1" applyAlignment="1">
      <alignment horizontal="center" vertical="center"/>
    </xf>
    <xf numFmtId="0" fontId="96" fillId="0" borderId="0" xfId="27" applyFont="1" applyAlignment="1">
      <alignment horizontal="left" vertical="center"/>
    </xf>
    <xf numFmtId="0" fontId="82" fillId="0" borderId="0" xfId="27" applyFont="1" applyAlignment="1">
      <alignment horizontal="center" vertical="center"/>
    </xf>
    <xf numFmtId="0" fontId="92" fillId="0" borderId="0" xfId="27" applyFont="1" applyAlignment="1">
      <alignment horizontal="center" vertical="center"/>
    </xf>
    <xf numFmtId="0" fontId="96" fillId="0" borderId="0" xfId="27" applyFont="1" applyAlignment="1">
      <alignment horizontal="left" vertical="center" wrapText="1"/>
    </xf>
    <xf numFmtId="0" fontId="82" fillId="0" borderId="0" xfId="27" applyFont="1" applyAlignment="1">
      <alignment horizontal="center" vertical="center" wrapText="1"/>
    </xf>
    <xf numFmtId="0" fontId="96" fillId="0" borderId="0" xfId="27" applyFont="1" applyAlignment="1">
      <alignment horizontal="center" vertical="center" wrapText="1"/>
    </xf>
    <xf numFmtId="0" fontId="36" fillId="16" borderId="0" xfId="0" applyFont="1" applyFill="1">
      <alignment vertical="center"/>
    </xf>
    <xf numFmtId="0" fontId="35" fillId="16" borderId="0" xfId="0" applyFont="1" applyFill="1">
      <alignment vertical="center"/>
    </xf>
    <xf numFmtId="0" fontId="12" fillId="16" borderId="27" xfId="0" applyFont="1" applyFill="1" applyBorder="1" applyAlignment="1" applyProtection="1">
      <alignment vertical="center" wrapText="1"/>
      <protection locked="0"/>
    </xf>
    <xf numFmtId="0" fontId="12" fillId="16" borderId="56" xfId="0" applyFont="1" applyFill="1" applyBorder="1" applyAlignment="1" applyProtection="1">
      <alignment vertical="center" wrapText="1"/>
      <protection locked="0"/>
    </xf>
    <xf numFmtId="38" fontId="12" fillId="16" borderId="1" xfId="0" applyNumberFormat="1" applyFont="1" applyFill="1" applyBorder="1">
      <alignment vertical="center"/>
    </xf>
    <xf numFmtId="0" fontId="12" fillId="16" borderId="24" xfId="0" applyFont="1" applyFill="1" applyBorder="1">
      <alignment vertical="center"/>
    </xf>
    <xf numFmtId="4" fontId="12" fillId="16" borderId="67" xfId="0" applyNumberFormat="1" applyFont="1" applyFill="1" applyBorder="1" applyAlignment="1">
      <alignment horizontal="right" vertical="center"/>
    </xf>
    <xf numFmtId="0" fontId="12" fillId="16" borderId="67" xfId="0" applyFont="1" applyFill="1" applyBorder="1" applyAlignment="1">
      <alignment horizontal="right" vertical="center"/>
    </xf>
    <xf numFmtId="38" fontId="12" fillId="16" borderId="27" xfId="0" applyNumberFormat="1" applyFont="1" applyFill="1" applyBorder="1">
      <alignment vertical="center"/>
    </xf>
    <xf numFmtId="0" fontId="12" fillId="16" borderId="52" xfId="0" applyFont="1" applyFill="1" applyBorder="1" applyAlignment="1">
      <alignment horizontal="center" vertical="center" wrapText="1"/>
    </xf>
    <xf numFmtId="0" fontId="12" fillId="16" borderId="23" xfId="0" applyFont="1" applyFill="1" applyBorder="1">
      <alignment vertical="center"/>
    </xf>
    <xf numFmtId="38" fontId="12" fillId="16" borderId="0" xfId="0" applyNumberFormat="1" applyFont="1" applyFill="1">
      <alignment vertical="center"/>
    </xf>
    <xf numFmtId="0" fontId="12" fillId="16" borderId="22" xfId="0" applyFont="1" applyFill="1" applyBorder="1">
      <alignment vertical="center"/>
    </xf>
    <xf numFmtId="38" fontId="12" fillId="16" borderId="56" xfId="0" applyNumberFormat="1" applyFont="1" applyFill="1" applyBorder="1">
      <alignment vertical="center"/>
    </xf>
    <xf numFmtId="0" fontId="12" fillId="16" borderId="32" xfId="0" applyFont="1" applyFill="1" applyBorder="1" applyAlignment="1" applyProtection="1">
      <alignment vertical="center" wrapText="1"/>
      <protection locked="0"/>
    </xf>
    <xf numFmtId="38" fontId="12" fillId="16" borderId="61" xfId="0" applyNumberFormat="1" applyFont="1" applyFill="1" applyBorder="1" applyProtection="1">
      <alignment vertical="center"/>
      <protection locked="0"/>
    </xf>
    <xf numFmtId="0" fontId="12" fillId="16" borderId="26" xfId="0" applyFont="1" applyFill="1" applyBorder="1" applyProtection="1">
      <alignment vertical="center"/>
      <protection locked="0"/>
    </xf>
    <xf numFmtId="4" fontId="12" fillId="16" borderId="62" xfId="0" applyNumberFormat="1" applyFont="1" applyFill="1" applyBorder="1" applyAlignment="1" applyProtection="1">
      <alignment horizontal="right" vertical="center"/>
      <protection locked="0"/>
    </xf>
    <xf numFmtId="0" fontId="12" fillId="16" borderId="62" xfId="0" applyFont="1" applyFill="1" applyBorder="1" applyAlignment="1" applyProtection="1">
      <alignment horizontal="right" vertical="center"/>
      <protection locked="0"/>
    </xf>
    <xf numFmtId="38" fontId="12" fillId="16" borderId="68" xfId="0" applyNumberFormat="1" applyFont="1" applyFill="1" applyBorder="1">
      <alignment vertical="center"/>
    </xf>
    <xf numFmtId="0" fontId="12" fillId="16" borderId="50" xfId="0" applyFont="1" applyFill="1" applyBorder="1" applyAlignment="1" applyProtection="1">
      <alignment horizontal="center" vertical="center" wrapText="1"/>
      <protection locked="0"/>
    </xf>
    <xf numFmtId="0" fontId="12" fillId="16" borderId="21" xfId="0" applyFont="1" applyFill="1" applyBorder="1" applyAlignment="1" applyProtection="1">
      <alignment vertical="center" wrapText="1"/>
      <protection locked="0"/>
    </xf>
    <xf numFmtId="38" fontId="12" fillId="16" borderId="1" xfId="0" applyNumberFormat="1" applyFont="1" applyFill="1" applyBorder="1" applyProtection="1">
      <alignment vertical="center"/>
      <protection locked="0"/>
    </xf>
    <xf numFmtId="0" fontId="12" fillId="16" borderId="23" xfId="0" applyFont="1" applyFill="1" applyBorder="1" applyProtection="1">
      <alignment vertical="center"/>
      <protection locked="0"/>
    </xf>
    <xf numFmtId="4" fontId="12" fillId="16" borderId="7" xfId="0" applyNumberFormat="1" applyFont="1" applyFill="1" applyBorder="1" applyAlignment="1" applyProtection="1">
      <alignment horizontal="right" vertical="center"/>
      <protection locked="0"/>
    </xf>
    <xf numFmtId="0" fontId="12" fillId="16" borderId="7" xfId="0" applyFont="1" applyFill="1" applyBorder="1" applyAlignment="1" applyProtection="1">
      <alignment horizontal="right" vertical="center"/>
      <protection locked="0"/>
    </xf>
    <xf numFmtId="38" fontId="12" fillId="16" borderId="75" xfId="0" applyNumberFormat="1" applyFont="1" applyFill="1" applyBorder="1">
      <alignment vertical="center"/>
    </xf>
    <xf numFmtId="0" fontId="12" fillId="16" borderId="53" xfId="0" applyFont="1" applyFill="1" applyBorder="1" applyAlignment="1" applyProtection="1">
      <alignment horizontal="center" vertical="center" wrapText="1"/>
      <protection locked="0"/>
    </xf>
    <xf numFmtId="0" fontId="12" fillId="16" borderId="20" xfId="0" applyFont="1" applyFill="1" applyBorder="1" applyAlignment="1" applyProtection="1">
      <alignment vertical="center" wrapText="1"/>
      <protection locked="0"/>
    </xf>
    <xf numFmtId="38" fontId="12" fillId="16" borderId="55" xfId="0" applyNumberFormat="1" applyFont="1" applyFill="1" applyBorder="1" applyProtection="1">
      <alignment vertical="center"/>
      <protection locked="0"/>
    </xf>
    <xf numFmtId="0" fontId="12" fillId="16" borderId="22" xfId="0" applyFont="1" applyFill="1" applyBorder="1" applyProtection="1">
      <alignment vertical="center"/>
      <protection locked="0"/>
    </xf>
    <xf numFmtId="4" fontId="12" fillId="16" borderId="15" xfId="0" applyNumberFormat="1" applyFont="1" applyFill="1" applyBorder="1" applyAlignment="1" applyProtection="1">
      <alignment horizontal="right" vertical="center"/>
      <protection locked="0"/>
    </xf>
    <xf numFmtId="0" fontId="12" fillId="16" borderId="15" xfId="0" applyFont="1" applyFill="1" applyBorder="1" applyAlignment="1" applyProtection="1">
      <alignment horizontal="right" vertical="center"/>
      <protection locked="0"/>
    </xf>
    <xf numFmtId="38" fontId="12" fillId="16" borderId="77" xfId="0" applyNumberFormat="1" applyFont="1" applyFill="1" applyBorder="1">
      <alignment vertical="center"/>
    </xf>
    <xf numFmtId="0" fontId="12" fillId="16" borderId="51" xfId="0" applyFont="1" applyFill="1" applyBorder="1" applyAlignment="1" applyProtection="1">
      <alignment horizontal="center" vertical="center" wrapText="1"/>
      <protection locked="0"/>
    </xf>
    <xf numFmtId="38" fontId="12" fillId="16" borderId="27" xfId="0" applyNumberFormat="1" applyFont="1" applyFill="1" applyBorder="1" applyAlignment="1" applyProtection="1">
      <alignment horizontal="right" vertical="center" wrapText="1"/>
      <protection locked="0"/>
    </xf>
    <xf numFmtId="38" fontId="12" fillId="16" borderId="45" xfId="0" applyNumberFormat="1" applyFont="1" applyFill="1" applyBorder="1" applyAlignment="1" applyProtection="1">
      <alignment horizontal="right" vertical="center"/>
      <protection locked="0"/>
    </xf>
    <xf numFmtId="38" fontId="12" fillId="16" borderId="54" xfId="0" applyNumberFormat="1" applyFont="1" applyFill="1" applyBorder="1" applyAlignment="1" applyProtection="1">
      <alignment horizontal="right" vertical="center" wrapText="1"/>
      <protection locked="0"/>
    </xf>
    <xf numFmtId="0" fontId="10" fillId="16" borderId="16" xfId="0" applyFont="1" applyFill="1" applyBorder="1" applyAlignment="1" applyProtection="1">
      <alignment horizontal="left" vertical="top" wrapText="1"/>
      <protection locked="0"/>
    </xf>
    <xf numFmtId="38" fontId="12" fillId="16" borderId="42" xfId="0" applyNumberFormat="1" applyFont="1" applyFill="1" applyBorder="1" applyAlignment="1" applyProtection="1">
      <alignment horizontal="right" vertical="center"/>
      <protection locked="0"/>
    </xf>
    <xf numFmtId="38" fontId="12" fillId="16" borderId="48" xfId="0" applyNumberFormat="1" applyFont="1" applyFill="1" applyBorder="1" applyAlignment="1" applyProtection="1">
      <alignment horizontal="right" vertical="center"/>
      <protection locked="0"/>
    </xf>
    <xf numFmtId="0" fontId="10" fillId="16" borderId="17" xfId="0" applyFont="1" applyFill="1" applyBorder="1" applyAlignment="1" applyProtection="1">
      <alignment horizontal="left" vertical="top" wrapText="1"/>
      <protection locked="0"/>
    </xf>
    <xf numFmtId="38" fontId="12" fillId="16" borderId="56" xfId="0" applyNumberFormat="1" applyFont="1" applyFill="1" applyBorder="1" applyAlignment="1" applyProtection="1">
      <alignment horizontal="right" vertical="center" wrapText="1"/>
      <protection locked="0"/>
    </xf>
    <xf numFmtId="38" fontId="12" fillId="16" borderId="57" xfId="0" applyNumberFormat="1" applyFont="1" applyFill="1" applyBorder="1" applyAlignment="1" applyProtection="1">
      <alignment horizontal="right" vertical="center"/>
      <protection locked="0"/>
    </xf>
    <xf numFmtId="38" fontId="12" fillId="16" borderId="58" xfId="0" applyNumberFormat="1" applyFont="1" applyFill="1" applyBorder="1" applyAlignment="1" applyProtection="1">
      <alignment horizontal="right" vertical="center"/>
      <protection locked="0"/>
    </xf>
    <xf numFmtId="38" fontId="12" fillId="16" borderId="59" xfId="0" applyNumberFormat="1" applyFont="1" applyFill="1" applyBorder="1" applyAlignment="1" applyProtection="1">
      <alignment horizontal="right" vertical="center"/>
      <protection locked="0"/>
    </xf>
    <xf numFmtId="38" fontId="12" fillId="16" borderId="60" xfId="0" applyNumberFormat="1" applyFont="1" applyFill="1" applyBorder="1" applyAlignment="1" applyProtection="1">
      <alignment horizontal="right" vertical="center" wrapText="1"/>
      <protection locked="0"/>
    </xf>
    <xf numFmtId="0" fontId="10" fillId="16" borderId="18" xfId="0" applyFont="1" applyFill="1" applyBorder="1" applyAlignment="1" applyProtection="1">
      <alignment horizontal="left" vertical="top" wrapText="1"/>
      <protection locked="0"/>
    </xf>
    <xf numFmtId="38" fontId="12" fillId="16" borderId="32" xfId="0" applyNumberFormat="1" applyFont="1" applyFill="1" applyBorder="1" applyAlignment="1" applyProtection="1">
      <alignment horizontal="right" vertical="center" wrapText="1"/>
      <protection locked="0"/>
    </xf>
    <xf numFmtId="38" fontId="12" fillId="16" borderId="63" xfId="0" applyNumberFormat="1" applyFont="1" applyFill="1" applyBorder="1" applyAlignment="1" applyProtection="1">
      <alignment horizontal="right" vertical="center"/>
      <protection locked="0"/>
    </xf>
    <xf numFmtId="38" fontId="12" fillId="16" borderId="64" xfId="0" applyNumberFormat="1" applyFont="1" applyFill="1" applyBorder="1" applyAlignment="1" applyProtection="1">
      <alignment horizontal="right" vertical="center" wrapText="1"/>
      <protection locked="0"/>
    </xf>
    <xf numFmtId="38" fontId="12" fillId="16" borderId="64" xfId="0" applyNumberFormat="1" applyFont="1" applyFill="1" applyBorder="1" applyAlignment="1" applyProtection="1">
      <alignment horizontal="right" vertical="center"/>
      <protection locked="0"/>
    </xf>
    <xf numFmtId="38" fontId="12" fillId="16" borderId="65" xfId="0" applyNumberFormat="1" applyFont="1" applyFill="1" applyBorder="1" applyAlignment="1" applyProtection="1">
      <alignment horizontal="right" vertical="center"/>
      <protection locked="0"/>
    </xf>
    <xf numFmtId="38" fontId="12" fillId="16" borderId="34" xfId="0" applyNumberFormat="1" applyFont="1" applyFill="1" applyBorder="1" applyAlignment="1" applyProtection="1">
      <alignment horizontal="right" vertical="center" wrapText="1"/>
      <protection locked="0"/>
    </xf>
    <xf numFmtId="0" fontId="10" fillId="16" borderId="66" xfId="0" applyFont="1" applyFill="1" applyBorder="1" applyAlignment="1" applyProtection="1">
      <alignment horizontal="left" vertical="top" wrapText="1"/>
      <protection locked="0"/>
    </xf>
    <xf numFmtId="38" fontId="12" fillId="16" borderId="21" xfId="0" applyNumberFormat="1" applyFont="1" applyFill="1" applyBorder="1" applyAlignment="1" applyProtection="1">
      <alignment horizontal="right" vertical="center" wrapText="1"/>
      <protection locked="0"/>
    </xf>
    <xf numFmtId="38" fontId="12" fillId="16" borderId="46" xfId="0" applyNumberFormat="1" applyFont="1" applyFill="1" applyBorder="1" applyAlignment="1" applyProtection="1">
      <alignment horizontal="right" vertical="center"/>
      <protection locked="0"/>
    </xf>
    <xf numFmtId="38" fontId="12" fillId="16" borderId="43" xfId="0" applyNumberFormat="1" applyFont="1" applyFill="1" applyBorder="1" applyAlignment="1" applyProtection="1">
      <alignment horizontal="right" vertical="center" wrapText="1"/>
      <protection locked="0"/>
    </xf>
    <xf numFmtId="38" fontId="12" fillId="16" borderId="43" xfId="0" applyNumberFormat="1" applyFont="1" applyFill="1" applyBorder="1" applyAlignment="1" applyProtection="1">
      <alignment horizontal="right" vertical="center"/>
      <protection locked="0"/>
    </xf>
    <xf numFmtId="38" fontId="12" fillId="16" borderId="49" xfId="0" applyNumberFormat="1" applyFont="1" applyFill="1" applyBorder="1" applyAlignment="1" applyProtection="1">
      <alignment horizontal="right" vertical="center"/>
      <protection locked="0"/>
    </xf>
    <xf numFmtId="38" fontId="12" fillId="16" borderId="35" xfId="0" applyNumberFormat="1" applyFont="1" applyFill="1" applyBorder="1" applyAlignment="1" applyProtection="1">
      <alignment horizontal="right" vertical="center" wrapText="1"/>
      <protection locked="0"/>
    </xf>
    <xf numFmtId="38" fontId="12" fillId="16" borderId="20" xfId="0" applyNumberFormat="1" applyFont="1" applyFill="1" applyBorder="1" applyAlignment="1" applyProtection="1">
      <alignment horizontal="right" vertical="center" wrapText="1"/>
      <protection locked="0"/>
    </xf>
    <xf numFmtId="38" fontId="12" fillId="16" borderId="44" xfId="0" applyNumberFormat="1" applyFont="1" applyFill="1" applyBorder="1" applyAlignment="1" applyProtection="1">
      <alignment horizontal="right" vertical="center"/>
      <protection locked="0"/>
    </xf>
    <xf numFmtId="38" fontId="12" fillId="16" borderId="41" xfId="0" applyNumberFormat="1" applyFont="1" applyFill="1" applyBorder="1" applyAlignment="1" applyProtection="1">
      <alignment horizontal="right" vertical="center" wrapText="1"/>
      <protection locked="0"/>
    </xf>
    <xf numFmtId="38" fontId="12" fillId="16" borderId="41" xfId="0" applyNumberFormat="1" applyFont="1" applyFill="1" applyBorder="1" applyAlignment="1" applyProtection="1">
      <alignment horizontal="right" vertical="center"/>
      <protection locked="0"/>
    </xf>
    <xf numFmtId="38" fontId="12" fillId="16" borderId="47" xfId="0" applyNumberFormat="1" applyFont="1" applyFill="1" applyBorder="1" applyAlignment="1" applyProtection="1">
      <alignment horizontal="right" vertical="center"/>
      <protection locked="0"/>
    </xf>
    <xf numFmtId="38" fontId="12" fillId="16" borderId="37" xfId="0" applyNumberFormat="1" applyFont="1" applyFill="1" applyBorder="1" applyAlignment="1" applyProtection="1">
      <alignment horizontal="right" vertical="center" wrapText="1"/>
      <protection locked="0"/>
    </xf>
    <xf numFmtId="0" fontId="10" fillId="16" borderId="19" xfId="0" applyFont="1" applyFill="1" applyBorder="1" applyAlignment="1" applyProtection="1">
      <alignment horizontal="left" vertical="top" wrapText="1"/>
      <protection locked="0"/>
    </xf>
    <xf numFmtId="0" fontId="47" fillId="16" borderId="53" xfId="0" applyFont="1" applyFill="1" applyBorder="1" applyAlignment="1" applyProtection="1">
      <alignment vertical="center" wrapText="1" shrinkToFit="1"/>
      <protection locked="0"/>
    </xf>
    <xf numFmtId="0" fontId="47" fillId="16" borderId="51" xfId="0" applyFont="1" applyFill="1" applyBorder="1" applyAlignment="1" applyProtection="1">
      <alignment vertical="center" wrapText="1" shrinkToFit="1"/>
      <protection locked="0"/>
    </xf>
    <xf numFmtId="0" fontId="47" fillId="16" borderId="53" xfId="0" applyFont="1" applyFill="1" applyBorder="1" applyAlignment="1" applyProtection="1">
      <alignment vertical="center" wrapText="1"/>
      <protection locked="0"/>
    </xf>
    <xf numFmtId="38" fontId="47" fillId="16" borderId="23" xfId="0" applyNumberFormat="1" applyFont="1" applyFill="1" applyBorder="1" applyAlignment="1" applyProtection="1">
      <alignment horizontal="center" vertical="center"/>
      <protection locked="0"/>
    </xf>
    <xf numFmtId="0" fontId="47" fillId="16" borderId="7" xfId="0" applyFont="1" applyFill="1" applyBorder="1" applyProtection="1">
      <alignment vertical="center"/>
      <protection locked="0"/>
    </xf>
    <xf numFmtId="0" fontId="47" fillId="16" borderId="76" xfId="0" applyFont="1" applyFill="1" applyBorder="1" applyProtection="1">
      <alignment vertical="center"/>
      <protection locked="0"/>
    </xf>
    <xf numFmtId="0" fontId="47" fillId="16" borderId="75" xfId="0" applyFont="1" applyFill="1" applyBorder="1" applyAlignment="1" applyProtection="1">
      <alignment vertical="center" wrapText="1"/>
      <protection locked="0"/>
    </xf>
    <xf numFmtId="0" fontId="47" fillId="16" borderId="77" xfId="0" applyFont="1" applyFill="1" applyBorder="1" applyAlignment="1" applyProtection="1">
      <alignment vertical="center" wrapText="1"/>
      <protection locked="0"/>
    </xf>
    <xf numFmtId="0" fontId="47" fillId="16" borderId="51" xfId="0" applyFont="1" applyFill="1" applyBorder="1" applyAlignment="1" applyProtection="1">
      <alignment vertical="center" wrapText="1"/>
      <protection locked="0"/>
    </xf>
    <xf numFmtId="38" fontId="47" fillId="16" borderId="22" xfId="0" applyNumberFormat="1" applyFont="1" applyFill="1" applyBorder="1" applyAlignment="1" applyProtection="1">
      <alignment horizontal="center" vertical="center"/>
      <protection locked="0"/>
    </xf>
    <xf numFmtId="0" fontId="47" fillId="16" borderId="15" xfId="0" applyFont="1" applyFill="1" applyBorder="1" applyProtection="1">
      <alignment vertical="center"/>
      <protection locked="0"/>
    </xf>
    <xf numFmtId="0" fontId="47" fillId="16" borderId="74" xfId="0" applyFont="1" applyFill="1" applyBorder="1" applyProtection="1">
      <alignment vertical="center"/>
      <protection locked="0"/>
    </xf>
    <xf numFmtId="0" fontId="51" fillId="16" borderId="21" xfId="0" applyFont="1" applyFill="1" applyBorder="1" applyAlignment="1" applyProtection="1">
      <alignment horizontal="center" vertical="center" shrinkToFit="1"/>
      <protection locked="0"/>
    </xf>
    <xf numFmtId="0" fontId="51" fillId="16" borderId="20" xfId="0" applyFont="1" applyFill="1" applyBorder="1" applyAlignment="1" applyProtection="1">
      <alignment horizontal="center" vertical="center" shrinkToFit="1"/>
      <protection locked="0"/>
    </xf>
    <xf numFmtId="3" fontId="47" fillId="16" borderId="2" xfId="0" applyNumberFormat="1" applyFont="1" applyFill="1" applyBorder="1" applyAlignment="1" applyProtection="1">
      <alignment horizontal="center" vertical="center"/>
      <protection locked="0"/>
    </xf>
    <xf numFmtId="3" fontId="47" fillId="16" borderId="36" xfId="0" applyNumberFormat="1" applyFont="1" applyFill="1" applyBorder="1" applyAlignment="1" applyProtection="1">
      <alignment horizontal="center" vertical="center"/>
      <protection locked="0"/>
    </xf>
    <xf numFmtId="0" fontId="47" fillId="16" borderId="21" xfId="0" applyFont="1" applyFill="1" applyBorder="1" applyAlignment="1" applyProtection="1">
      <alignment vertical="center" wrapText="1"/>
      <protection locked="0"/>
    </xf>
    <xf numFmtId="0" fontId="47" fillId="16" borderId="20" xfId="0" applyFont="1" applyFill="1" applyBorder="1" applyAlignment="1" applyProtection="1">
      <alignment vertical="center" wrapText="1"/>
      <protection locked="0"/>
    </xf>
    <xf numFmtId="3" fontId="47" fillId="16" borderId="7" xfId="0" applyNumberFormat="1" applyFont="1" applyFill="1" applyBorder="1" applyProtection="1">
      <alignment vertical="center"/>
      <protection locked="0"/>
    </xf>
    <xf numFmtId="3" fontId="47" fillId="16" borderId="15" xfId="0" applyNumberFormat="1" applyFont="1" applyFill="1" applyBorder="1" applyProtection="1">
      <alignment vertical="center"/>
      <protection locked="0"/>
    </xf>
    <xf numFmtId="38" fontId="47" fillId="16" borderId="23" xfId="0" applyNumberFormat="1" applyFont="1" applyFill="1" applyBorder="1">
      <alignment vertical="center"/>
    </xf>
    <xf numFmtId="0" fontId="47" fillId="16" borderId="5" xfId="0" applyFont="1" applyFill="1" applyBorder="1">
      <alignment vertical="center"/>
    </xf>
    <xf numFmtId="3" fontId="47" fillId="16" borderId="35" xfId="0" applyNumberFormat="1" applyFont="1" applyFill="1" applyBorder="1">
      <alignment vertical="center"/>
    </xf>
    <xf numFmtId="38" fontId="47" fillId="16" borderId="22" xfId="0" applyNumberFormat="1" applyFont="1" applyFill="1" applyBorder="1">
      <alignment vertical="center"/>
    </xf>
    <xf numFmtId="0" fontId="47" fillId="16" borderId="55" xfId="0" applyFont="1" applyFill="1" applyBorder="1">
      <alignment vertical="center"/>
    </xf>
    <xf numFmtId="3" fontId="47" fillId="16" borderId="37" xfId="0" applyNumberFormat="1" applyFont="1" applyFill="1" applyBorder="1">
      <alignment vertical="center"/>
    </xf>
    <xf numFmtId="3" fontId="47" fillId="16" borderId="62" xfId="0" applyNumberFormat="1" applyFont="1" applyFill="1" applyBorder="1">
      <alignment vertical="center"/>
    </xf>
    <xf numFmtId="3" fontId="47" fillId="16" borderId="7" xfId="0" applyNumberFormat="1" applyFont="1" applyFill="1" applyBorder="1">
      <alignment vertical="center"/>
    </xf>
    <xf numFmtId="182" fontId="47" fillId="16" borderId="15" xfId="0" applyNumberFormat="1" applyFont="1" applyFill="1" applyBorder="1" applyAlignment="1">
      <alignment horizontal="right" vertical="center"/>
    </xf>
    <xf numFmtId="55" fontId="47" fillId="16" borderId="68" xfId="0" applyNumberFormat="1" applyFont="1" applyFill="1" applyBorder="1" applyAlignment="1" applyProtection="1">
      <alignment horizontal="center" vertical="center" wrapText="1"/>
      <protection locked="0"/>
    </xf>
    <xf numFmtId="55" fontId="47" fillId="16" borderId="75" xfId="0" applyNumberFormat="1" applyFont="1" applyFill="1" applyBorder="1" applyAlignment="1" applyProtection="1">
      <alignment horizontal="center" vertical="center" wrapText="1"/>
      <protection locked="0"/>
    </xf>
    <xf numFmtId="55" fontId="47" fillId="16" borderId="77" xfId="0" applyNumberFormat="1" applyFont="1" applyFill="1" applyBorder="1" applyAlignment="1" applyProtection="1">
      <alignment horizontal="center" vertical="center" wrapText="1"/>
      <protection locked="0"/>
    </xf>
    <xf numFmtId="3" fontId="12" fillId="16" borderId="34" xfId="0" applyNumberFormat="1" applyFont="1" applyFill="1" applyBorder="1" applyAlignment="1">
      <alignment horizontal="right" vertical="center"/>
    </xf>
    <xf numFmtId="3" fontId="12" fillId="16" borderId="35" xfId="0" applyNumberFormat="1" applyFont="1" applyFill="1" applyBorder="1" applyAlignment="1">
      <alignment horizontal="right" vertical="center"/>
    </xf>
    <xf numFmtId="3" fontId="12" fillId="16" borderId="37" xfId="0" applyNumberFormat="1" applyFont="1" applyFill="1" applyBorder="1" applyAlignment="1">
      <alignment horizontal="right" vertical="center"/>
    </xf>
    <xf numFmtId="38" fontId="13" fillId="16" borderId="60" xfId="0" applyNumberFormat="1" applyFont="1" applyFill="1" applyBorder="1">
      <alignment vertical="center"/>
    </xf>
    <xf numFmtId="38" fontId="13" fillId="16" borderId="37" xfId="0" applyNumberFormat="1" applyFont="1" applyFill="1" applyBorder="1">
      <alignment vertical="center"/>
    </xf>
    <xf numFmtId="38" fontId="13" fillId="16" borderId="38" xfId="0" applyNumberFormat="1" applyFont="1" applyFill="1" applyBorder="1">
      <alignment vertical="center"/>
    </xf>
    <xf numFmtId="3" fontId="12" fillId="16" borderId="28" xfId="0" applyNumberFormat="1" applyFont="1" applyFill="1" applyBorder="1" applyAlignment="1">
      <alignment horizontal="right" vertical="center" wrapText="1"/>
    </xf>
    <xf numFmtId="3" fontId="12" fillId="16" borderId="38" xfId="0" applyNumberFormat="1" applyFont="1" applyFill="1" applyBorder="1" applyAlignment="1">
      <alignment horizontal="right" vertical="center" wrapText="1"/>
    </xf>
    <xf numFmtId="3" fontId="13" fillId="16" borderId="28" xfId="0" applyNumberFormat="1" applyFont="1" applyFill="1" applyBorder="1" applyAlignment="1">
      <alignment horizontal="right" vertical="center" wrapText="1"/>
    </xf>
    <xf numFmtId="3" fontId="13" fillId="16" borderId="38" xfId="0" applyNumberFormat="1" applyFont="1" applyFill="1" applyBorder="1" applyAlignment="1">
      <alignment horizontal="right" vertical="center" wrapText="1"/>
    </xf>
    <xf numFmtId="38" fontId="13" fillId="16" borderId="93" xfId="0" applyNumberFormat="1" applyFont="1" applyFill="1" applyBorder="1" applyAlignment="1">
      <alignment vertical="center" wrapText="1"/>
    </xf>
    <xf numFmtId="38" fontId="13" fillId="16" borderId="83" xfId="0" applyNumberFormat="1" applyFont="1" applyFill="1" applyBorder="1">
      <alignment vertical="center"/>
    </xf>
    <xf numFmtId="176" fontId="13" fillId="16" borderId="84" xfId="0" applyNumberFormat="1" applyFont="1" applyFill="1" applyBorder="1" applyAlignment="1">
      <alignment horizontal="right" vertical="center"/>
    </xf>
    <xf numFmtId="0" fontId="12" fillId="16" borderId="68" xfId="0" applyFont="1" applyFill="1" applyBorder="1" applyAlignment="1">
      <alignment horizontal="center" vertical="center" wrapText="1"/>
    </xf>
    <xf numFmtId="0" fontId="47" fillId="0" borderId="32" xfId="0" applyFont="1" applyBorder="1" applyAlignment="1" applyProtection="1">
      <alignment horizontal="left" vertical="center" wrapText="1"/>
      <protection locked="0"/>
    </xf>
    <xf numFmtId="0" fontId="47" fillId="0" borderId="21" xfId="0" applyFont="1" applyBorder="1" applyAlignment="1" applyProtection="1">
      <alignment horizontal="left" vertical="center" wrapText="1"/>
      <protection locked="0"/>
    </xf>
    <xf numFmtId="0" fontId="47" fillId="0" borderId="20" xfId="0" applyFont="1" applyBorder="1" applyAlignment="1" applyProtection="1">
      <alignment horizontal="left" vertical="center" wrapText="1"/>
      <protection locked="0"/>
    </xf>
    <xf numFmtId="0" fontId="47" fillId="0" borderId="33" xfId="0" applyFont="1" applyBorder="1" applyAlignment="1">
      <alignment horizontal="center" vertical="center"/>
    </xf>
    <xf numFmtId="0" fontId="47" fillId="0" borderId="3" xfId="0" applyFont="1" applyBorder="1" applyAlignment="1">
      <alignment horizontal="center" vertical="center"/>
    </xf>
    <xf numFmtId="0" fontId="47" fillId="0" borderId="36" xfId="0" applyFont="1" applyBorder="1" applyAlignment="1">
      <alignment horizontal="center" vertical="center"/>
    </xf>
    <xf numFmtId="0" fontId="47" fillId="0" borderId="26" xfId="0" applyFont="1" applyBorder="1" applyAlignment="1">
      <alignment horizontal="center" vertical="center"/>
    </xf>
    <xf numFmtId="0" fontId="47" fillId="0" borderId="23" xfId="0" applyFont="1" applyBorder="1" applyAlignment="1">
      <alignment horizontal="center" vertical="center"/>
    </xf>
    <xf numFmtId="0" fontId="47" fillId="0" borderId="22" xfId="0" applyFont="1" applyBorder="1" applyAlignment="1">
      <alignment horizontal="center" vertical="center"/>
    </xf>
    <xf numFmtId="0" fontId="47" fillId="0" borderId="62" xfId="0" applyFont="1" applyBorder="1" applyAlignment="1" applyProtection="1">
      <alignment horizontal="center" vertical="center"/>
      <protection locked="0"/>
    </xf>
    <xf numFmtId="0" fontId="47" fillId="0" borderId="7"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9" fillId="0" borderId="34" xfId="0" applyFont="1" applyBorder="1" applyAlignment="1" applyProtection="1">
      <alignment horizontal="left" vertical="top" wrapText="1"/>
      <protection locked="0"/>
    </xf>
    <xf numFmtId="0" fontId="19" fillId="0" borderId="35" xfId="0" applyFont="1" applyBorder="1" applyAlignment="1" applyProtection="1">
      <alignment horizontal="left" vertical="top" wrapText="1"/>
      <protection locked="0"/>
    </xf>
    <xf numFmtId="0" fontId="47" fillId="0" borderId="35" xfId="0" applyFont="1" applyBorder="1" applyAlignment="1" applyProtection="1">
      <alignment horizontal="left" vertical="top" wrapText="1"/>
      <protection locked="0"/>
    </xf>
    <xf numFmtId="0" fontId="47" fillId="0" borderId="37" xfId="0" applyFont="1" applyBorder="1" applyAlignment="1" applyProtection="1">
      <alignment horizontal="left" vertical="top" wrapText="1"/>
      <protection locked="0"/>
    </xf>
    <xf numFmtId="0" fontId="86" fillId="0" borderId="216" xfId="29" applyFont="1" applyBorder="1" applyAlignment="1" applyProtection="1">
      <alignment horizontal="center" vertical="center" wrapText="1"/>
      <protection locked="0"/>
    </xf>
    <xf numFmtId="38" fontId="126" fillId="21" borderId="90" xfId="33" applyFont="1" applyFill="1" applyBorder="1" applyAlignment="1" applyProtection="1">
      <alignment horizontal="right" vertical="center" shrinkToFit="1"/>
    </xf>
    <xf numFmtId="38" fontId="126" fillId="21" borderId="3" xfId="33" applyFont="1" applyFill="1" applyBorder="1" applyAlignment="1" applyProtection="1">
      <alignment horizontal="right" vertical="center" shrinkToFit="1"/>
    </xf>
    <xf numFmtId="0" fontId="80" fillId="0" borderId="100" xfId="0" applyFont="1" applyBorder="1">
      <alignment vertical="center"/>
    </xf>
    <xf numFmtId="0" fontId="80" fillId="0" borderId="91" xfId="0" applyFont="1" applyBorder="1">
      <alignment vertical="center"/>
    </xf>
    <xf numFmtId="0" fontId="80" fillId="0" borderId="108" xfId="0" applyFont="1" applyBorder="1">
      <alignment vertical="center"/>
    </xf>
    <xf numFmtId="0" fontId="127" fillId="14" borderId="178" xfId="0" applyFont="1" applyFill="1" applyBorder="1" applyAlignment="1">
      <alignment horizontal="left" vertical="center" indent="1"/>
    </xf>
    <xf numFmtId="0" fontId="127" fillId="14" borderId="168" xfId="0" applyFont="1" applyFill="1" applyBorder="1" applyAlignment="1">
      <alignment horizontal="left" vertical="center" indent="1"/>
    </xf>
    <xf numFmtId="0" fontId="127" fillId="14" borderId="168" xfId="0" applyFont="1" applyFill="1" applyBorder="1" applyAlignment="1">
      <alignment horizontal="left" vertical="center" wrapText="1" indent="1"/>
    </xf>
    <xf numFmtId="0" fontId="127" fillId="14" borderId="75" xfId="0" applyFont="1" applyFill="1" applyBorder="1" applyAlignment="1">
      <alignment horizontal="left" vertical="center" indent="1"/>
    </xf>
    <xf numFmtId="0" fontId="127" fillId="14" borderId="77" xfId="0" applyFont="1" applyFill="1" applyBorder="1" applyAlignment="1">
      <alignment horizontal="left" vertical="center" wrapText="1" indent="1"/>
    </xf>
    <xf numFmtId="0" fontId="86" fillId="16" borderId="2" xfId="27" quotePrefix="1" applyFont="1" applyFill="1" applyBorder="1" applyAlignment="1" applyProtection="1">
      <alignment horizontal="center" vertical="center" wrapText="1"/>
      <protection locked="0"/>
    </xf>
    <xf numFmtId="0" fontId="86" fillId="20" borderId="0" xfId="26" applyFont="1" applyFill="1" applyAlignment="1">
      <alignment horizontal="left" vertical="center" wrapText="1"/>
    </xf>
    <xf numFmtId="0" fontId="129" fillId="0" borderId="67" xfId="0" applyFont="1" applyBorder="1" applyAlignment="1">
      <alignment horizontal="center" vertical="center"/>
    </xf>
    <xf numFmtId="0" fontId="129" fillId="0" borderId="0" xfId="0" applyFont="1">
      <alignment vertical="center"/>
    </xf>
    <xf numFmtId="0" fontId="80" fillId="0" borderId="0" xfId="0" applyFont="1" applyAlignment="1">
      <alignment vertical="center" wrapText="1"/>
    </xf>
    <xf numFmtId="0" fontId="129" fillId="0" borderId="7" xfId="0" applyFont="1" applyBorder="1" applyAlignment="1">
      <alignment horizontal="center" vertical="center"/>
    </xf>
    <xf numFmtId="0" fontId="80" fillId="0" borderId="0" xfId="0" applyFont="1">
      <alignment vertical="center"/>
    </xf>
    <xf numFmtId="179" fontId="127" fillId="10" borderId="7" xfId="0" applyNumberFormat="1" applyFont="1" applyFill="1" applyBorder="1" applyAlignment="1" applyProtection="1">
      <alignment horizontal="left" vertical="center"/>
      <protection locked="0"/>
    </xf>
    <xf numFmtId="0" fontId="129" fillId="0" borderId="15" xfId="0" applyFont="1" applyBorder="1" applyAlignment="1">
      <alignment horizontal="center" vertical="center"/>
    </xf>
    <xf numFmtId="0" fontId="129" fillId="0" borderId="62" xfId="0" applyFont="1" applyBorder="1" applyAlignment="1">
      <alignment horizontal="center" vertical="center"/>
    </xf>
    <xf numFmtId="179" fontId="127" fillId="10" borderId="7" xfId="0" applyNumberFormat="1" applyFont="1" applyFill="1" applyBorder="1" applyAlignment="1" applyProtection="1">
      <alignment horizontal="center" vertical="center"/>
      <protection locked="0"/>
    </xf>
    <xf numFmtId="0" fontId="129" fillId="9" borderId="33" xfId="0" applyFont="1" applyFill="1" applyBorder="1" applyAlignment="1">
      <alignment horizontal="center" vertical="center" wrapText="1"/>
    </xf>
    <xf numFmtId="0" fontId="129" fillId="9" borderId="2" xfId="0" applyFont="1" applyFill="1" applyBorder="1" applyAlignment="1">
      <alignment horizontal="center" vertical="center" wrapText="1"/>
    </xf>
    <xf numFmtId="0" fontId="129" fillId="9" borderId="3" xfId="0" applyFont="1" applyFill="1" applyBorder="1" applyAlignment="1">
      <alignment horizontal="center" vertical="center" wrapText="1"/>
    </xf>
    <xf numFmtId="49" fontId="129" fillId="13" borderId="2" xfId="0" applyNumberFormat="1" applyFont="1" applyFill="1" applyBorder="1" applyAlignment="1" applyProtection="1">
      <alignment horizontal="center" vertical="center" wrapText="1"/>
      <protection locked="0"/>
    </xf>
    <xf numFmtId="0" fontId="129" fillId="0" borderId="0" xfId="0" applyFont="1" applyProtection="1">
      <alignment vertical="center"/>
      <protection locked="0"/>
    </xf>
    <xf numFmtId="0" fontId="129" fillId="0" borderId="2" xfId="0" applyFont="1" applyBorder="1" applyAlignment="1" applyProtection="1">
      <alignment horizontal="center" vertical="center" wrapText="1"/>
      <protection locked="0"/>
    </xf>
    <xf numFmtId="0" fontId="127" fillId="0" borderId="0" xfId="0" applyFont="1">
      <alignment vertical="center"/>
    </xf>
    <xf numFmtId="0" fontId="133" fillId="9" borderId="80" xfId="0" applyFont="1" applyFill="1" applyBorder="1" applyAlignment="1">
      <alignment vertical="center" wrapText="1"/>
    </xf>
    <xf numFmtId="0" fontId="133" fillId="9" borderId="78" xfId="0" applyFont="1" applyFill="1" applyBorder="1" applyAlignment="1">
      <alignment vertical="center" wrapText="1"/>
    </xf>
    <xf numFmtId="0" fontId="86" fillId="0" borderId="0" xfId="24" applyFont="1">
      <alignment vertical="center"/>
    </xf>
    <xf numFmtId="0" fontId="82" fillId="0" borderId="0" xfId="24" applyFont="1">
      <alignment vertical="center"/>
    </xf>
    <xf numFmtId="0" fontId="84" fillId="0" borderId="0" xfId="24" applyFont="1">
      <alignment vertical="center"/>
    </xf>
    <xf numFmtId="0" fontId="92" fillId="0" borderId="0" xfId="24" applyFont="1">
      <alignment vertical="center"/>
    </xf>
    <xf numFmtId="0" fontId="96" fillId="0" borderId="0" xfId="24" applyFont="1">
      <alignment vertical="center"/>
    </xf>
    <xf numFmtId="0" fontId="122" fillId="0" borderId="0" xfId="24" applyFont="1">
      <alignment vertical="center"/>
    </xf>
    <xf numFmtId="0" fontId="134" fillId="0" borderId="0" xfId="24" applyFont="1">
      <alignment vertical="center"/>
    </xf>
    <xf numFmtId="0" fontId="96" fillId="0" borderId="0" xfId="24" applyFont="1" applyAlignment="1">
      <alignment horizontal="left" vertical="center" wrapText="1"/>
    </xf>
    <xf numFmtId="0" fontId="96" fillId="0" borderId="0" xfId="24" applyFont="1" applyAlignment="1">
      <alignment horizontal="left" vertical="center"/>
    </xf>
    <xf numFmtId="0" fontId="96" fillId="0" borderId="0" xfId="24" applyFont="1" applyAlignment="1">
      <alignment horizontal="center" vertical="center" wrapText="1"/>
    </xf>
    <xf numFmtId="0" fontId="96" fillId="0" borderId="0" xfId="24" applyFont="1" applyAlignment="1">
      <alignment horizontal="right" vertical="center"/>
    </xf>
    <xf numFmtId="0" fontId="96" fillId="0" borderId="0" xfId="24" applyFont="1" applyAlignment="1">
      <alignment horizontal="center" vertical="center"/>
    </xf>
    <xf numFmtId="0" fontId="96" fillId="0" borderId="96" xfId="24" applyFont="1" applyBorder="1" applyAlignment="1">
      <alignment horizontal="center" vertical="center"/>
    </xf>
    <xf numFmtId="0" fontId="96" fillId="0" borderId="0" xfId="24" applyFont="1" applyAlignment="1">
      <alignment horizontal="right" vertical="center" wrapText="1"/>
    </xf>
    <xf numFmtId="0" fontId="96" fillId="0" borderId="0" xfId="24" applyFont="1" applyAlignment="1" applyProtection="1">
      <alignment horizontal="left" vertical="center"/>
      <protection locked="0"/>
    </xf>
    <xf numFmtId="0" fontId="96" fillId="0" borderId="0" xfId="24" applyFont="1" applyAlignment="1" applyProtection="1">
      <alignment horizontal="left" vertical="top"/>
      <protection locked="0"/>
    </xf>
    <xf numFmtId="0" fontId="83" fillId="0" borderId="2" xfId="26" applyFont="1" applyBorder="1" applyAlignment="1">
      <alignment horizontal="center" vertical="center"/>
    </xf>
    <xf numFmtId="0" fontId="83" fillId="0" borderId="10" xfId="26" applyFont="1" applyBorder="1">
      <alignment vertical="center"/>
    </xf>
    <xf numFmtId="0" fontId="83" fillId="0" borderId="8" xfId="26" applyFont="1" applyBorder="1">
      <alignment vertical="center"/>
    </xf>
    <xf numFmtId="0" fontId="83" fillId="0" borderId="6" xfId="26" applyFont="1" applyBorder="1">
      <alignment vertical="center"/>
    </xf>
    <xf numFmtId="0" fontId="83" fillId="0" borderId="14" xfId="26" applyFont="1" applyBorder="1" applyAlignment="1">
      <alignment horizontal="center" vertical="center"/>
    </xf>
    <xf numFmtId="0" fontId="83" fillId="0" borderId="10" xfId="26" applyFont="1" applyBorder="1" applyAlignment="1">
      <alignment horizontal="center" vertical="center"/>
    </xf>
    <xf numFmtId="0" fontId="83" fillId="0" borderId="2" xfId="26" applyFont="1" applyBorder="1">
      <alignment vertical="center"/>
    </xf>
    <xf numFmtId="0" fontId="83" fillId="0" borderId="14" xfId="26" applyFont="1" applyBorder="1">
      <alignment vertical="center"/>
    </xf>
    <xf numFmtId="0" fontId="83" fillId="0" borderId="86" xfId="26" applyFont="1" applyBorder="1">
      <alignment vertical="center"/>
    </xf>
    <xf numFmtId="0" fontId="127" fillId="16" borderId="27" xfId="0" applyFont="1" applyFill="1" applyBorder="1" applyAlignment="1" applyProtection="1">
      <alignment vertical="center" wrapText="1"/>
      <protection locked="0"/>
    </xf>
    <xf numFmtId="38" fontId="127" fillId="16" borderId="1" xfId="0" applyNumberFormat="1" applyFont="1" applyFill="1" applyBorder="1">
      <alignment vertical="center"/>
    </xf>
    <xf numFmtId="0" fontId="127" fillId="16" borderId="24" xfId="0" applyFont="1" applyFill="1" applyBorder="1">
      <alignment vertical="center"/>
    </xf>
    <xf numFmtId="4" fontId="127" fillId="16" borderId="67" xfId="0" applyNumberFormat="1" applyFont="1" applyFill="1" applyBorder="1" applyAlignment="1">
      <alignment horizontal="right" vertical="center"/>
    </xf>
    <xf numFmtId="0" fontId="127" fillId="16" borderId="26" xfId="0" applyFont="1" applyFill="1" applyBorder="1">
      <alignment vertical="center"/>
    </xf>
    <xf numFmtId="0" fontId="127" fillId="16" borderId="67" xfId="0" applyFont="1" applyFill="1" applyBorder="1" applyAlignment="1">
      <alignment horizontal="right" vertical="center"/>
    </xf>
    <xf numFmtId="38" fontId="127" fillId="16" borderId="27" xfId="0" applyNumberFormat="1" applyFont="1" applyFill="1" applyBorder="1">
      <alignment vertical="center"/>
    </xf>
    <xf numFmtId="0" fontId="127" fillId="16" borderId="52" xfId="0" applyFont="1" applyFill="1" applyBorder="1" applyAlignment="1">
      <alignment horizontal="center" vertical="center" wrapText="1"/>
    </xf>
    <xf numFmtId="38" fontId="127" fillId="16" borderId="27" xfId="0" applyNumberFormat="1" applyFont="1" applyFill="1" applyBorder="1" applyAlignment="1" applyProtection="1">
      <alignment horizontal="right" vertical="center" wrapText="1"/>
      <protection locked="0"/>
    </xf>
    <xf numFmtId="38" fontId="127" fillId="16" borderId="45" xfId="0" applyNumberFormat="1" applyFont="1" applyFill="1" applyBorder="1" applyAlignment="1" applyProtection="1">
      <alignment horizontal="right" vertical="center"/>
      <protection locked="0"/>
    </xf>
    <xf numFmtId="0" fontId="127" fillId="16" borderId="23" xfId="0" applyFont="1" applyFill="1" applyBorder="1">
      <alignment vertical="center"/>
    </xf>
    <xf numFmtId="38" fontId="127" fillId="16" borderId="42" xfId="0" applyNumberFormat="1" applyFont="1" applyFill="1" applyBorder="1" applyAlignment="1" applyProtection="1">
      <alignment horizontal="right" vertical="center"/>
      <protection locked="0"/>
    </xf>
    <xf numFmtId="38" fontId="127" fillId="16" borderId="48" xfId="0" applyNumberFormat="1" applyFont="1" applyFill="1" applyBorder="1" applyAlignment="1" applyProtection="1">
      <alignment horizontal="right" vertical="center"/>
      <protection locked="0"/>
    </xf>
    <xf numFmtId="0" fontId="133" fillId="16" borderId="50" xfId="0" applyFont="1" applyFill="1" applyBorder="1" applyAlignment="1" applyProtection="1">
      <alignment vertical="center" wrapText="1" shrinkToFit="1"/>
      <protection locked="0"/>
    </xf>
    <xf numFmtId="0" fontId="133" fillId="16" borderId="68" xfId="0" applyFont="1" applyFill="1" applyBorder="1" applyAlignment="1" applyProtection="1">
      <alignment vertical="center" wrapText="1"/>
      <protection locked="0"/>
    </xf>
    <xf numFmtId="0" fontId="133" fillId="16" borderId="50" xfId="0" applyFont="1" applyFill="1" applyBorder="1" applyAlignment="1" applyProtection="1">
      <alignment vertical="center" wrapText="1"/>
      <protection locked="0"/>
    </xf>
    <xf numFmtId="38" fontId="133" fillId="16" borderId="26" xfId="0" applyNumberFormat="1" applyFont="1" applyFill="1" applyBorder="1" applyAlignment="1" applyProtection="1">
      <alignment horizontal="center" vertical="center"/>
      <protection locked="0"/>
    </xf>
    <xf numFmtId="0" fontId="133" fillId="16" borderId="62" xfId="0" applyFont="1" applyFill="1" applyBorder="1" applyProtection="1">
      <alignment vertical="center"/>
      <protection locked="0"/>
    </xf>
    <xf numFmtId="0" fontId="133" fillId="16" borderId="73" xfId="0" applyFont="1" applyFill="1" applyBorder="1" applyProtection="1">
      <alignment vertical="center"/>
      <protection locked="0"/>
    </xf>
    <xf numFmtId="0" fontId="135" fillId="16" borderId="32" xfId="0" applyFont="1" applyFill="1" applyBorder="1" applyAlignment="1" applyProtection="1">
      <alignment horizontal="center" vertical="center" shrinkToFit="1"/>
      <protection locked="0"/>
    </xf>
    <xf numFmtId="3" fontId="133" fillId="16" borderId="33" xfId="0" applyNumberFormat="1" applyFont="1" applyFill="1" applyBorder="1" applyAlignment="1" applyProtection="1">
      <alignment horizontal="center" vertical="center"/>
      <protection locked="0"/>
    </xf>
    <xf numFmtId="3" fontId="133" fillId="11" borderId="34" xfId="0" applyNumberFormat="1" applyFont="1" applyFill="1" applyBorder="1">
      <alignment vertical="center"/>
    </xf>
    <xf numFmtId="0" fontId="133" fillId="16" borderId="32" xfId="0" applyFont="1" applyFill="1" applyBorder="1" applyAlignment="1" applyProtection="1">
      <alignment vertical="center" wrapText="1"/>
      <protection locked="0"/>
    </xf>
    <xf numFmtId="3" fontId="133" fillId="0" borderId="62" xfId="0" applyNumberFormat="1" applyFont="1" applyBorder="1" applyProtection="1">
      <alignment vertical="center"/>
      <protection locked="0"/>
    </xf>
    <xf numFmtId="38" fontId="133" fillId="16" borderId="26" xfId="0" applyNumberFormat="1" applyFont="1" applyFill="1" applyBorder="1">
      <alignment vertical="center"/>
    </xf>
    <xf numFmtId="0" fontId="133" fillId="16" borderId="79" xfId="0" applyFont="1" applyFill="1" applyBorder="1">
      <alignment vertical="center"/>
    </xf>
    <xf numFmtId="3" fontId="133" fillId="16" borderId="34" xfId="0" applyNumberFormat="1" applyFont="1" applyFill="1" applyBorder="1">
      <alignment vertical="center"/>
    </xf>
    <xf numFmtId="0" fontId="133" fillId="16" borderId="53" xfId="0" applyFont="1" applyFill="1" applyBorder="1" applyAlignment="1" applyProtection="1">
      <alignment vertical="center" wrapText="1" shrinkToFit="1"/>
      <protection locked="0"/>
    </xf>
    <xf numFmtId="0" fontId="133" fillId="16" borderId="75" xfId="0" applyFont="1" applyFill="1" applyBorder="1" applyAlignment="1" applyProtection="1">
      <alignment vertical="center" wrapText="1"/>
      <protection locked="0"/>
    </xf>
    <xf numFmtId="0" fontId="133" fillId="16" borderId="53" xfId="0" applyFont="1" applyFill="1" applyBorder="1" applyAlignment="1" applyProtection="1">
      <alignment vertical="center" wrapText="1"/>
      <protection locked="0"/>
    </xf>
    <xf numFmtId="38" fontId="133" fillId="16" borderId="23" xfId="0" applyNumberFormat="1" applyFont="1" applyFill="1" applyBorder="1" applyAlignment="1" applyProtection="1">
      <alignment horizontal="center" vertical="center"/>
      <protection locked="0"/>
    </xf>
    <xf numFmtId="0" fontId="133" fillId="16" borderId="7" xfId="0" applyFont="1" applyFill="1" applyBorder="1" applyProtection="1">
      <alignment vertical="center"/>
      <protection locked="0"/>
    </xf>
    <xf numFmtId="0" fontId="133" fillId="16" borderId="76" xfId="0" applyFont="1" applyFill="1" applyBorder="1" applyProtection="1">
      <alignment vertical="center"/>
      <protection locked="0"/>
    </xf>
    <xf numFmtId="0" fontId="135" fillId="16" borderId="21" xfId="0" applyFont="1" applyFill="1" applyBorder="1" applyAlignment="1" applyProtection="1">
      <alignment horizontal="center" vertical="center" shrinkToFit="1"/>
      <protection locked="0"/>
    </xf>
    <xf numFmtId="3" fontId="133" fillId="16" borderId="2" xfId="0" applyNumberFormat="1" applyFont="1" applyFill="1" applyBorder="1" applyAlignment="1" applyProtection="1">
      <alignment horizontal="center" vertical="center"/>
      <protection locked="0"/>
    </xf>
    <xf numFmtId="3" fontId="133" fillId="11" borderId="35" xfId="0" applyNumberFormat="1" applyFont="1" applyFill="1" applyBorder="1">
      <alignment vertical="center"/>
    </xf>
    <xf numFmtId="0" fontId="133" fillId="16" borderId="21" xfId="0" applyFont="1" applyFill="1" applyBorder="1" applyAlignment="1" applyProtection="1">
      <alignment vertical="center" wrapText="1"/>
      <protection locked="0"/>
    </xf>
    <xf numFmtId="3" fontId="133" fillId="16" borderId="7" xfId="0" applyNumberFormat="1" applyFont="1" applyFill="1" applyBorder="1" applyProtection="1">
      <alignment vertical="center"/>
      <protection locked="0"/>
    </xf>
    <xf numFmtId="38" fontId="133" fillId="16" borderId="23" xfId="0" applyNumberFormat="1" applyFont="1" applyFill="1" applyBorder="1">
      <alignment vertical="center"/>
    </xf>
    <xf numFmtId="0" fontId="133" fillId="16" borderId="5" xfId="0" applyFont="1" applyFill="1" applyBorder="1">
      <alignment vertical="center"/>
    </xf>
    <xf numFmtId="3" fontId="133" fillId="16" borderId="35" xfId="0" applyNumberFormat="1" applyFont="1" applyFill="1" applyBorder="1">
      <alignment vertical="center"/>
    </xf>
    <xf numFmtId="177" fontId="127" fillId="16" borderId="33" xfId="0" applyNumberFormat="1" applyFont="1" applyFill="1" applyBorder="1" applyAlignment="1">
      <alignment horizontal="left" vertical="center" wrapText="1"/>
    </xf>
    <xf numFmtId="38" fontId="127" fillId="16" borderId="80" xfId="0" applyNumberFormat="1" applyFont="1" applyFill="1" applyBorder="1" applyAlignment="1">
      <alignment horizontal="right" vertical="center" wrapText="1"/>
    </xf>
    <xf numFmtId="3" fontId="127" fillId="0" borderId="33" xfId="0" applyNumberFormat="1" applyFont="1" applyBorder="1" applyProtection="1">
      <alignment vertical="center"/>
      <protection locked="0"/>
    </xf>
    <xf numFmtId="177" fontId="127" fillId="16" borderId="3" xfId="0" applyNumberFormat="1" applyFont="1" applyFill="1" applyBorder="1" applyAlignment="1">
      <alignment horizontal="left" vertical="center" wrapText="1"/>
    </xf>
    <xf numFmtId="38" fontId="127" fillId="16" borderId="4" xfId="0" applyNumberFormat="1" applyFont="1" applyFill="1" applyBorder="1" applyAlignment="1">
      <alignment horizontal="right" vertical="center" wrapText="1"/>
    </xf>
    <xf numFmtId="3" fontId="127" fillId="0" borderId="2" xfId="0" applyNumberFormat="1" applyFont="1" applyBorder="1" applyProtection="1">
      <alignment vertical="center"/>
      <protection locked="0"/>
    </xf>
    <xf numFmtId="3" fontId="127" fillId="16" borderId="2" xfId="0" applyNumberFormat="1" applyFont="1" applyFill="1" applyBorder="1" applyAlignment="1">
      <alignment horizontal="right" vertical="center"/>
    </xf>
    <xf numFmtId="177" fontId="127" fillId="16" borderId="2" xfId="0" applyNumberFormat="1" applyFont="1" applyFill="1" applyBorder="1" applyAlignment="1">
      <alignment horizontal="left" vertical="center" wrapText="1"/>
    </xf>
    <xf numFmtId="177" fontId="127" fillId="16" borderId="36" xfId="0" applyNumberFormat="1" applyFont="1" applyFill="1" applyBorder="1" applyAlignment="1">
      <alignment horizontal="left" vertical="center" wrapText="1"/>
    </xf>
    <xf numFmtId="38" fontId="127" fillId="16" borderId="78" xfId="0" applyNumberFormat="1" applyFont="1" applyFill="1" applyBorder="1" applyAlignment="1">
      <alignment horizontal="right" vertical="center" wrapText="1"/>
    </xf>
    <xf numFmtId="3" fontId="127" fillId="0" borderId="36" xfId="0" applyNumberFormat="1" applyFont="1" applyBorder="1" applyProtection="1">
      <alignment vertical="center"/>
      <protection locked="0"/>
    </xf>
    <xf numFmtId="3" fontId="127" fillId="16" borderId="36" xfId="0" applyNumberFormat="1" applyFont="1" applyFill="1" applyBorder="1" applyAlignment="1">
      <alignment horizontal="right" vertical="center"/>
    </xf>
    <xf numFmtId="0" fontId="127" fillId="14" borderId="11" xfId="0" applyFont="1" applyFill="1" applyBorder="1" applyAlignment="1">
      <alignment vertical="center" wrapText="1"/>
    </xf>
    <xf numFmtId="0" fontId="127" fillId="2" borderId="0" xfId="0" applyFont="1" applyFill="1">
      <alignment vertical="center"/>
    </xf>
    <xf numFmtId="3" fontId="130" fillId="16" borderId="90" xfId="0" applyNumberFormat="1" applyFont="1" applyFill="1" applyBorder="1" applyAlignment="1">
      <alignment vertical="center" wrapText="1"/>
    </xf>
    <xf numFmtId="182" fontId="130" fillId="16" borderId="90" xfId="0" applyNumberFormat="1" applyFont="1" applyFill="1" applyBorder="1" applyAlignment="1">
      <alignment vertical="center" wrapText="1"/>
    </xf>
    <xf numFmtId="38" fontId="130" fillId="16" borderId="10" xfId="0" applyNumberFormat="1" applyFont="1" applyFill="1" applyBorder="1" applyAlignment="1">
      <alignment horizontal="right" vertical="center"/>
    </xf>
    <xf numFmtId="38" fontId="130" fillId="16" borderId="30" xfId="0" applyNumberFormat="1" applyFont="1" applyFill="1" applyBorder="1" applyAlignment="1">
      <alignment horizontal="right" vertical="center"/>
    </xf>
    <xf numFmtId="0" fontId="127" fillId="16" borderId="0" xfId="0" applyFont="1" applyFill="1">
      <alignment vertical="center"/>
    </xf>
    <xf numFmtId="0" fontId="127" fillId="14" borderId="78" xfId="0" applyFont="1" applyFill="1" applyBorder="1" applyAlignment="1">
      <alignment vertical="center" wrapText="1"/>
    </xf>
    <xf numFmtId="0" fontId="127" fillId="2" borderId="83" xfId="0" applyFont="1" applyFill="1" applyBorder="1">
      <alignment vertical="center"/>
    </xf>
    <xf numFmtId="3" fontId="130" fillId="16" borderId="36" xfId="0" applyNumberFormat="1" applyFont="1" applyFill="1" applyBorder="1" applyAlignment="1">
      <alignment vertical="center" wrapText="1"/>
    </xf>
    <xf numFmtId="182" fontId="130" fillId="16" borderId="36" xfId="0" applyNumberFormat="1" applyFont="1" applyFill="1" applyBorder="1" applyAlignment="1">
      <alignment vertical="center" wrapText="1"/>
    </xf>
    <xf numFmtId="38" fontId="130" fillId="16" borderId="15" xfId="0" applyNumberFormat="1" applyFont="1" applyFill="1" applyBorder="1" applyAlignment="1">
      <alignment horizontal="right" vertical="center"/>
    </xf>
    <xf numFmtId="38" fontId="130" fillId="16" borderId="36" xfId="0" applyNumberFormat="1" applyFont="1" applyFill="1" applyBorder="1" applyAlignment="1">
      <alignment horizontal="right" vertical="center"/>
    </xf>
    <xf numFmtId="0" fontId="127" fillId="16" borderId="83" xfId="0" applyFont="1" applyFill="1" applyBorder="1">
      <alignment vertical="center"/>
    </xf>
    <xf numFmtId="0" fontId="127" fillId="4" borderId="85" xfId="0" applyFont="1" applyFill="1" applyBorder="1">
      <alignment vertical="center"/>
    </xf>
    <xf numFmtId="0" fontId="127" fillId="2" borderId="86" xfId="0" applyFont="1" applyFill="1" applyBorder="1">
      <alignment vertical="center"/>
    </xf>
    <xf numFmtId="3" fontId="130" fillId="16" borderId="86" xfId="0" applyNumberFormat="1" applyFont="1" applyFill="1" applyBorder="1" applyAlignment="1">
      <alignment vertical="center" wrapText="1"/>
    </xf>
    <xf numFmtId="182" fontId="130" fillId="16" borderId="86" xfId="0" applyNumberFormat="1" applyFont="1" applyFill="1" applyBorder="1" applyAlignment="1">
      <alignment vertical="center" wrapText="1"/>
    </xf>
    <xf numFmtId="38" fontId="130" fillId="16" borderId="92" xfId="0" applyNumberFormat="1" applyFont="1" applyFill="1" applyBorder="1" applyAlignment="1">
      <alignment horizontal="right" vertical="center"/>
    </xf>
    <xf numFmtId="38" fontId="130" fillId="16" borderId="86" xfId="0" applyNumberFormat="1" applyFont="1" applyFill="1" applyBorder="1">
      <alignment vertical="center"/>
    </xf>
    <xf numFmtId="0" fontId="127" fillId="16" borderId="86" xfId="0" applyFont="1" applyFill="1" applyBorder="1">
      <alignment vertical="center"/>
    </xf>
    <xf numFmtId="9" fontId="127" fillId="0" borderId="0" xfId="0" applyNumberFormat="1" applyFont="1" applyAlignment="1">
      <alignment vertical="center" wrapText="1"/>
    </xf>
    <xf numFmtId="9" fontId="130" fillId="0" borderId="0" xfId="0" applyNumberFormat="1" applyFont="1" applyAlignment="1">
      <alignment vertical="center" wrapText="1"/>
    </xf>
    <xf numFmtId="38" fontId="127" fillId="0" borderId="0" xfId="0" applyNumberFormat="1" applyFont="1">
      <alignment vertical="center"/>
    </xf>
    <xf numFmtId="177" fontId="127" fillId="0" borderId="0" xfId="0" applyNumberFormat="1" applyFont="1">
      <alignment vertical="center"/>
    </xf>
    <xf numFmtId="0" fontId="127" fillId="15" borderId="29" xfId="0" applyFont="1" applyFill="1" applyBorder="1" applyAlignment="1">
      <alignment horizontal="center" vertical="center" wrapText="1"/>
    </xf>
    <xf numFmtId="0" fontId="127" fillId="15" borderId="95" xfId="0" applyFont="1" applyFill="1" applyBorder="1" applyAlignment="1">
      <alignment horizontal="center" vertical="center"/>
    </xf>
    <xf numFmtId="0" fontId="127" fillId="15" borderId="97" xfId="0" applyFont="1" applyFill="1" applyBorder="1" applyAlignment="1">
      <alignment horizontal="center" vertical="center" wrapText="1"/>
    </xf>
    <xf numFmtId="0" fontId="127" fillId="15" borderId="10" xfId="0" applyFont="1" applyFill="1" applyBorder="1" applyAlignment="1">
      <alignment horizontal="center" vertical="center"/>
    </xf>
    <xf numFmtId="0" fontId="127" fillId="15" borderId="60" xfId="0" applyFont="1" applyFill="1" applyBorder="1" applyAlignment="1">
      <alignment horizontal="center" vertical="center"/>
    </xf>
    <xf numFmtId="0" fontId="127" fillId="0" borderId="0" xfId="0" applyFont="1" applyAlignment="1">
      <alignment horizontal="left" vertical="center" wrapText="1"/>
    </xf>
    <xf numFmtId="0" fontId="127" fillId="15" borderId="84" xfId="0" applyFont="1" applyFill="1" applyBorder="1" applyAlignment="1">
      <alignment horizontal="center" vertical="center"/>
    </xf>
    <xf numFmtId="0" fontId="128" fillId="14" borderId="56" xfId="0" applyFont="1" applyFill="1" applyBorder="1" applyAlignment="1">
      <alignment horizontal="center" vertical="center"/>
    </xf>
    <xf numFmtId="0" fontId="128" fillId="14" borderId="60" xfId="0" applyFont="1" applyFill="1" applyBorder="1" applyAlignment="1">
      <alignment horizontal="center" vertical="center" wrapText="1"/>
    </xf>
    <xf numFmtId="0" fontId="128" fillId="14" borderId="56" xfId="0" applyFont="1" applyFill="1" applyBorder="1" applyAlignment="1">
      <alignment horizontal="center" vertical="center" wrapText="1"/>
    </xf>
    <xf numFmtId="3" fontId="127" fillId="16" borderId="175" xfId="0" applyNumberFormat="1" applyFont="1" applyFill="1" applyBorder="1" applyAlignment="1">
      <alignment horizontal="right" vertical="center" wrapText="1"/>
    </xf>
    <xf numFmtId="3" fontId="127" fillId="16" borderId="170" xfId="0" applyNumberFormat="1" applyFont="1" applyFill="1" applyBorder="1" applyAlignment="1">
      <alignment horizontal="right" vertical="center" wrapText="1"/>
    </xf>
    <xf numFmtId="3" fontId="127" fillId="16" borderId="169" xfId="0" applyNumberFormat="1" applyFont="1" applyFill="1" applyBorder="1" applyAlignment="1">
      <alignment horizontal="right" vertical="center" wrapText="1"/>
    </xf>
    <xf numFmtId="0" fontId="127" fillId="14" borderId="171" xfId="0" applyFont="1" applyFill="1" applyBorder="1" applyAlignment="1">
      <alignment horizontal="center" vertical="center" wrapText="1"/>
    </xf>
    <xf numFmtId="0" fontId="127" fillId="14" borderId="172" xfId="0" applyFont="1" applyFill="1" applyBorder="1" applyAlignment="1">
      <alignment horizontal="center" vertical="center" wrapText="1"/>
    </xf>
    <xf numFmtId="3" fontId="127" fillId="16" borderId="101" xfId="0" applyNumberFormat="1" applyFont="1" applyFill="1" applyBorder="1" applyAlignment="1">
      <alignment horizontal="right" vertical="center" wrapText="1"/>
    </xf>
    <xf numFmtId="3" fontId="127" fillId="16" borderId="84" xfId="0" applyNumberFormat="1" applyFont="1" applyFill="1" applyBorder="1" applyAlignment="1">
      <alignment horizontal="right" vertical="center" wrapText="1"/>
    </xf>
    <xf numFmtId="0" fontId="127" fillId="0" borderId="0" xfId="0" applyFont="1" applyAlignment="1">
      <alignment vertical="top" wrapText="1"/>
    </xf>
    <xf numFmtId="0" fontId="127" fillId="4" borderId="75" xfId="0" applyFont="1" applyFill="1" applyBorder="1" applyAlignment="1">
      <alignment vertical="center" wrapText="1"/>
    </xf>
    <xf numFmtId="0" fontId="127" fillId="4" borderId="75" xfId="0" applyFont="1" applyFill="1" applyBorder="1">
      <alignment vertical="center"/>
    </xf>
    <xf numFmtId="0" fontId="127" fillId="4" borderId="168" xfId="0" applyFont="1" applyFill="1" applyBorder="1">
      <alignment vertical="center"/>
    </xf>
    <xf numFmtId="0" fontId="127" fillId="4" borderId="77" xfId="0" applyFont="1" applyFill="1" applyBorder="1">
      <alignment vertical="center"/>
    </xf>
    <xf numFmtId="0" fontId="137" fillId="0" borderId="0" xfId="0" applyFont="1">
      <alignment vertical="center"/>
    </xf>
    <xf numFmtId="0" fontId="127" fillId="15" borderId="68" xfId="0" applyFont="1" applyFill="1" applyBorder="1" applyAlignment="1">
      <alignment horizontal="left" vertical="center"/>
    </xf>
    <xf numFmtId="0" fontId="127" fillId="4" borderId="68" xfId="0" applyFont="1" applyFill="1" applyBorder="1">
      <alignment vertical="center"/>
    </xf>
    <xf numFmtId="3" fontId="127" fillId="16" borderId="61" xfId="0" applyNumberFormat="1" applyFont="1" applyFill="1" applyBorder="1">
      <alignment vertical="center"/>
    </xf>
    <xf numFmtId="0" fontId="127" fillId="0" borderId="73" xfId="0" applyFont="1" applyBorder="1">
      <alignment vertical="center"/>
    </xf>
    <xf numFmtId="3" fontId="127" fillId="16" borderId="39" xfId="0" applyNumberFormat="1" applyFont="1" applyFill="1" applyBorder="1">
      <alignment vertical="center"/>
    </xf>
    <xf numFmtId="0" fontId="127" fillId="0" borderId="74" xfId="0" applyFont="1" applyBorder="1">
      <alignment vertical="center"/>
    </xf>
    <xf numFmtId="0" fontId="137" fillId="0" borderId="0" xfId="0" applyFont="1" applyAlignment="1"/>
    <xf numFmtId="0" fontId="127" fillId="4" borderId="100" xfId="0" applyFont="1" applyFill="1" applyBorder="1" applyAlignment="1">
      <alignment horizontal="center" vertical="center"/>
    </xf>
    <xf numFmtId="0" fontId="127" fillId="4" borderId="38" xfId="0" applyFont="1" applyFill="1" applyBorder="1" applyAlignment="1">
      <alignment horizontal="center" vertical="center" wrapText="1"/>
    </xf>
    <xf numFmtId="0" fontId="127" fillId="4" borderId="85" xfId="0" applyFont="1" applyFill="1" applyBorder="1" applyAlignment="1">
      <alignment horizontal="center" vertical="center" wrapText="1"/>
    </xf>
    <xf numFmtId="0" fontId="127" fillId="16" borderId="52" xfId="0" applyFont="1" applyFill="1" applyBorder="1" applyProtection="1">
      <alignment vertical="center"/>
      <protection locked="0"/>
    </xf>
    <xf numFmtId="3" fontId="127" fillId="16" borderId="52" xfId="0" applyNumberFormat="1" applyFont="1" applyFill="1" applyBorder="1" applyProtection="1">
      <alignment vertical="center"/>
      <protection locked="0"/>
    </xf>
    <xf numFmtId="0" fontId="128" fillId="16" borderId="102" xfId="0" applyFont="1" applyFill="1" applyBorder="1">
      <alignment vertical="center"/>
    </xf>
    <xf numFmtId="0" fontId="127" fillId="16" borderId="52" xfId="0" applyFont="1" applyFill="1" applyBorder="1">
      <alignment vertical="center"/>
    </xf>
    <xf numFmtId="0" fontId="128" fillId="16" borderId="24" xfId="0" applyFont="1" applyFill="1" applyBorder="1">
      <alignment vertical="center"/>
    </xf>
    <xf numFmtId="3" fontId="127" fillId="16" borderId="54" xfId="0" applyNumberFormat="1" applyFont="1" applyFill="1" applyBorder="1">
      <alignment vertical="center"/>
    </xf>
    <xf numFmtId="0" fontId="127" fillId="16" borderId="12" xfId="0" applyFont="1" applyFill="1" applyBorder="1">
      <alignment vertical="center"/>
    </xf>
    <xf numFmtId="0" fontId="127" fillId="16" borderId="54" xfId="0" applyFont="1" applyFill="1" applyBorder="1">
      <alignment vertical="center"/>
    </xf>
    <xf numFmtId="0" fontId="127" fillId="16" borderId="53" xfId="0" applyFont="1" applyFill="1" applyBorder="1" applyProtection="1">
      <alignment vertical="center"/>
      <protection locked="0"/>
    </xf>
    <xf numFmtId="3" fontId="127" fillId="16" borderId="53" xfId="0" applyNumberFormat="1" applyFont="1" applyFill="1" applyBorder="1" applyProtection="1">
      <alignment vertical="center"/>
      <protection locked="0"/>
    </xf>
    <xf numFmtId="0" fontId="128" fillId="16" borderId="76" xfId="0" applyFont="1" applyFill="1" applyBorder="1">
      <alignment vertical="center"/>
    </xf>
    <xf numFmtId="0" fontId="127" fillId="16" borderId="53" xfId="0" applyFont="1" applyFill="1" applyBorder="1">
      <alignment vertical="center"/>
    </xf>
    <xf numFmtId="0" fontId="128" fillId="16" borderId="23" xfId="0" applyFont="1" applyFill="1" applyBorder="1">
      <alignment vertical="center"/>
    </xf>
    <xf numFmtId="3" fontId="127" fillId="16" borderId="35" xfId="0" applyNumberFormat="1" applyFont="1" applyFill="1" applyBorder="1">
      <alignment vertical="center"/>
    </xf>
    <xf numFmtId="0" fontId="127" fillId="16" borderId="4" xfId="0" applyFont="1" applyFill="1" applyBorder="1">
      <alignment vertical="center"/>
    </xf>
    <xf numFmtId="0" fontId="127" fillId="16" borderId="35" xfId="0" applyFont="1" applyFill="1" applyBorder="1">
      <alignment vertical="center"/>
    </xf>
    <xf numFmtId="0" fontId="127" fillId="16" borderId="51" xfId="0" applyFont="1" applyFill="1" applyBorder="1" applyProtection="1">
      <alignment vertical="center"/>
      <protection locked="0"/>
    </xf>
    <xf numFmtId="3" fontId="127" fillId="16" borderId="51" xfId="0" applyNumberFormat="1" applyFont="1" applyFill="1" applyBorder="1" applyProtection="1">
      <alignment vertical="center"/>
      <protection locked="0"/>
    </xf>
    <xf numFmtId="0" fontId="128" fillId="16" borderId="74" xfId="0" applyFont="1" applyFill="1" applyBorder="1">
      <alignment vertical="center"/>
    </xf>
    <xf numFmtId="0" fontId="127" fillId="16" borderId="51" xfId="0" applyFont="1" applyFill="1" applyBorder="1">
      <alignment vertical="center"/>
    </xf>
    <xf numFmtId="0" fontId="128" fillId="16" borderId="22" xfId="0" applyFont="1" applyFill="1" applyBorder="1">
      <alignment vertical="center"/>
    </xf>
    <xf numFmtId="3" fontId="127" fillId="16" borderId="37" xfId="0" applyNumberFormat="1" applyFont="1" applyFill="1" applyBorder="1">
      <alignment vertical="center"/>
    </xf>
    <xf numFmtId="0" fontId="127" fillId="16" borderId="78" xfId="0" applyFont="1" applyFill="1" applyBorder="1">
      <alignment vertical="center"/>
    </xf>
    <xf numFmtId="0" fontId="127" fillId="16" borderId="37" xfId="0" applyFont="1" applyFill="1" applyBorder="1">
      <alignment vertical="center"/>
    </xf>
    <xf numFmtId="3" fontId="127" fillId="16" borderId="38" xfId="0" applyNumberFormat="1" applyFont="1" applyFill="1" applyBorder="1">
      <alignment vertical="center"/>
    </xf>
    <xf numFmtId="0" fontId="80" fillId="0" borderId="25" xfId="0" applyFont="1" applyBorder="1">
      <alignment vertical="center"/>
    </xf>
    <xf numFmtId="3" fontId="127" fillId="16" borderId="84" xfId="0" applyNumberFormat="1" applyFont="1" applyFill="1" applyBorder="1">
      <alignment vertical="center"/>
    </xf>
    <xf numFmtId="0" fontId="80" fillId="0" borderId="0" xfId="0" applyFont="1" applyAlignment="1">
      <alignment horizontal="right" vertical="center"/>
    </xf>
    <xf numFmtId="0" fontId="73" fillId="14" borderId="177" xfId="0" applyFont="1" applyFill="1" applyBorder="1" applyAlignment="1">
      <alignment horizontal="left" vertical="top" wrapText="1"/>
    </xf>
    <xf numFmtId="0" fontId="80" fillId="14" borderId="179" xfId="0" applyFont="1" applyFill="1" applyBorder="1" applyAlignment="1">
      <alignment horizontal="left" vertical="top" wrapText="1"/>
    </xf>
    <xf numFmtId="0" fontId="73" fillId="14" borderId="176" xfId="0" applyFont="1" applyFill="1" applyBorder="1" applyAlignment="1">
      <alignment horizontal="left" vertical="top" wrapText="1"/>
    </xf>
    <xf numFmtId="0" fontId="73" fillId="14" borderId="179" xfId="0" applyFont="1" applyFill="1" applyBorder="1" applyAlignment="1">
      <alignment horizontal="left" vertical="top" wrapText="1"/>
    </xf>
    <xf numFmtId="0" fontId="73" fillId="14" borderId="176" xfId="0" applyFont="1" applyFill="1" applyBorder="1" applyAlignment="1">
      <alignment vertical="top" wrapText="1"/>
    </xf>
    <xf numFmtId="0" fontId="73" fillId="14" borderId="179" xfId="0" applyFont="1" applyFill="1" applyBorder="1" applyAlignment="1">
      <alignment vertical="top" wrapText="1"/>
    </xf>
    <xf numFmtId="0" fontId="73" fillId="14" borderId="192" xfId="0" applyFont="1" applyFill="1" applyBorder="1" applyAlignment="1">
      <alignment vertical="top" wrapText="1"/>
    </xf>
    <xf numFmtId="0" fontId="73" fillId="0" borderId="12" xfId="0" applyFont="1" applyBorder="1" applyAlignment="1">
      <alignment horizontal="left" vertical="center" wrapText="1"/>
    </xf>
    <xf numFmtId="3" fontId="73" fillId="0" borderId="67" xfId="0" applyNumberFormat="1" applyFont="1" applyBorder="1" applyAlignment="1" applyProtection="1">
      <alignment horizontal="right" vertical="center" wrapText="1"/>
      <protection locked="0"/>
    </xf>
    <xf numFmtId="3" fontId="73" fillId="0" borderId="67" xfId="0" applyNumberFormat="1" applyFont="1" applyBorder="1" applyAlignment="1">
      <alignment vertical="center" wrapText="1"/>
    </xf>
    <xf numFmtId="0" fontId="73" fillId="0" borderId="16" xfId="0" applyFont="1" applyBorder="1" applyAlignment="1">
      <alignment horizontal="left" vertical="center" wrapText="1"/>
    </xf>
    <xf numFmtId="0" fontId="73" fillId="0" borderId="104" xfId="0" applyFont="1" applyBorder="1" applyAlignment="1">
      <alignment horizontal="left" vertical="center" wrapText="1"/>
    </xf>
    <xf numFmtId="0" fontId="73" fillId="0" borderId="99" xfId="0" applyFont="1" applyBorder="1" applyAlignment="1">
      <alignment horizontal="left" vertical="center" wrapText="1"/>
    </xf>
    <xf numFmtId="0" fontId="139" fillId="0" borderId="25" xfId="0" applyFont="1" applyBorder="1" applyAlignment="1">
      <alignment horizontal="left" vertical="center" wrapText="1"/>
    </xf>
    <xf numFmtId="0" fontId="139" fillId="0" borderId="0" xfId="0" applyFont="1" applyAlignment="1">
      <alignment horizontal="right" vertical="center" wrapText="1"/>
    </xf>
    <xf numFmtId="38" fontId="140" fillId="0" borderId="2" xfId="33" applyFont="1" applyBorder="1" applyAlignment="1" applyProtection="1">
      <alignment horizontal="center" vertical="center" shrinkToFit="1"/>
      <protection locked="0"/>
    </xf>
    <xf numFmtId="38" fontId="140" fillId="0" borderId="7" xfId="28" applyFont="1" applyBorder="1" applyAlignment="1" applyProtection="1">
      <alignment vertical="center" shrinkToFit="1"/>
      <protection locked="0"/>
    </xf>
    <xf numFmtId="38" fontId="140" fillId="0" borderId="2" xfId="28" applyFont="1" applyBorder="1" applyAlignment="1" applyProtection="1">
      <alignment vertical="center" shrinkToFit="1"/>
      <protection locked="0"/>
    </xf>
    <xf numFmtId="0" fontId="140" fillId="0" borderId="4" xfId="32" applyFont="1" applyBorder="1" applyAlignment="1" applyProtection="1">
      <alignment horizontal="center" vertical="center" shrinkToFit="1"/>
      <protection locked="0"/>
    </xf>
    <xf numFmtId="38" fontId="140" fillId="16" borderId="2" xfId="33" applyFont="1" applyFill="1" applyBorder="1" applyAlignment="1" applyProtection="1">
      <alignment horizontal="right" vertical="center" shrinkToFit="1"/>
      <protection locked="0"/>
    </xf>
    <xf numFmtId="38" fontId="140" fillId="16" borderId="193" xfId="33" applyFont="1" applyFill="1" applyBorder="1" applyAlignment="1" applyProtection="1">
      <alignment horizontal="right" vertical="center" shrinkToFit="1"/>
      <protection locked="0"/>
    </xf>
    <xf numFmtId="38" fontId="140" fillId="0" borderId="2" xfId="33" applyFont="1" applyBorder="1" applyAlignment="1" applyProtection="1">
      <alignment horizontal="right" vertical="center" shrinkToFit="1"/>
    </xf>
    <xf numFmtId="38" fontId="140" fillId="0" borderId="2" xfId="33" applyFont="1" applyBorder="1" applyAlignment="1" applyProtection="1">
      <alignment horizontal="right" vertical="center" shrinkToFit="1"/>
      <protection locked="0"/>
    </xf>
    <xf numFmtId="38" fontId="140" fillId="0" borderId="3" xfId="33" applyFont="1" applyBorder="1" applyAlignment="1" applyProtection="1">
      <alignment horizontal="center" vertical="center" shrinkToFit="1"/>
      <protection locked="0"/>
    </xf>
    <xf numFmtId="38" fontId="140" fillId="0" borderId="67" xfId="28" applyFont="1" applyBorder="1" applyAlignment="1" applyProtection="1">
      <alignment vertical="center" shrinkToFit="1"/>
      <protection locked="0"/>
    </xf>
    <xf numFmtId="0" fontId="140" fillId="0" borderId="14" xfId="32" applyFont="1" applyBorder="1" applyAlignment="1" applyProtection="1">
      <alignment horizontal="center" vertical="center" shrinkToFit="1"/>
      <protection locked="0"/>
    </xf>
    <xf numFmtId="38" fontId="140" fillId="0" borderId="8" xfId="28" applyFont="1" applyBorder="1" applyAlignment="1" applyProtection="1">
      <alignment vertical="center" shrinkToFit="1"/>
      <protection locked="0"/>
    </xf>
    <xf numFmtId="38" fontId="140" fillId="0" borderId="14" xfId="28" applyFont="1" applyBorder="1" applyAlignment="1" applyProtection="1">
      <alignment vertical="center" shrinkToFit="1"/>
      <protection locked="0"/>
    </xf>
    <xf numFmtId="0" fontId="140" fillId="0" borderId="9" xfId="32" applyFont="1" applyBorder="1" applyAlignment="1" applyProtection="1">
      <alignment vertical="center" shrinkToFit="1"/>
      <protection locked="0"/>
    </xf>
    <xf numFmtId="38" fontId="140" fillId="16" borderId="14" xfId="33" applyFont="1" applyFill="1" applyBorder="1" applyAlignment="1" applyProtection="1">
      <alignment horizontal="right" vertical="center" shrinkToFit="1"/>
      <protection locked="0"/>
    </xf>
    <xf numFmtId="38" fontId="140" fillId="16" borderId="220" xfId="33" applyFont="1" applyFill="1" applyBorder="1" applyAlignment="1" applyProtection="1">
      <alignment horizontal="right" vertical="center" shrinkToFit="1"/>
      <protection locked="0"/>
    </xf>
    <xf numFmtId="38" fontId="140" fillId="0" borderId="14" xfId="33" applyFont="1" applyBorder="1" applyAlignment="1" applyProtection="1">
      <alignment horizontal="right" vertical="center" shrinkToFit="1"/>
    </xf>
    <xf numFmtId="38" fontId="140" fillId="0" borderId="14" xfId="33" applyFont="1" applyBorder="1" applyAlignment="1" applyProtection="1">
      <alignment horizontal="right" vertical="center" shrinkToFit="1"/>
      <protection locked="0"/>
    </xf>
    <xf numFmtId="0" fontId="140" fillId="0" borderId="197" xfId="32" applyFont="1" applyBorder="1" applyAlignment="1">
      <alignment vertical="center" shrinkToFit="1"/>
    </xf>
    <xf numFmtId="38" fontId="140" fillId="0" borderId="221" xfId="28" applyFont="1" applyBorder="1" applyAlignment="1" applyProtection="1">
      <alignment vertical="center" shrinkToFit="1"/>
    </xf>
    <xf numFmtId="38" fontId="140" fillId="0" borderId="36" xfId="28" applyFont="1" applyBorder="1" applyAlignment="1" applyProtection="1">
      <alignment vertical="center" shrinkToFit="1"/>
    </xf>
    <xf numFmtId="0" fontId="140" fillId="0" borderId="222" xfId="32" applyFont="1" applyBorder="1" applyAlignment="1">
      <alignment vertical="center" shrinkToFit="1"/>
    </xf>
    <xf numFmtId="38" fontId="140" fillId="0" borderId="36" xfId="33" applyFont="1" applyBorder="1" applyAlignment="1" applyProtection="1">
      <alignment horizontal="right" vertical="center" shrinkToFit="1"/>
    </xf>
    <xf numFmtId="38" fontId="140" fillId="0" borderId="197" xfId="33" applyFont="1" applyBorder="1" applyAlignment="1" applyProtection="1">
      <alignment horizontal="right" vertical="center" shrinkToFit="1"/>
    </xf>
    <xf numFmtId="0" fontId="140" fillId="0" borderId="223" xfId="32" applyFont="1" applyBorder="1" applyAlignment="1">
      <alignment horizontal="center" vertical="center" shrinkToFit="1"/>
    </xf>
    <xf numFmtId="38" fontId="140" fillId="0" borderId="224" xfId="28" applyFont="1" applyBorder="1" applyAlignment="1" applyProtection="1">
      <alignment vertical="center" shrinkToFit="1"/>
    </xf>
    <xf numFmtId="38" fontId="140" fillId="0" borderId="33" xfId="28" applyFont="1" applyBorder="1" applyAlignment="1" applyProtection="1">
      <alignment vertical="center" shrinkToFit="1"/>
      <protection locked="0"/>
    </xf>
    <xf numFmtId="0" fontId="140" fillId="0" borderId="80" xfId="32" applyFont="1" applyBorder="1" applyAlignment="1" applyProtection="1">
      <alignment vertical="center" shrinkToFit="1"/>
      <protection locked="0"/>
    </xf>
    <xf numFmtId="38" fontId="140" fillId="0" borderId="223" xfId="33" applyFont="1" applyBorder="1" applyAlignment="1" applyProtection="1">
      <alignment horizontal="right" vertical="center" shrinkToFit="1"/>
    </xf>
    <xf numFmtId="38" fontId="140" fillId="0" borderId="33" xfId="33" applyFont="1" applyBorder="1" applyAlignment="1" applyProtection="1">
      <alignment horizontal="right" vertical="center" shrinkToFit="1"/>
    </xf>
    <xf numFmtId="38" fontId="140" fillId="0" borderId="33" xfId="33" applyFont="1" applyBorder="1" applyAlignment="1" applyProtection="1">
      <alignment horizontal="right" vertical="center" shrinkToFit="1"/>
      <protection locked="0"/>
    </xf>
    <xf numFmtId="0" fontId="140" fillId="0" borderId="193" xfId="32" applyFont="1" applyBorder="1" applyAlignment="1">
      <alignment horizontal="center" vertical="center" shrinkToFit="1"/>
    </xf>
    <xf numFmtId="38" fontId="140" fillId="0" borderId="225" xfId="28" applyFont="1" applyBorder="1" applyAlignment="1" applyProtection="1">
      <alignment vertical="center" shrinkToFit="1"/>
    </xf>
    <xf numFmtId="0" fontId="140" fillId="0" borderId="4" xfId="32" applyFont="1" applyBorder="1" applyAlignment="1" applyProtection="1">
      <alignment vertical="center" shrinkToFit="1"/>
      <protection locked="0"/>
    </xf>
    <xf numFmtId="38" fontId="140" fillId="0" borderId="193" xfId="33" applyFont="1" applyBorder="1" applyAlignment="1" applyProtection="1">
      <alignment horizontal="right" vertical="center" shrinkToFit="1"/>
    </xf>
    <xf numFmtId="0" fontId="140" fillId="0" borderId="197" xfId="32" applyFont="1" applyBorder="1" applyAlignment="1">
      <alignment horizontal="center" vertical="center" shrinkToFit="1"/>
    </xf>
    <xf numFmtId="38" fontId="140" fillId="0" borderId="36" xfId="28" applyFont="1" applyBorder="1" applyAlignment="1" applyProtection="1">
      <alignment vertical="center" shrinkToFit="1"/>
      <protection locked="0"/>
    </xf>
    <xf numFmtId="0" fontId="140" fillId="0" borderId="78" xfId="32" applyFont="1" applyBorder="1" applyAlignment="1" applyProtection="1">
      <alignment vertical="center" shrinkToFit="1"/>
      <protection locked="0"/>
    </xf>
    <xf numFmtId="38" fontId="140" fillId="0" borderId="36" xfId="33" applyFont="1" applyBorder="1" applyAlignment="1" applyProtection="1">
      <alignment horizontal="right" vertical="center" shrinkToFit="1"/>
      <protection locked="0"/>
    </xf>
    <xf numFmtId="0" fontId="140" fillId="0" borderId="226" xfId="32" applyFont="1" applyBorder="1" applyAlignment="1">
      <alignment horizontal="center" vertical="center" shrinkToFit="1"/>
    </xf>
    <xf numFmtId="38" fontId="140" fillId="0" borderId="227" xfId="28" applyFont="1" applyBorder="1" applyAlignment="1" applyProtection="1">
      <alignment vertical="center" shrinkToFit="1"/>
    </xf>
    <xf numFmtId="38" fontId="140" fillId="0" borderId="3" xfId="28" applyFont="1" applyBorder="1" applyAlignment="1" applyProtection="1">
      <alignment vertical="center" shrinkToFit="1"/>
      <protection locked="0"/>
    </xf>
    <xf numFmtId="0" fontId="140" fillId="0" borderId="12" xfId="32" applyFont="1" applyBorder="1" applyAlignment="1" applyProtection="1">
      <alignment vertical="center" shrinkToFit="1"/>
      <protection locked="0"/>
    </xf>
    <xf numFmtId="38" fontId="140" fillId="0" borderId="226" xfId="33" applyFont="1" applyBorder="1" applyAlignment="1" applyProtection="1">
      <alignment horizontal="right" vertical="center" shrinkToFit="1"/>
    </xf>
    <xf numFmtId="38" fontId="140" fillId="0" borderId="3" xfId="33" applyFont="1" applyBorder="1" applyAlignment="1" applyProtection="1">
      <alignment horizontal="right" vertical="center" shrinkToFit="1"/>
    </xf>
    <xf numFmtId="38" fontId="140" fillId="0" borderId="3" xfId="33" applyFont="1" applyBorder="1" applyAlignment="1" applyProtection="1">
      <alignment horizontal="right" vertical="center" shrinkToFit="1"/>
      <protection locked="0"/>
    </xf>
    <xf numFmtId="0" fontId="140" fillId="0" borderId="36" xfId="32" applyFont="1" applyBorder="1" applyAlignment="1">
      <alignment vertical="center" shrinkToFit="1"/>
    </xf>
    <xf numFmtId="0" fontId="141" fillId="0" borderId="3" xfId="32" applyFont="1" applyBorder="1" applyAlignment="1" applyProtection="1">
      <alignment vertical="center" wrapText="1"/>
      <protection locked="0"/>
    </xf>
    <xf numFmtId="0" fontId="83" fillId="0" borderId="3" xfId="32" applyFont="1" applyBorder="1" applyAlignment="1" applyProtection="1">
      <alignment vertical="center" wrapText="1"/>
      <protection locked="0"/>
    </xf>
    <xf numFmtId="0" fontId="84" fillId="0" borderId="0" xfId="26" applyFont="1" applyAlignment="1">
      <alignment horizontal="center" vertical="center"/>
    </xf>
    <xf numFmtId="0" fontId="86" fillId="0" borderId="0" xfId="30" applyFont="1" applyAlignment="1">
      <alignment horizontal="left" vertical="center"/>
    </xf>
    <xf numFmtId="38" fontId="86" fillId="0" borderId="0" xfId="33" applyFont="1" applyBorder="1" applyAlignment="1" applyProtection="1">
      <alignment horizontal="right" vertical="center"/>
    </xf>
    <xf numFmtId="0" fontId="142" fillId="0" borderId="25" xfId="36" applyFont="1" applyBorder="1">
      <alignment vertical="center"/>
    </xf>
    <xf numFmtId="0" fontId="143" fillId="0" borderId="0" xfId="36" applyFont="1">
      <alignment vertical="center"/>
    </xf>
    <xf numFmtId="0" fontId="142" fillId="0" borderId="0" xfId="36" applyFont="1">
      <alignment vertical="center"/>
    </xf>
    <xf numFmtId="187" fontId="142" fillId="0" borderId="0" xfId="37" applyNumberFormat="1" applyFont="1">
      <alignment vertical="center"/>
    </xf>
    <xf numFmtId="38" fontId="12" fillId="0" borderId="62" xfId="0" applyNumberFormat="1" applyFont="1" applyBorder="1">
      <alignment vertical="center"/>
    </xf>
    <xf numFmtId="38" fontId="12" fillId="0" borderId="7" xfId="0" applyNumberFormat="1" applyFont="1" applyBorder="1">
      <alignment vertical="center"/>
    </xf>
    <xf numFmtId="38" fontId="12" fillId="0" borderId="15" xfId="0" applyNumberFormat="1" applyFont="1" applyBorder="1" applyAlignment="1">
      <alignment vertical="center" wrapText="1"/>
    </xf>
    <xf numFmtId="3" fontId="73" fillId="0" borderId="1" xfId="0" applyNumberFormat="1" applyFont="1" applyBorder="1" applyAlignment="1">
      <alignment horizontal="right" vertical="center" wrapText="1"/>
    </xf>
    <xf numFmtId="3" fontId="73" fillId="0" borderId="67" xfId="0" applyNumberFormat="1" applyFont="1" applyBorder="1" applyAlignment="1">
      <alignment horizontal="right" vertical="center" wrapText="1"/>
    </xf>
    <xf numFmtId="3" fontId="73" fillId="0" borderId="67" xfId="0" applyNumberFormat="1" applyFont="1" applyBorder="1" applyAlignment="1">
      <alignment horizontal="right" vertical="center"/>
    </xf>
    <xf numFmtId="3" fontId="73" fillId="0" borderId="103" xfId="0" applyNumberFormat="1" applyFont="1" applyBorder="1" applyAlignment="1">
      <alignment horizontal="right" vertical="center" wrapText="1"/>
    </xf>
    <xf numFmtId="3" fontId="73" fillId="0" borderId="25" xfId="0" applyNumberFormat="1" applyFont="1" applyBorder="1" applyAlignment="1">
      <alignment horizontal="right" vertical="center" wrapText="1"/>
    </xf>
    <xf numFmtId="0" fontId="117" fillId="0" borderId="0" xfId="29" applyFont="1">
      <alignment vertical="center"/>
    </xf>
    <xf numFmtId="0" fontId="13" fillId="14" borderId="50" xfId="0" applyFont="1" applyFill="1" applyBorder="1" applyAlignment="1">
      <alignment horizontal="left"/>
    </xf>
    <xf numFmtId="0" fontId="127" fillId="4" borderId="28" xfId="0" applyFont="1" applyFill="1" applyBorder="1" applyAlignment="1">
      <alignment horizontal="center" vertical="center"/>
    </xf>
    <xf numFmtId="3" fontId="127" fillId="16" borderId="33" xfId="0" applyNumberFormat="1" applyFont="1" applyFill="1" applyBorder="1">
      <alignment vertical="center"/>
    </xf>
    <xf numFmtId="3" fontId="127" fillId="16" borderId="2" xfId="0" applyNumberFormat="1" applyFont="1" applyFill="1" applyBorder="1">
      <alignment vertical="center"/>
    </xf>
    <xf numFmtId="3" fontId="127" fillId="16" borderId="36" xfId="0" applyNumberFormat="1" applyFont="1" applyFill="1" applyBorder="1">
      <alignment vertical="center"/>
    </xf>
    <xf numFmtId="0" fontId="47" fillId="0" borderId="67"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0" borderId="54" xfId="0" applyFont="1" applyBorder="1" applyAlignment="1" applyProtection="1">
      <alignment horizontal="left" vertical="top" wrapText="1"/>
      <protection locked="0"/>
    </xf>
    <xf numFmtId="0" fontId="47" fillId="0" borderId="23" xfId="0" applyFont="1" applyBorder="1" applyAlignment="1" applyProtection="1">
      <alignment horizontal="center" vertical="center"/>
      <protection locked="0"/>
    </xf>
    <xf numFmtId="0" fontId="12" fillId="0" borderId="0" xfId="0" applyFont="1" applyAlignment="1">
      <alignment horizontal="right" vertical="center"/>
    </xf>
    <xf numFmtId="0" fontId="11" fillId="22" borderId="100" xfId="0" applyFont="1" applyFill="1" applyBorder="1" applyAlignment="1">
      <alignment horizontal="center" vertical="center" wrapText="1"/>
    </xf>
    <xf numFmtId="0" fontId="12" fillId="2" borderId="25" xfId="0" applyFont="1" applyFill="1" applyBorder="1">
      <alignment vertical="center"/>
    </xf>
    <xf numFmtId="0" fontId="11" fillId="22" borderId="143" xfId="0" applyFont="1" applyFill="1" applyBorder="1" applyAlignment="1">
      <alignment horizontal="center" vertical="center" wrapText="1"/>
    </xf>
    <xf numFmtId="0" fontId="12" fillId="18" borderId="61" xfId="0" applyFont="1" applyFill="1" applyBorder="1">
      <alignment vertical="center"/>
    </xf>
    <xf numFmtId="0" fontId="12" fillId="18" borderId="68" xfId="0" applyFont="1" applyFill="1" applyBorder="1">
      <alignment vertical="center"/>
    </xf>
    <xf numFmtId="0" fontId="12" fillId="18" borderId="21" xfId="0" applyFont="1" applyFill="1" applyBorder="1">
      <alignment vertical="center"/>
    </xf>
    <xf numFmtId="0" fontId="12" fillId="18" borderId="2" xfId="0" applyFont="1" applyFill="1" applyBorder="1">
      <alignment vertical="center"/>
    </xf>
    <xf numFmtId="0" fontId="12" fillId="18" borderId="35" xfId="0" applyFont="1" applyFill="1" applyBorder="1">
      <alignment vertical="center"/>
    </xf>
    <xf numFmtId="0" fontId="12" fillId="18" borderId="13" xfId="0" applyFont="1" applyFill="1" applyBorder="1">
      <alignment vertical="center"/>
    </xf>
    <xf numFmtId="0" fontId="12" fillId="18" borderId="75" xfId="0" applyFont="1" applyFill="1" applyBorder="1">
      <alignment vertical="center"/>
    </xf>
    <xf numFmtId="0" fontId="12" fillId="18" borderId="20" xfId="0" applyFont="1" applyFill="1" applyBorder="1" applyAlignment="1">
      <alignment horizontal="center" vertical="center" wrapText="1"/>
    </xf>
    <xf numFmtId="0" fontId="12" fillId="18" borderId="37" xfId="0" applyFont="1" applyFill="1" applyBorder="1" applyAlignment="1">
      <alignment horizontal="center" vertical="center"/>
    </xf>
    <xf numFmtId="0" fontId="12" fillId="18" borderId="20" xfId="0" applyFont="1" applyFill="1" applyBorder="1">
      <alignment vertical="center"/>
    </xf>
    <xf numFmtId="0" fontId="12" fillId="18" borderId="39" xfId="0" applyFont="1" applyFill="1" applyBorder="1">
      <alignment vertical="center"/>
    </xf>
    <xf numFmtId="0" fontId="12" fillId="18" borderId="77" xfId="0" applyFont="1" applyFill="1" applyBorder="1">
      <alignment vertical="center"/>
    </xf>
    <xf numFmtId="0" fontId="12" fillId="0" borderId="50" xfId="0" applyFont="1" applyBorder="1" applyAlignment="1">
      <alignment horizontal="right" vertical="center"/>
    </xf>
    <xf numFmtId="0" fontId="12" fillId="0" borderId="32" xfId="0" applyFont="1" applyBorder="1" applyAlignment="1">
      <alignment horizontal="left" vertical="center" wrapText="1"/>
    </xf>
    <xf numFmtId="0" fontId="12" fillId="0" borderId="33" xfId="0" applyFont="1" applyBorder="1" applyAlignment="1">
      <alignment horizontal="left" vertical="center" wrapText="1"/>
    </xf>
    <xf numFmtId="0" fontId="12" fillId="0" borderId="34" xfId="0" applyFont="1" applyBorder="1" applyAlignment="1">
      <alignment horizontal="left" vertical="center" wrapText="1"/>
    </xf>
    <xf numFmtId="0" fontId="12" fillId="0" borderId="61" xfId="0" applyFont="1" applyBorder="1" applyAlignment="1">
      <alignment horizontal="left" vertical="center" wrapText="1"/>
    </xf>
    <xf numFmtId="0" fontId="12" fillId="0" borderId="68" xfId="0" applyFont="1" applyBorder="1" applyAlignment="1">
      <alignment horizontal="left" vertical="center" wrapText="1"/>
    </xf>
    <xf numFmtId="0" fontId="12" fillId="0" borderId="228" xfId="0" applyFont="1" applyBorder="1">
      <alignment vertical="center"/>
    </xf>
    <xf numFmtId="0" fontId="12" fillId="0" borderId="194" xfId="0" applyFont="1" applyBorder="1">
      <alignment vertical="center"/>
    </xf>
    <xf numFmtId="0" fontId="12" fillId="0" borderId="193" xfId="0" applyFont="1" applyBorder="1">
      <alignment vertical="center"/>
    </xf>
    <xf numFmtId="0" fontId="12" fillId="0" borderId="195" xfId="0" applyFont="1" applyBorder="1">
      <alignment vertical="center"/>
    </xf>
    <xf numFmtId="0" fontId="12" fillId="0" borderId="2" xfId="0" applyFont="1" applyBorder="1" applyAlignment="1">
      <alignment horizontal="left" vertical="center" wrapText="1"/>
    </xf>
    <xf numFmtId="0" fontId="12" fillId="0" borderId="229" xfId="0" applyFont="1" applyBorder="1">
      <alignment vertical="center"/>
    </xf>
    <xf numFmtId="0" fontId="12" fillId="0" borderId="230" xfId="0" applyFont="1" applyBorder="1">
      <alignment vertical="center"/>
    </xf>
    <xf numFmtId="0" fontId="12" fillId="0" borderId="231" xfId="0" applyFont="1" applyBorder="1">
      <alignment vertical="center"/>
    </xf>
    <xf numFmtId="0" fontId="12" fillId="0" borderId="196" xfId="0" applyFont="1" applyBorder="1">
      <alignment vertical="center"/>
    </xf>
    <xf numFmtId="0" fontId="12" fillId="0" borderId="197" xfId="0" applyFont="1" applyBorder="1">
      <alignment vertical="center"/>
    </xf>
    <xf numFmtId="0" fontId="12" fillId="0" borderId="198" xfId="0" applyFont="1" applyBorder="1">
      <alignment vertical="center"/>
    </xf>
    <xf numFmtId="0" fontId="12" fillId="0" borderId="36" xfId="0" applyFont="1" applyBorder="1" applyAlignment="1">
      <alignment horizontal="left" vertical="center" wrapText="1"/>
    </xf>
    <xf numFmtId="0" fontId="12" fillId="0" borderId="232" xfId="0" applyFont="1" applyBorder="1">
      <alignment vertical="center"/>
    </xf>
    <xf numFmtId="0" fontId="12" fillId="0" borderId="233" xfId="0" applyFont="1" applyBorder="1">
      <alignment vertical="center"/>
    </xf>
    <xf numFmtId="177" fontId="12" fillId="0" borderId="0" xfId="0" applyNumberFormat="1" applyFont="1" applyAlignment="1">
      <alignment horizontal="right" vertical="center"/>
    </xf>
    <xf numFmtId="0" fontId="20" fillId="0" borderId="0" xfId="0" applyFont="1">
      <alignment vertical="center"/>
    </xf>
    <xf numFmtId="0" fontId="20" fillId="2" borderId="0" xfId="0" applyFont="1" applyFill="1">
      <alignment vertical="center"/>
    </xf>
    <xf numFmtId="0" fontId="127" fillId="18" borderId="50" xfId="0" applyFont="1" applyFill="1" applyBorder="1" applyAlignment="1">
      <alignment horizontal="center" vertical="center"/>
    </xf>
    <xf numFmtId="0" fontId="127" fillId="18" borderId="61" xfId="0" applyFont="1" applyFill="1" applyBorder="1" applyAlignment="1">
      <alignment horizontal="center" vertical="center"/>
    </xf>
    <xf numFmtId="0" fontId="127" fillId="18" borderId="66" xfId="0" applyFont="1" applyFill="1" applyBorder="1" applyAlignment="1">
      <alignment horizontal="center" vertical="center"/>
    </xf>
    <xf numFmtId="0" fontId="20" fillId="2" borderId="81" xfId="0" applyFont="1" applyFill="1" applyBorder="1">
      <alignment vertical="center"/>
    </xf>
    <xf numFmtId="0" fontId="127" fillId="0" borderId="21" xfId="0" quotePrefix="1" applyFont="1" applyBorder="1" applyAlignment="1">
      <alignment horizontal="center" vertical="center"/>
    </xf>
    <xf numFmtId="0" fontId="127" fillId="0" borderId="2" xfId="0" quotePrefix="1" applyFont="1" applyBorder="1" applyAlignment="1">
      <alignment horizontal="center" vertical="center"/>
    </xf>
    <xf numFmtId="0" fontId="127" fillId="0" borderId="35" xfId="0" quotePrefix="1" applyFont="1" applyBorder="1" applyAlignment="1">
      <alignment horizontal="center" vertical="center"/>
    </xf>
    <xf numFmtId="0" fontId="127" fillId="18" borderId="21" xfId="0" applyFont="1" applyFill="1" applyBorder="1">
      <alignment vertical="center"/>
    </xf>
    <xf numFmtId="0" fontId="127" fillId="18" borderId="2" xfId="0" applyFont="1" applyFill="1" applyBorder="1">
      <alignment vertical="center"/>
    </xf>
    <xf numFmtId="0" fontId="127" fillId="18" borderId="7" xfId="0" applyFont="1" applyFill="1" applyBorder="1">
      <alignment vertical="center"/>
    </xf>
    <xf numFmtId="0" fontId="127" fillId="18" borderId="2" xfId="0" quotePrefix="1" applyFont="1" applyFill="1" applyBorder="1">
      <alignment vertical="center"/>
    </xf>
    <xf numFmtId="0" fontId="127" fillId="18" borderId="35" xfId="0" applyFont="1" applyFill="1" applyBorder="1">
      <alignment vertical="center"/>
    </xf>
    <xf numFmtId="0" fontId="127" fillId="18" borderId="20" xfId="0" applyFont="1" applyFill="1" applyBorder="1">
      <alignment vertical="center"/>
    </xf>
    <xf numFmtId="0" fontId="127" fillId="18" borderId="36" xfId="0" applyFont="1" applyFill="1" applyBorder="1">
      <alignment vertical="center"/>
    </xf>
    <xf numFmtId="0" fontId="127" fillId="18" borderId="15" xfId="0" applyFont="1" applyFill="1" applyBorder="1">
      <alignment vertical="center"/>
    </xf>
    <xf numFmtId="0" fontId="127" fillId="18" borderId="37" xfId="0" applyFont="1" applyFill="1" applyBorder="1">
      <alignment vertical="center"/>
    </xf>
    <xf numFmtId="3" fontId="127" fillId="0" borderId="28" xfId="0" applyNumberFormat="1" applyFont="1" applyBorder="1">
      <alignment vertical="center"/>
    </xf>
    <xf numFmtId="3" fontId="127" fillId="0" borderId="86" xfId="0" applyNumberFormat="1" applyFont="1" applyBorder="1">
      <alignment vertical="center"/>
    </xf>
    <xf numFmtId="3" fontId="127" fillId="0" borderId="92" xfId="0" applyNumberFormat="1" applyFont="1" applyBorder="1">
      <alignment vertical="center"/>
    </xf>
    <xf numFmtId="3" fontId="127" fillId="0" borderId="38" xfId="0" applyNumberFormat="1" applyFont="1" applyBorder="1">
      <alignment vertical="center"/>
    </xf>
    <xf numFmtId="0" fontId="57" fillId="0" borderId="0" xfId="0" applyFont="1">
      <alignment vertical="center"/>
    </xf>
    <xf numFmtId="0" fontId="145" fillId="0" borderId="0" xfId="0" applyFont="1">
      <alignment vertical="center"/>
    </xf>
    <xf numFmtId="0" fontId="146" fillId="0" borderId="0" xfId="0" applyFont="1">
      <alignment vertical="center"/>
    </xf>
    <xf numFmtId="0" fontId="146" fillId="0" borderId="0" xfId="0" applyFont="1" applyAlignment="1">
      <alignment horizontal="right" vertical="center"/>
    </xf>
    <xf numFmtId="0" fontId="67" fillId="0" borderId="0" xfId="0" applyFont="1">
      <alignment vertical="center"/>
    </xf>
    <xf numFmtId="0" fontId="147" fillId="0" borderId="0" xfId="0" applyFont="1">
      <alignment vertical="center"/>
    </xf>
    <xf numFmtId="0" fontId="148" fillId="0" borderId="0" xfId="0" applyFont="1">
      <alignment vertical="center"/>
    </xf>
    <xf numFmtId="0" fontId="149" fillId="0" borderId="2" xfId="0" applyFont="1" applyBorder="1" applyAlignment="1">
      <alignment horizontal="center" vertical="center"/>
    </xf>
    <xf numFmtId="0" fontId="149" fillId="0" borderId="14" xfId="0" applyFont="1" applyBorder="1">
      <alignment vertical="center"/>
    </xf>
    <xf numFmtId="0" fontId="149" fillId="0" borderId="2" xfId="0" applyFont="1" applyBorder="1">
      <alignment vertical="center"/>
    </xf>
    <xf numFmtId="0" fontId="149" fillId="23" borderId="2" xfId="0" applyFont="1" applyFill="1" applyBorder="1">
      <alignment vertical="center"/>
    </xf>
    <xf numFmtId="0" fontId="149" fillId="23" borderId="234" xfId="0" applyFont="1" applyFill="1" applyBorder="1">
      <alignment vertical="center"/>
    </xf>
    <xf numFmtId="0" fontId="149" fillId="23" borderId="235" xfId="0" applyFont="1" applyFill="1" applyBorder="1">
      <alignment vertical="center"/>
    </xf>
    <xf numFmtId="0" fontId="149" fillId="0" borderId="90" xfId="0" applyFont="1" applyBorder="1">
      <alignment vertical="center"/>
    </xf>
    <xf numFmtId="0" fontId="149" fillId="0" borderId="236" xfId="0" applyFont="1" applyBorder="1">
      <alignment vertical="center"/>
    </xf>
    <xf numFmtId="188" fontId="149" fillId="23" borderId="236" xfId="0" applyNumberFormat="1" applyFont="1" applyFill="1" applyBorder="1" applyAlignment="1">
      <alignment horizontal="left" vertical="center"/>
    </xf>
    <xf numFmtId="0" fontId="149" fillId="23" borderId="237" xfId="0" applyFont="1" applyFill="1" applyBorder="1">
      <alignment vertical="center"/>
    </xf>
    <xf numFmtId="0" fontId="149" fillId="23" borderId="238" xfId="0" applyFont="1" applyFill="1" applyBorder="1">
      <alignment vertical="center"/>
    </xf>
    <xf numFmtId="0" fontId="149" fillId="0" borderId="87" xfId="0" applyFont="1" applyBorder="1">
      <alignment vertical="center"/>
    </xf>
    <xf numFmtId="0" fontId="149" fillId="23" borderId="87" xfId="0" applyFont="1" applyFill="1" applyBorder="1">
      <alignment vertical="center"/>
    </xf>
    <xf numFmtId="0" fontId="149" fillId="23" borderId="236" xfId="0" applyFont="1" applyFill="1" applyBorder="1">
      <alignment vertical="center"/>
    </xf>
    <xf numFmtId="0" fontId="149" fillId="0" borderId="239" xfId="0" applyFont="1" applyBorder="1">
      <alignment vertical="center"/>
    </xf>
    <xf numFmtId="0" fontId="149" fillId="23" borderId="239" xfId="0" applyFont="1" applyFill="1" applyBorder="1">
      <alignment vertical="center"/>
    </xf>
    <xf numFmtId="0" fontId="149" fillId="0" borderId="3" xfId="0" applyFont="1" applyBorder="1">
      <alignment vertical="center"/>
    </xf>
    <xf numFmtId="0" fontId="149" fillId="0" borderId="240" xfId="0" applyFont="1" applyBorder="1">
      <alignment vertical="center"/>
    </xf>
    <xf numFmtId="0" fontId="0" fillId="0" borderId="90" xfId="0" applyBorder="1">
      <alignment vertical="center"/>
    </xf>
    <xf numFmtId="0" fontId="0" fillId="0" borderId="3" xfId="0" applyBorder="1">
      <alignment vertical="center"/>
    </xf>
    <xf numFmtId="0" fontId="149" fillId="0" borderId="147" xfId="0" applyFont="1" applyBorder="1">
      <alignment vertical="center"/>
    </xf>
    <xf numFmtId="0" fontId="149" fillId="0" borderId="151" xfId="0" applyFont="1" applyBorder="1">
      <alignment vertical="center"/>
    </xf>
    <xf numFmtId="3" fontId="149" fillId="23" borderId="239" xfId="0" applyNumberFormat="1" applyFont="1" applyFill="1" applyBorder="1">
      <alignment vertical="center"/>
    </xf>
    <xf numFmtId="0" fontId="149" fillId="0" borderId="144" xfId="0" applyFont="1" applyBorder="1">
      <alignment vertical="center"/>
    </xf>
    <xf numFmtId="3" fontId="149" fillId="23" borderId="87" xfId="0" applyNumberFormat="1" applyFont="1" applyFill="1" applyBorder="1">
      <alignment vertical="center"/>
    </xf>
    <xf numFmtId="0" fontId="149" fillId="23" borderId="227" xfId="0" applyFont="1" applyFill="1" applyBorder="1">
      <alignment vertical="center"/>
    </xf>
    <xf numFmtId="0" fontId="149" fillId="23" borderId="241" xfId="0" applyFont="1" applyFill="1" applyBorder="1">
      <alignment vertical="center"/>
    </xf>
    <xf numFmtId="0" fontId="150" fillId="0" borderId="90" xfId="0" applyFont="1" applyBorder="1">
      <alignment vertical="center"/>
    </xf>
    <xf numFmtId="0" fontId="149" fillId="0" borderId="236" xfId="0" applyFont="1" applyBorder="1" applyAlignment="1">
      <alignment horizontal="left" vertical="center" indent="1"/>
    </xf>
    <xf numFmtId="3" fontId="149" fillId="23" borderId="146" xfId="0" applyNumberFormat="1" applyFont="1" applyFill="1" applyBorder="1">
      <alignment vertical="center"/>
    </xf>
    <xf numFmtId="3" fontId="149" fillId="23" borderId="242" xfId="0" applyNumberFormat="1" applyFont="1" applyFill="1" applyBorder="1">
      <alignment vertical="center"/>
    </xf>
    <xf numFmtId="0" fontId="149" fillId="0" borderId="239" xfId="0" applyFont="1" applyBorder="1" applyAlignment="1">
      <alignment horizontal="left" vertical="center" indent="1"/>
    </xf>
    <xf numFmtId="3" fontId="149" fillId="23" borderId="155" xfId="0" applyNumberFormat="1" applyFont="1" applyFill="1" applyBorder="1">
      <alignment vertical="center"/>
    </xf>
    <xf numFmtId="3" fontId="149" fillId="23" borderId="243" xfId="0" applyNumberFormat="1" applyFont="1" applyFill="1" applyBorder="1">
      <alignment vertical="center"/>
    </xf>
    <xf numFmtId="0" fontId="0" fillId="0" borderId="0" xfId="0" applyAlignment="1">
      <alignment vertical="center" wrapText="1"/>
    </xf>
    <xf numFmtId="0" fontId="150" fillId="0" borderId="3" xfId="0" applyFont="1" applyBorder="1">
      <alignment vertical="center"/>
    </xf>
    <xf numFmtId="0" fontId="149" fillId="0" borderId="87" xfId="0" applyFont="1" applyBorder="1" applyAlignment="1">
      <alignment horizontal="left" vertical="center" indent="1"/>
    </xf>
    <xf numFmtId="3" fontId="149" fillId="23" borderId="105" xfId="0" applyNumberFormat="1" applyFont="1" applyFill="1" applyBorder="1">
      <alignment vertical="center"/>
    </xf>
    <xf numFmtId="3" fontId="149" fillId="23" borderId="244" xfId="0" applyNumberFormat="1" applyFont="1" applyFill="1" applyBorder="1">
      <alignment vertical="center"/>
    </xf>
    <xf numFmtId="0" fontId="149" fillId="0" borderId="0" xfId="0" applyFont="1" applyAlignment="1">
      <alignment horizontal="center" vertical="center" wrapText="1"/>
    </xf>
    <xf numFmtId="0" fontId="149" fillId="0" borderId="0" xfId="0" applyFont="1">
      <alignment vertical="center"/>
    </xf>
    <xf numFmtId="0" fontId="149" fillId="0" borderId="2" xfId="0" applyFont="1" applyBorder="1" applyAlignment="1">
      <alignment horizontal="center" vertical="center" wrapText="1"/>
    </xf>
    <xf numFmtId="0" fontId="149" fillId="0" borderId="7" xfId="0" applyFont="1" applyBorder="1" applyAlignment="1">
      <alignment horizontal="centerContinuous" vertical="center"/>
    </xf>
    <xf numFmtId="0" fontId="0" fillId="0" borderId="13" xfId="0" applyBorder="1" applyAlignment="1">
      <alignment horizontal="centerContinuous" vertical="center"/>
    </xf>
    <xf numFmtId="0" fontId="0" fillId="0" borderId="4" xfId="0" applyBorder="1" applyAlignment="1">
      <alignment horizontal="centerContinuous" vertical="center"/>
    </xf>
    <xf numFmtId="0" fontId="12" fillId="0" borderId="2" xfId="0" applyFont="1" applyBorder="1" applyAlignment="1">
      <alignment horizontal="center" vertical="center" wrapText="1"/>
    </xf>
    <xf numFmtId="0" fontId="12" fillId="0" borderId="2" xfId="0" applyFont="1" applyBorder="1" applyAlignment="1">
      <alignment vertical="center" wrapText="1"/>
    </xf>
    <xf numFmtId="0" fontId="12" fillId="0" borderId="236" xfId="0" applyFont="1" applyBorder="1" applyAlignment="1">
      <alignment horizontal="center" vertical="center"/>
    </xf>
    <xf numFmtId="0" fontId="12" fillId="23" borderId="236" xfId="0" applyFont="1" applyFill="1" applyBorder="1">
      <alignment vertical="center"/>
    </xf>
    <xf numFmtId="3" fontId="12" fillId="23" borderId="236" xfId="0" applyNumberFormat="1" applyFont="1" applyFill="1" applyBorder="1">
      <alignment vertical="center"/>
    </xf>
    <xf numFmtId="182" fontId="12" fillId="23" borderId="236" xfId="0" applyNumberFormat="1" applyFont="1" applyFill="1" applyBorder="1">
      <alignment vertical="center"/>
    </xf>
    <xf numFmtId="0" fontId="150" fillId="0" borderId="0" xfId="0" applyFont="1">
      <alignment vertical="center"/>
    </xf>
    <xf numFmtId="0" fontId="12" fillId="0" borderId="239" xfId="0" applyFont="1" applyBorder="1" applyAlignment="1">
      <alignment horizontal="center" vertical="center"/>
    </xf>
    <xf numFmtId="0" fontId="12" fillId="23" borderId="239" xfId="0" applyFont="1" applyFill="1" applyBorder="1">
      <alignment vertical="center"/>
    </xf>
    <xf numFmtId="3" fontId="12" fillId="23" borderId="239" xfId="0" applyNumberFormat="1" applyFont="1" applyFill="1" applyBorder="1">
      <alignment vertical="center"/>
    </xf>
    <xf numFmtId="182" fontId="12" fillId="23" borderId="239" xfId="0" applyNumberFormat="1" applyFont="1" applyFill="1" applyBorder="1">
      <alignment vertical="center"/>
    </xf>
    <xf numFmtId="0" fontId="12" fillId="0" borderId="87" xfId="0" applyFont="1" applyBorder="1" applyAlignment="1">
      <alignment horizontal="center" vertical="center"/>
    </xf>
    <xf numFmtId="0" fontId="12" fillId="23" borderId="87" xfId="0" applyFont="1" applyFill="1" applyBorder="1">
      <alignment vertical="center"/>
    </xf>
    <xf numFmtId="3" fontId="12" fillId="23" borderId="87" xfId="0" applyNumberFormat="1" applyFont="1" applyFill="1" applyBorder="1">
      <alignment vertical="center"/>
    </xf>
    <xf numFmtId="182" fontId="12" fillId="23" borderId="87" xfId="0" applyNumberFormat="1" applyFont="1" applyFill="1" applyBorder="1">
      <alignment vertical="center"/>
    </xf>
    <xf numFmtId="0" fontId="12" fillId="23" borderId="193" xfId="0" applyFont="1" applyFill="1" applyBorder="1">
      <alignment vertical="center"/>
    </xf>
    <xf numFmtId="3" fontId="12" fillId="23" borderId="2" xfId="0" applyNumberFormat="1" applyFont="1" applyFill="1" applyBorder="1">
      <alignment vertical="center"/>
    </xf>
    <xf numFmtId="182" fontId="12" fillId="23" borderId="2" xfId="0" applyNumberFormat="1" applyFont="1" applyFill="1" applyBorder="1">
      <alignment vertical="center"/>
    </xf>
    <xf numFmtId="0" fontId="12" fillId="0" borderId="14" xfId="0" applyFont="1" applyBorder="1" applyAlignment="1">
      <alignment horizontal="center" vertical="center"/>
    </xf>
    <xf numFmtId="0" fontId="12" fillId="0" borderId="7" xfId="0" applyFont="1" applyBorder="1" applyAlignment="1">
      <alignment horizontal="center" vertical="center"/>
    </xf>
    <xf numFmtId="0" fontId="149" fillId="0" borderId="10" xfId="0" applyFont="1" applyBorder="1">
      <alignment vertical="center"/>
    </xf>
    <xf numFmtId="0" fontId="12" fillId="23" borderId="146" xfId="0" applyFont="1" applyFill="1" applyBorder="1">
      <alignment vertical="center"/>
    </xf>
    <xf numFmtId="0" fontId="12" fillId="23" borderId="242" xfId="0" applyFont="1" applyFill="1" applyBorder="1">
      <alignment vertical="center"/>
    </xf>
    <xf numFmtId="0" fontId="12" fillId="0" borderId="10" xfId="0" applyFont="1" applyBorder="1" applyAlignment="1">
      <alignment horizontal="center" vertical="center"/>
    </xf>
    <xf numFmtId="0" fontId="0" fillId="0" borderId="90" xfId="0" applyBorder="1" applyAlignment="1">
      <alignment horizontal="center" vertical="center"/>
    </xf>
    <xf numFmtId="0" fontId="12" fillId="23" borderId="155" xfId="0" applyFont="1" applyFill="1" applyBorder="1">
      <alignment vertical="center"/>
    </xf>
    <xf numFmtId="0" fontId="12" fillId="23" borderId="243" xfId="0" applyFont="1" applyFill="1" applyBorder="1">
      <alignment vertical="center"/>
    </xf>
    <xf numFmtId="0" fontId="0" fillId="23" borderId="155" xfId="0" applyFill="1" applyBorder="1">
      <alignment vertical="center"/>
    </xf>
    <xf numFmtId="0" fontId="0" fillId="23" borderId="243" xfId="0" applyFill="1" applyBorder="1">
      <alignment vertical="center"/>
    </xf>
    <xf numFmtId="0" fontId="0" fillId="0" borderId="10" xfId="0" applyBorder="1">
      <alignment vertical="center"/>
    </xf>
    <xf numFmtId="0" fontId="0" fillId="0" borderId="3" xfId="0" applyBorder="1" applyAlignment="1">
      <alignment horizontal="center" vertical="center"/>
    </xf>
    <xf numFmtId="0" fontId="0" fillId="23" borderId="105" xfId="0" applyFill="1" applyBorder="1">
      <alignment vertical="center"/>
    </xf>
    <xf numFmtId="0" fontId="0" fillId="23" borderId="244" xfId="0" applyFill="1" applyBorder="1">
      <alignment vertical="center"/>
    </xf>
    <xf numFmtId="0" fontId="0" fillId="0" borderId="90" xfId="0" applyBorder="1" applyAlignment="1">
      <alignment vertical="center" wrapText="1"/>
    </xf>
    <xf numFmtId="0" fontId="0" fillId="0" borderId="90" xfId="0" applyBorder="1" applyAlignment="1">
      <alignment horizontal="center" vertical="center" wrapText="1"/>
    </xf>
    <xf numFmtId="0" fontId="12" fillId="23" borderId="155" xfId="0" applyFont="1" applyFill="1" applyBorder="1" applyAlignment="1">
      <alignment vertical="center" wrapText="1"/>
    </xf>
    <xf numFmtId="0" fontId="12" fillId="23" borderId="243" xfId="0" applyFont="1" applyFill="1" applyBorder="1" applyAlignment="1">
      <alignment vertical="center" wrapText="1"/>
    </xf>
    <xf numFmtId="0" fontId="0" fillId="0" borderId="3" xfId="0" applyBorder="1" applyAlignment="1">
      <alignment horizontal="center" vertical="center" wrapText="1"/>
    </xf>
    <xf numFmtId="0" fontId="0" fillId="23" borderId="105" xfId="0" applyFill="1" applyBorder="1" applyAlignment="1">
      <alignment vertical="center" wrapText="1"/>
    </xf>
    <xf numFmtId="0" fontId="0" fillId="23" borderId="244" xfId="0" applyFill="1" applyBorder="1" applyAlignment="1">
      <alignment vertical="center" wrapText="1"/>
    </xf>
    <xf numFmtId="0" fontId="149" fillId="23" borderId="240" xfId="0" applyFont="1" applyFill="1" applyBorder="1">
      <alignment vertical="center"/>
    </xf>
    <xf numFmtId="0" fontId="151" fillId="0" borderId="0" xfId="0" applyFont="1">
      <alignment vertical="center"/>
    </xf>
    <xf numFmtId="0" fontId="152" fillId="0" borderId="0" xfId="0" applyFont="1">
      <alignment vertical="center"/>
    </xf>
    <xf numFmtId="0" fontId="83" fillId="0" borderId="1" xfId="26" applyFont="1" applyBorder="1" applyAlignment="1">
      <alignment horizontal="right" vertical="center"/>
    </xf>
    <xf numFmtId="0" fontId="83" fillId="0" borderId="38" xfId="26" applyFont="1" applyBorder="1">
      <alignment vertical="center"/>
    </xf>
    <xf numFmtId="0" fontId="83" fillId="0" borderId="36" xfId="26" applyFont="1" applyBorder="1">
      <alignment vertical="center"/>
    </xf>
    <xf numFmtId="0" fontId="76" fillId="0" borderId="0" xfId="24" applyFont="1">
      <alignment vertical="center"/>
    </xf>
    <xf numFmtId="0" fontId="7" fillId="2" borderId="0" xfId="0" applyFont="1" applyFill="1">
      <alignment vertical="center"/>
    </xf>
    <xf numFmtId="0" fontId="20" fillId="7" borderId="0" xfId="0" applyFont="1" applyFill="1">
      <alignment vertical="center"/>
    </xf>
    <xf numFmtId="0" fontId="35" fillId="2" borderId="0" xfId="0" applyFont="1" applyFill="1">
      <alignment vertical="center"/>
    </xf>
    <xf numFmtId="177" fontId="127" fillId="16" borderId="33" xfId="0" applyNumberFormat="1" applyFont="1" applyFill="1" applyBorder="1" applyAlignment="1">
      <alignment horizontal="center" vertical="center" wrapText="1"/>
    </xf>
    <xf numFmtId="177" fontId="127" fillId="16" borderId="2" xfId="0" applyNumberFormat="1" applyFont="1" applyFill="1" applyBorder="1" applyAlignment="1">
      <alignment horizontal="center" vertical="center" wrapText="1"/>
    </xf>
    <xf numFmtId="177" fontId="127" fillId="16" borderId="36" xfId="0" applyNumberFormat="1" applyFont="1" applyFill="1" applyBorder="1" applyAlignment="1">
      <alignment horizontal="center" vertical="center" wrapText="1"/>
    </xf>
    <xf numFmtId="3" fontId="127" fillId="16" borderId="3" xfId="0" applyNumberFormat="1" applyFont="1" applyFill="1" applyBorder="1" applyAlignment="1">
      <alignment horizontal="right" vertical="center"/>
    </xf>
    <xf numFmtId="0" fontId="79" fillId="0" borderId="0" xfId="24" applyFont="1">
      <alignment vertical="center"/>
    </xf>
    <xf numFmtId="0" fontId="78" fillId="0" borderId="0" xfId="24" applyFont="1" applyAlignment="1">
      <alignment vertical="top"/>
    </xf>
    <xf numFmtId="0" fontId="154" fillId="0" borderId="0" xfId="26" applyFont="1">
      <alignment vertical="center"/>
    </xf>
    <xf numFmtId="0" fontId="12" fillId="4" borderId="83" xfId="0" applyFont="1" applyFill="1" applyBorder="1" applyAlignment="1">
      <alignment horizontal="center" vertical="center"/>
    </xf>
    <xf numFmtId="3" fontId="12" fillId="16" borderId="54" xfId="0" applyNumberFormat="1" applyFont="1" applyFill="1" applyBorder="1" applyAlignment="1">
      <alignment horizontal="right" vertical="center"/>
    </xf>
    <xf numFmtId="177" fontId="127" fillId="16" borderId="80" xfId="0" applyNumberFormat="1" applyFont="1" applyFill="1" applyBorder="1" applyAlignment="1">
      <alignment horizontal="right" vertical="center" wrapText="1"/>
    </xf>
    <xf numFmtId="177" fontId="127" fillId="16" borderId="4" xfId="0" applyNumberFormat="1" applyFont="1" applyFill="1" applyBorder="1" applyAlignment="1">
      <alignment horizontal="right" vertical="center" wrapText="1"/>
    </xf>
    <xf numFmtId="177" fontId="127" fillId="16" borderId="78" xfId="0" applyNumberFormat="1" applyFont="1" applyFill="1" applyBorder="1" applyAlignment="1">
      <alignment horizontal="right" vertical="center" wrapText="1"/>
    </xf>
    <xf numFmtId="0" fontId="61" fillId="2" borderId="0" xfId="0" applyFont="1" applyFill="1" applyAlignment="1"/>
    <xf numFmtId="177" fontId="130" fillId="16" borderId="90" xfId="0" applyNumberFormat="1" applyFont="1" applyFill="1" applyBorder="1" applyAlignment="1">
      <alignment vertical="center" wrapText="1"/>
    </xf>
    <xf numFmtId="177" fontId="130" fillId="16" borderId="36" xfId="0" applyNumberFormat="1" applyFont="1" applyFill="1" applyBorder="1" applyAlignment="1">
      <alignment vertical="center" wrapText="1"/>
    </xf>
    <xf numFmtId="177" fontId="130" fillId="16" borderId="86" xfId="0" applyNumberFormat="1" applyFont="1" applyFill="1" applyBorder="1" applyAlignment="1">
      <alignment vertical="center" wrapText="1"/>
    </xf>
    <xf numFmtId="0" fontId="129" fillId="9" borderId="83" xfId="0" applyFont="1" applyFill="1" applyBorder="1" applyAlignment="1">
      <alignment horizontal="center" vertical="center" wrapText="1"/>
    </xf>
    <xf numFmtId="0" fontId="132" fillId="4" borderId="101" xfId="0" applyFont="1" applyFill="1" applyBorder="1" applyAlignment="1">
      <alignment horizontal="center" vertical="center" wrapText="1"/>
    </xf>
    <xf numFmtId="0" fontId="83" fillId="0" borderId="0" xfId="24" applyFont="1" applyAlignment="1">
      <alignment vertical="center" wrapText="1"/>
    </xf>
    <xf numFmtId="0" fontId="0" fillId="0" borderId="0" xfId="0" applyAlignment="1">
      <alignment horizontal="left" vertical="top"/>
    </xf>
    <xf numFmtId="0" fontId="59" fillId="2" borderId="0" xfId="0" applyFont="1" applyFill="1" applyAlignment="1">
      <alignment horizontal="left" vertical="center"/>
    </xf>
    <xf numFmtId="0" fontId="156" fillId="2" borderId="0" xfId="0" applyFont="1" applyFill="1">
      <alignment vertical="center"/>
    </xf>
    <xf numFmtId="0" fontId="157" fillId="0" borderId="0" xfId="0" applyFont="1" applyAlignment="1">
      <alignment vertical="center" wrapText="1"/>
    </xf>
    <xf numFmtId="0" fontId="157" fillId="0" borderId="0" xfId="0" applyFont="1">
      <alignment vertical="center"/>
    </xf>
    <xf numFmtId="0" fontId="73" fillId="0" borderId="0" xfId="0" applyFont="1">
      <alignment vertical="center"/>
    </xf>
    <xf numFmtId="0" fontId="66" fillId="0" borderId="0" xfId="0" applyFont="1">
      <alignment vertical="center"/>
    </xf>
    <xf numFmtId="0" fontId="10" fillId="0" borderId="0" xfId="0" applyFont="1" applyAlignment="1">
      <alignment horizontal="center" vertical="center"/>
    </xf>
    <xf numFmtId="0" fontId="73" fillId="0" borderId="0" xfId="0" applyFont="1" applyAlignment="1">
      <alignment horizontal="justify" vertical="center"/>
    </xf>
    <xf numFmtId="0" fontId="10" fillId="0" borderId="0" xfId="0" applyFont="1" applyAlignment="1">
      <alignment horizontal="justify" vertical="center"/>
    </xf>
    <xf numFmtId="0" fontId="73" fillId="0" borderId="0" xfId="0" applyFont="1" applyAlignment="1">
      <alignment horizontal="right" vertical="center" wrapText="1"/>
    </xf>
    <xf numFmtId="0" fontId="73" fillId="0" borderId="0" xfId="0" applyFont="1" applyAlignment="1">
      <alignment horizontal="right" vertical="center"/>
    </xf>
    <xf numFmtId="0" fontId="73" fillId="10" borderId="0" xfId="0" applyFont="1" applyFill="1" applyProtection="1">
      <alignment vertical="center"/>
      <protection locked="0"/>
    </xf>
    <xf numFmtId="0" fontId="10" fillId="0" borderId="0" xfId="0" applyFont="1" applyAlignment="1">
      <alignment horizontal="right" vertical="center" wrapText="1"/>
    </xf>
    <xf numFmtId="0" fontId="10" fillId="0" borderId="0" xfId="0" applyFont="1" applyAlignment="1">
      <alignment vertical="center" wrapText="1"/>
    </xf>
    <xf numFmtId="0" fontId="73" fillId="0" borderId="0" xfId="0" applyFont="1" applyAlignment="1">
      <alignment horizontal="left" vertical="center" indent="15"/>
    </xf>
    <xf numFmtId="0" fontId="73" fillId="0" borderId="0" xfId="0" applyFont="1" applyAlignment="1">
      <alignment horizontal="distributed" vertical="center"/>
    </xf>
    <xf numFmtId="0" fontId="10" fillId="0" borderId="0" xfId="0" applyFont="1" applyAlignment="1">
      <alignment horizontal="left" vertical="center" wrapText="1"/>
    </xf>
    <xf numFmtId="0" fontId="10" fillId="0" borderId="0" xfId="0" applyFont="1" applyAlignment="1">
      <alignment horizontal="left" vertical="center"/>
    </xf>
    <xf numFmtId="0" fontId="128" fillId="0" borderId="0" xfId="0" applyFont="1" applyAlignment="1">
      <alignment horizontal="distributed" vertical="center"/>
    </xf>
    <xf numFmtId="0" fontId="73" fillId="0" borderId="0" xfId="0" applyFont="1" applyAlignment="1">
      <alignment horizontal="left" vertical="center"/>
    </xf>
    <xf numFmtId="0" fontId="73" fillId="0" borderId="0" xfId="0" applyFont="1" applyAlignment="1">
      <alignment horizontal="left" vertical="center" wrapText="1"/>
    </xf>
    <xf numFmtId="0" fontId="10" fillId="0" borderId="0" xfId="0" applyFont="1" applyAlignment="1">
      <alignment horizontal="right" vertical="center"/>
    </xf>
    <xf numFmtId="0" fontId="10" fillId="0" borderId="67" xfId="0" applyFont="1" applyBorder="1" applyAlignment="1">
      <alignment horizontal="left" vertical="center"/>
    </xf>
    <xf numFmtId="0" fontId="10" fillId="0" borderId="1" xfId="0" applyFont="1" applyBorder="1" applyAlignment="1">
      <alignment horizontal="left" vertical="center" wrapText="1"/>
    </xf>
    <xf numFmtId="0" fontId="10" fillId="0" borderId="1" xfId="0" applyFont="1" applyBorder="1">
      <alignment vertical="center"/>
    </xf>
    <xf numFmtId="0" fontId="10" fillId="0" borderId="12" xfId="0" applyFont="1" applyBorder="1" applyAlignment="1">
      <alignment horizontal="left" vertical="center" wrapText="1"/>
    </xf>
    <xf numFmtId="0" fontId="155" fillId="0" borderId="0" xfId="0" applyFont="1" applyAlignment="1">
      <alignment vertical="top" wrapText="1"/>
    </xf>
    <xf numFmtId="0" fontId="10" fillId="0" borderId="130" xfId="0" applyFont="1" applyBorder="1" applyAlignment="1">
      <alignment horizontal="center" vertical="center" wrapText="1"/>
    </xf>
    <xf numFmtId="0" fontId="10" fillId="0" borderId="131" xfId="0" applyFont="1" applyBorder="1" applyAlignment="1">
      <alignment horizontal="center" vertical="center" wrapText="1"/>
    </xf>
    <xf numFmtId="0" fontId="10" fillId="0" borderId="132" xfId="0" applyFont="1" applyBorder="1" applyAlignment="1">
      <alignment horizontal="left" vertical="top" wrapText="1"/>
    </xf>
    <xf numFmtId="0" fontId="10" fillId="0" borderId="133" xfId="0" applyFont="1" applyBorder="1" applyAlignment="1">
      <alignment horizontal="left" vertical="top" wrapText="1"/>
    </xf>
    <xf numFmtId="0" fontId="10" fillId="0" borderId="132" xfId="0" applyFont="1" applyBorder="1" applyAlignment="1">
      <alignment horizontal="center" vertical="center" wrapText="1"/>
    </xf>
    <xf numFmtId="0" fontId="10" fillId="0" borderId="134" xfId="0" applyFont="1" applyBorder="1" applyAlignment="1">
      <alignment horizontal="center" vertical="top" wrapText="1"/>
    </xf>
    <xf numFmtId="0" fontId="10" fillId="0" borderId="135" xfId="0" applyFont="1" applyBorder="1" applyAlignment="1">
      <alignment horizontal="center" vertical="top" wrapText="1"/>
    </xf>
    <xf numFmtId="0" fontId="10" fillId="0" borderId="135" xfId="0" applyFont="1" applyBorder="1" applyAlignment="1">
      <alignment horizontal="left" vertical="top" wrapText="1"/>
    </xf>
    <xf numFmtId="0" fontId="10" fillId="0" borderId="132" xfId="0" applyFont="1" applyBorder="1" applyAlignment="1">
      <alignment horizontal="center" vertical="top" wrapText="1"/>
    </xf>
    <xf numFmtId="0" fontId="10" fillId="0" borderId="133" xfId="0" applyFont="1" applyBorder="1" applyAlignment="1">
      <alignment horizontal="right" vertical="top" wrapText="1"/>
    </xf>
    <xf numFmtId="0" fontId="10" fillId="0" borderId="133" xfId="0" applyFont="1" applyBorder="1" applyAlignment="1">
      <alignment horizontal="center" vertical="top" wrapText="1"/>
    </xf>
    <xf numFmtId="0" fontId="10" fillId="0" borderId="134" xfId="0" applyFont="1" applyBorder="1" applyAlignment="1">
      <alignment horizontal="center" vertical="center" wrapText="1"/>
    </xf>
    <xf numFmtId="0" fontId="10" fillId="0" borderId="135" xfId="0" applyFont="1" applyBorder="1" applyAlignment="1">
      <alignment horizontal="center" vertical="center" wrapText="1"/>
    </xf>
    <xf numFmtId="0" fontId="10" fillId="0" borderId="137" xfId="0" applyFont="1" applyBorder="1" applyAlignment="1">
      <alignment horizontal="center" vertical="center" wrapText="1"/>
    </xf>
    <xf numFmtId="0" fontId="10" fillId="0" borderId="138" xfId="0" applyFont="1" applyBorder="1" applyAlignment="1">
      <alignment horizontal="center" vertical="center" wrapText="1"/>
    </xf>
    <xf numFmtId="0" fontId="10" fillId="0" borderId="132" xfId="0" applyFont="1" applyBorder="1" applyAlignment="1">
      <alignment vertical="center" wrapText="1"/>
    </xf>
    <xf numFmtId="0" fontId="10" fillId="0" borderId="133" xfId="0" applyFont="1" applyBorder="1" applyAlignment="1">
      <alignment vertical="center" wrapText="1"/>
    </xf>
    <xf numFmtId="0" fontId="10" fillId="0" borderId="133" xfId="0" applyFont="1" applyBorder="1" applyAlignment="1">
      <alignment horizontal="center" vertical="center" wrapText="1"/>
    </xf>
    <xf numFmtId="0" fontId="10" fillId="0" borderId="132" xfId="0" applyFont="1" applyBorder="1" applyAlignment="1">
      <alignment horizontal="justify" vertical="top" wrapText="1"/>
    </xf>
    <xf numFmtId="0" fontId="10" fillId="0" borderId="133" xfId="0" applyFont="1" applyBorder="1" applyAlignment="1">
      <alignment horizontal="justify" vertical="top" wrapText="1"/>
    </xf>
    <xf numFmtId="0" fontId="10" fillId="0" borderId="134" xfId="0" applyFont="1" applyBorder="1" applyAlignment="1">
      <alignment horizontal="left" vertical="top" wrapText="1"/>
    </xf>
    <xf numFmtId="0" fontId="10" fillId="0" borderId="137" xfId="0" applyFont="1" applyBorder="1" applyAlignment="1">
      <alignment horizontal="center" vertical="top" wrapText="1"/>
    </xf>
    <xf numFmtId="0" fontId="10" fillId="0" borderId="138" xfId="0" applyFont="1" applyBorder="1" applyAlignment="1">
      <alignment horizontal="center" vertical="top" wrapText="1"/>
    </xf>
    <xf numFmtId="0" fontId="10" fillId="0" borderId="138" xfId="0" applyFont="1" applyBorder="1" applyAlignment="1">
      <alignment horizontal="justify" vertical="top" wrapText="1"/>
    </xf>
    <xf numFmtId="0" fontId="10" fillId="0" borderId="137" xfId="0" applyFont="1" applyBorder="1" applyAlignment="1">
      <alignment vertical="top" wrapText="1"/>
    </xf>
    <xf numFmtId="0" fontId="10" fillId="0" borderId="132" xfId="0" applyFont="1" applyBorder="1" applyAlignment="1">
      <alignment vertical="top" wrapText="1"/>
    </xf>
    <xf numFmtId="0" fontId="10" fillId="0" borderId="133" xfId="0" applyFont="1" applyBorder="1" applyAlignment="1">
      <alignment vertical="top" wrapText="1"/>
    </xf>
    <xf numFmtId="0" fontId="96" fillId="0" borderId="0" xfId="24" applyFont="1" applyAlignment="1">
      <alignment vertical="center" wrapText="1"/>
    </xf>
    <xf numFmtId="0" fontId="162" fillId="0" borderId="0" xfId="24" applyFont="1">
      <alignment vertical="center"/>
    </xf>
    <xf numFmtId="0" fontId="122" fillId="16" borderId="81" xfId="24" applyFont="1" applyFill="1" applyBorder="1" applyAlignment="1" applyProtection="1">
      <alignment horizontal="center" vertical="center"/>
      <protection locked="0"/>
    </xf>
    <xf numFmtId="189" fontId="139" fillId="0" borderId="0" xfId="0" applyNumberFormat="1" applyFont="1">
      <alignment vertical="center"/>
    </xf>
    <xf numFmtId="0" fontId="134" fillId="0" borderId="0" xfId="0" applyFont="1">
      <alignment vertical="center"/>
    </xf>
    <xf numFmtId="49" fontId="129" fillId="0" borderId="0" xfId="0" applyNumberFormat="1" applyFont="1">
      <alignment vertical="center"/>
    </xf>
    <xf numFmtId="190" fontId="154" fillId="0" borderId="0" xfId="26" applyNumberFormat="1" applyFont="1">
      <alignment vertical="center"/>
    </xf>
    <xf numFmtId="191" fontId="154" fillId="0" borderId="0" xfId="26" applyNumberFormat="1" applyFont="1">
      <alignment vertical="center"/>
    </xf>
    <xf numFmtId="0" fontId="164" fillId="0" borderId="0" xfId="26" applyFont="1">
      <alignment vertical="center"/>
    </xf>
    <xf numFmtId="190" fontId="67" fillId="0" borderId="0" xfId="26" applyNumberFormat="1" applyFont="1">
      <alignment vertical="center"/>
    </xf>
    <xf numFmtId="0" fontId="73" fillId="0" borderId="0" xfId="26" applyFont="1">
      <alignment vertical="center"/>
    </xf>
    <xf numFmtId="0" fontId="165" fillId="0" borderId="0" xfId="26" applyFont="1">
      <alignment vertical="center"/>
    </xf>
    <xf numFmtId="190" fontId="166" fillId="0" borderId="0" xfId="26" applyNumberFormat="1" applyFont="1">
      <alignment vertical="center"/>
    </xf>
    <xf numFmtId="191" fontId="167" fillId="0" borderId="0" xfId="26" applyNumberFormat="1" applyFont="1">
      <alignment vertical="center"/>
    </xf>
    <xf numFmtId="0" fontId="167" fillId="0" borderId="0" xfId="26" applyFont="1">
      <alignment vertical="center"/>
    </xf>
    <xf numFmtId="0" fontId="168" fillId="0" borderId="0" xfId="26" applyFont="1">
      <alignment vertical="center"/>
    </xf>
    <xf numFmtId="190" fontId="169" fillId="0" borderId="0" xfId="26" applyNumberFormat="1" applyFont="1">
      <alignment vertical="center"/>
    </xf>
    <xf numFmtId="191" fontId="169" fillId="0" borderId="0" xfId="26" applyNumberFormat="1" applyFont="1">
      <alignment vertical="center"/>
    </xf>
    <xf numFmtId="0" fontId="169" fillId="0" borderId="0" xfId="26" applyFont="1">
      <alignment vertical="center"/>
    </xf>
    <xf numFmtId="0" fontId="170" fillId="0" borderId="245" xfId="26" applyFont="1" applyBorder="1">
      <alignment vertical="center"/>
    </xf>
    <xf numFmtId="0" fontId="170" fillId="0" borderId="246" xfId="26" applyFont="1" applyBorder="1">
      <alignment vertical="center"/>
    </xf>
    <xf numFmtId="0" fontId="168" fillId="0" borderId="0" xfId="26" applyFont="1" applyAlignment="1">
      <alignment horizontal="center" vertical="center"/>
    </xf>
    <xf numFmtId="191" fontId="171" fillId="0" borderId="0" xfId="26" applyNumberFormat="1" applyFont="1">
      <alignment vertical="center"/>
    </xf>
    <xf numFmtId="0" fontId="171" fillId="0" borderId="0" xfId="26" applyFont="1">
      <alignment vertical="center"/>
    </xf>
    <xf numFmtId="188" fontId="167" fillId="0" borderId="0" xfId="26" applyNumberFormat="1" applyFont="1">
      <alignment vertical="center"/>
    </xf>
    <xf numFmtId="190" fontId="167" fillId="0" borderId="0" xfId="26" applyNumberFormat="1" applyFont="1">
      <alignment vertical="center"/>
    </xf>
    <xf numFmtId="0" fontId="172" fillId="0" borderId="0" xfId="26" applyFont="1" applyAlignment="1">
      <alignment vertical="center" wrapText="1"/>
    </xf>
    <xf numFmtId="0" fontId="172" fillId="0" borderId="0" xfId="26" applyFont="1">
      <alignment vertical="center"/>
    </xf>
    <xf numFmtId="190" fontId="173" fillId="0" borderId="0" xfId="26" applyNumberFormat="1" applyFont="1">
      <alignment vertical="center"/>
    </xf>
    <xf numFmtId="191" fontId="173" fillId="0" borderId="0" xfId="26" applyNumberFormat="1" applyFont="1">
      <alignment vertical="center"/>
    </xf>
    <xf numFmtId="0" fontId="101" fillId="0" borderId="0" xfId="26" applyFont="1">
      <alignment vertical="center"/>
    </xf>
    <xf numFmtId="190" fontId="174" fillId="0" borderId="0" xfId="26" applyNumberFormat="1" applyFont="1">
      <alignment vertical="center"/>
    </xf>
    <xf numFmtId="191" fontId="174" fillId="0" borderId="0" xfId="26" applyNumberFormat="1" applyFont="1">
      <alignment vertical="center"/>
    </xf>
    <xf numFmtId="0" fontId="174" fillId="0" borderId="0" xfId="26" applyFont="1">
      <alignment vertical="center"/>
    </xf>
    <xf numFmtId="0" fontId="146" fillId="17" borderId="0" xfId="0" applyFont="1" applyFill="1">
      <alignment vertical="center"/>
    </xf>
    <xf numFmtId="0" fontId="146" fillId="17" borderId="10" xfId="0" applyFont="1" applyFill="1" applyBorder="1">
      <alignment vertical="center"/>
    </xf>
    <xf numFmtId="0" fontId="175" fillId="0" borderId="0" xfId="0" applyFont="1" applyAlignment="1">
      <alignment horizontal="left" vertical="center"/>
    </xf>
    <xf numFmtId="0" fontId="146" fillId="0" borderId="0" xfId="0" applyFont="1" applyAlignment="1">
      <alignment horizontal="left" vertical="center"/>
    </xf>
    <xf numFmtId="0" fontId="145" fillId="24" borderId="0" xfId="0" applyFont="1" applyFill="1">
      <alignment vertical="center"/>
    </xf>
    <xf numFmtId="0" fontId="146" fillId="10" borderId="7" xfId="0" applyFont="1" applyFill="1" applyBorder="1">
      <alignment vertical="center"/>
    </xf>
    <xf numFmtId="0" fontId="146" fillId="10" borderId="13" xfId="0" applyFont="1" applyFill="1" applyBorder="1">
      <alignment vertical="center"/>
    </xf>
    <xf numFmtId="0" fontId="149" fillId="0" borderId="13" xfId="0" applyFont="1" applyBorder="1">
      <alignment vertical="center"/>
    </xf>
    <xf numFmtId="0" fontId="146" fillId="0" borderId="13" xfId="0" applyFont="1" applyBorder="1">
      <alignment vertical="center"/>
    </xf>
    <xf numFmtId="0" fontId="146" fillId="0" borderId="4" xfId="0" applyFont="1" applyBorder="1">
      <alignment vertical="center"/>
    </xf>
    <xf numFmtId="0" fontId="146" fillId="13" borderId="7" xfId="0" applyFont="1" applyFill="1" applyBorder="1">
      <alignment vertical="center"/>
    </xf>
    <xf numFmtId="0" fontId="146" fillId="13" borderId="13" xfId="0" applyFont="1" applyFill="1" applyBorder="1">
      <alignment vertical="center"/>
    </xf>
    <xf numFmtId="0" fontId="146" fillId="11" borderId="7" xfId="0" applyFont="1" applyFill="1" applyBorder="1">
      <alignment vertical="center"/>
    </xf>
    <xf numFmtId="0" fontId="146" fillId="11" borderId="13" xfId="0" applyFont="1" applyFill="1" applyBorder="1">
      <alignment vertical="center"/>
    </xf>
    <xf numFmtId="0" fontId="146" fillId="0" borderId="10" xfId="0" applyFont="1" applyBorder="1">
      <alignment vertical="center"/>
    </xf>
    <xf numFmtId="0" fontId="176" fillId="0" borderId="0" xfId="0" applyFont="1">
      <alignment vertical="center"/>
    </xf>
    <xf numFmtId="0" fontId="146" fillId="0" borderId="129" xfId="0" applyFont="1" applyBorder="1" applyProtection="1">
      <alignment vertical="center"/>
      <protection locked="0"/>
    </xf>
    <xf numFmtId="0" fontId="146" fillId="0" borderId="0" xfId="0" applyFont="1" applyAlignment="1">
      <alignment vertical="center" wrapText="1"/>
    </xf>
    <xf numFmtId="0" fontId="146" fillId="10" borderId="94" xfId="0" applyFont="1" applyFill="1" applyBorder="1" applyProtection="1">
      <alignment vertical="center"/>
      <protection locked="0"/>
    </xf>
    <xf numFmtId="0" fontId="146" fillId="10" borderId="96" xfId="0" applyFont="1" applyFill="1" applyBorder="1" applyProtection="1">
      <alignment vertical="center"/>
      <protection locked="0"/>
    </xf>
    <xf numFmtId="0" fontId="146" fillId="10" borderId="97" xfId="0" applyFont="1" applyFill="1" applyBorder="1" applyProtection="1">
      <alignment vertical="center"/>
      <protection locked="0"/>
    </xf>
    <xf numFmtId="0" fontId="146" fillId="10" borderId="94" xfId="0" applyFont="1" applyFill="1" applyBorder="1">
      <alignment vertical="center"/>
    </xf>
    <xf numFmtId="0" fontId="146" fillId="10" borderId="96" xfId="0" applyFont="1" applyFill="1" applyBorder="1">
      <alignment vertical="center"/>
    </xf>
    <xf numFmtId="0" fontId="146" fillId="10" borderId="97" xfId="0" applyFont="1" applyFill="1" applyBorder="1">
      <alignment vertical="center"/>
    </xf>
    <xf numFmtId="0" fontId="146" fillId="10" borderId="81" xfId="0" applyFont="1" applyFill="1" applyBorder="1" applyProtection="1">
      <alignment vertical="center"/>
      <protection locked="0"/>
    </xf>
    <xf numFmtId="0" fontId="146" fillId="10" borderId="0" xfId="0" applyFont="1" applyFill="1" applyProtection="1">
      <alignment vertical="center"/>
      <protection locked="0"/>
    </xf>
    <xf numFmtId="0" fontId="146" fillId="10" borderId="98" xfId="0" applyFont="1" applyFill="1" applyBorder="1" applyProtection="1">
      <alignment vertical="center"/>
      <protection locked="0"/>
    </xf>
    <xf numFmtId="0" fontId="146" fillId="10" borderId="81" xfId="0" applyFont="1" applyFill="1" applyBorder="1">
      <alignment vertical="center"/>
    </xf>
    <xf numFmtId="0" fontId="146" fillId="10" borderId="0" xfId="0" applyFont="1" applyFill="1">
      <alignment vertical="center"/>
    </xf>
    <xf numFmtId="0" fontId="146" fillId="10" borderId="98" xfId="0" applyFont="1" applyFill="1" applyBorder="1">
      <alignment vertical="center"/>
    </xf>
    <xf numFmtId="0" fontId="146" fillId="0" borderId="247" xfId="0" applyFont="1" applyBorder="1">
      <alignment vertical="center"/>
    </xf>
    <xf numFmtId="0" fontId="146" fillId="10" borderId="93" xfId="0" applyFont="1" applyFill="1" applyBorder="1" applyProtection="1">
      <alignment vertical="center"/>
      <protection locked="0"/>
    </xf>
    <xf numFmtId="0" fontId="146" fillId="10" borderId="25" xfId="0" applyFont="1" applyFill="1" applyBorder="1" applyProtection="1">
      <alignment vertical="center"/>
      <protection locked="0"/>
    </xf>
    <xf numFmtId="0" fontId="146" fillId="10" borderId="99" xfId="0" applyFont="1" applyFill="1" applyBorder="1" applyProtection="1">
      <alignment vertical="center"/>
      <protection locked="0"/>
    </xf>
    <xf numFmtId="0" fontId="146" fillId="10" borderId="93" xfId="0" applyFont="1" applyFill="1" applyBorder="1">
      <alignment vertical="center"/>
    </xf>
    <xf numFmtId="0" fontId="146" fillId="10" borderId="25" xfId="0" applyFont="1" applyFill="1" applyBorder="1">
      <alignment vertical="center"/>
    </xf>
    <xf numFmtId="0" fontId="146" fillId="10" borderId="99" xfId="0" applyFont="1" applyFill="1" applyBorder="1">
      <alignment vertical="center"/>
    </xf>
    <xf numFmtId="0" fontId="143" fillId="0" borderId="0" xfId="32" applyFont="1" applyAlignment="1">
      <alignment horizontal="center" vertical="center"/>
    </xf>
    <xf numFmtId="38" fontId="80" fillId="0" borderId="0" xfId="33" applyFont="1" applyAlignment="1" applyProtection="1">
      <alignment horizontal="center" vertical="center"/>
    </xf>
    <xf numFmtId="0" fontId="141" fillId="0" borderId="3" xfId="32" applyFont="1" applyBorder="1" applyAlignment="1" applyProtection="1">
      <alignment horizontal="left" vertical="center" wrapText="1" shrinkToFit="1"/>
      <protection locked="0"/>
    </xf>
    <xf numFmtId="0" fontId="141" fillId="0" borderId="14" xfId="32" applyFont="1" applyBorder="1" applyAlignment="1" applyProtection="1">
      <alignment vertical="center" shrinkToFit="1"/>
      <protection locked="0"/>
    </xf>
    <xf numFmtId="49" fontId="141" fillId="0" borderId="14" xfId="32" applyNumberFormat="1" applyFont="1" applyBorder="1" applyAlignment="1" applyProtection="1">
      <alignment vertical="center" shrinkToFit="1"/>
      <protection locked="0"/>
    </xf>
    <xf numFmtId="0" fontId="141" fillId="0" borderId="197" xfId="32" applyFont="1" applyBorder="1" applyAlignment="1">
      <alignment vertical="center" shrinkToFit="1"/>
    </xf>
    <xf numFmtId="0" fontId="83" fillId="0" borderId="33" xfId="32" applyFont="1" applyBorder="1" applyAlignment="1">
      <alignment vertical="center" shrinkToFit="1"/>
    </xf>
    <xf numFmtId="49" fontId="83" fillId="0" borderId="223" xfId="32" applyNumberFormat="1" applyFont="1" applyBorder="1" applyAlignment="1">
      <alignment vertical="center" shrinkToFit="1"/>
    </xf>
    <xf numFmtId="0" fontId="83" fillId="0" borderId="2" xfId="32" applyFont="1" applyBorder="1" applyAlignment="1">
      <alignment vertical="center" shrinkToFit="1"/>
    </xf>
    <xf numFmtId="49" fontId="83" fillId="0" borderId="193" xfId="32" applyNumberFormat="1" applyFont="1" applyBorder="1" applyAlignment="1">
      <alignment vertical="center" shrinkToFit="1"/>
    </xf>
    <xf numFmtId="0" fontId="83" fillId="0" borderId="36" xfId="32" applyFont="1" applyBorder="1" applyAlignment="1">
      <alignment vertical="center" shrinkToFit="1"/>
    </xf>
    <xf numFmtId="49" fontId="83" fillId="0" borderId="197" xfId="32" applyNumberFormat="1" applyFont="1" applyBorder="1" applyAlignment="1">
      <alignment vertical="center" shrinkToFit="1"/>
    </xf>
    <xf numFmtId="0" fontId="80" fillId="0" borderId="3" xfId="32" applyFont="1" applyBorder="1" applyAlignment="1">
      <alignment vertical="center" shrinkToFit="1"/>
    </xf>
    <xf numFmtId="49" fontId="83" fillId="0" borderId="226" xfId="32" applyNumberFormat="1" applyFont="1" applyBorder="1" applyAlignment="1">
      <alignment vertical="center" shrinkToFit="1"/>
    </xf>
    <xf numFmtId="0" fontId="80" fillId="0" borderId="2" xfId="32" applyFont="1" applyBorder="1" applyAlignment="1">
      <alignment vertical="center" shrinkToFit="1"/>
    </xf>
    <xf numFmtId="0" fontId="141" fillId="0" borderId="36" xfId="32" applyFont="1" applyBorder="1" applyAlignment="1">
      <alignment vertical="center" shrinkToFit="1"/>
    </xf>
    <xf numFmtId="0" fontId="83" fillId="0" borderId="1" xfId="32" applyFont="1" applyBorder="1" applyAlignment="1">
      <alignment vertical="center" shrinkToFit="1"/>
    </xf>
    <xf numFmtId="0" fontId="140" fillId="0" borderId="12" xfId="32" applyFont="1" applyBorder="1" applyAlignment="1">
      <alignment vertical="center" shrinkToFit="1"/>
    </xf>
    <xf numFmtId="38" fontId="140" fillId="0" borderId="1" xfId="28" applyFont="1" applyBorder="1" applyAlignment="1" applyProtection="1">
      <alignment vertical="center" shrinkToFit="1"/>
    </xf>
    <xf numFmtId="38" fontId="140" fillId="0" borderId="3" xfId="28" applyFont="1" applyBorder="1" applyAlignment="1" applyProtection="1">
      <alignment vertical="center" shrinkToFit="1"/>
    </xf>
    <xf numFmtId="0" fontId="83" fillId="0" borderId="0" xfId="32" applyFont="1" applyAlignment="1">
      <alignment vertical="center" shrinkToFit="1"/>
    </xf>
    <xf numFmtId="0" fontId="140" fillId="0" borderId="0" xfId="32" applyFont="1" applyAlignment="1">
      <alignment horizontal="center" vertical="center" shrinkToFit="1"/>
    </xf>
    <xf numFmtId="0" fontId="140" fillId="0" borderId="0" xfId="32" applyFont="1" applyAlignment="1">
      <alignment vertical="center" shrinkToFit="1"/>
    </xf>
    <xf numFmtId="38" fontId="140" fillId="0" borderId="0" xfId="33" applyFont="1" applyAlignment="1" applyProtection="1">
      <alignment vertical="center" shrinkToFit="1"/>
    </xf>
    <xf numFmtId="0" fontId="143" fillId="0" borderId="0" xfId="32" applyFont="1" applyAlignment="1">
      <alignment vertical="center" shrinkToFit="1"/>
    </xf>
    <xf numFmtId="0" fontId="143" fillId="0" borderId="0" xfId="32" applyFont="1" applyAlignment="1">
      <alignment horizontal="center" vertical="center" shrinkToFit="1"/>
    </xf>
    <xf numFmtId="38" fontId="80" fillId="0" borderId="0" xfId="33" applyFont="1" applyAlignment="1" applyProtection="1">
      <alignment vertical="center" shrinkToFit="1"/>
    </xf>
    <xf numFmtId="0" fontId="92" fillId="0" borderId="0" xfId="32" applyFont="1">
      <alignment vertical="center"/>
    </xf>
    <xf numFmtId="0" fontId="92" fillId="0" borderId="0" xfId="32" applyFont="1" applyAlignment="1">
      <alignment horizontal="center" vertical="center"/>
    </xf>
    <xf numFmtId="38" fontId="92" fillId="0" borderId="0" xfId="33" applyFont="1" applyProtection="1">
      <alignment vertical="center"/>
    </xf>
    <xf numFmtId="0" fontId="143" fillId="0" borderId="0" xfId="32" applyFont="1">
      <alignment vertical="center"/>
    </xf>
    <xf numFmtId="38" fontId="80" fillId="0" borderId="0" xfId="33" applyFont="1" applyProtection="1">
      <alignment vertical="center"/>
    </xf>
    <xf numFmtId="189" fontId="127" fillId="0" borderId="0" xfId="0" applyNumberFormat="1" applyFont="1" applyProtection="1">
      <alignment vertical="center"/>
      <protection locked="0"/>
    </xf>
    <xf numFmtId="189" fontId="127" fillId="0" borderId="0" xfId="0" applyNumberFormat="1" applyFont="1">
      <alignment vertical="center"/>
    </xf>
    <xf numFmtId="189" fontId="129" fillId="0" borderId="0" xfId="0" applyNumberFormat="1" applyFont="1" applyProtection="1">
      <alignment vertical="center"/>
      <protection locked="0"/>
    </xf>
    <xf numFmtId="189" fontId="129" fillId="0" borderId="0" xfId="0" applyNumberFormat="1" applyFont="1">
      <alignment vertical="center"/>
    </xf>
    <xf numFmtId="189" fontId="163" fillId="0" borderId="0" xfId="0" applyNumberFormat="1" applyFont="1" applyProtection="1">
      <alignment vertical="center"/>
      <protection locked="0"/>
    </xf>
    <xf numFmtId="189" fontId="73" fillId="0" borderId="0" xfId="0" applyNumberFormat="1" applyFont="1">
      <alignment vertical="center"/>
    </xf>
    <xf numFmtId="189" fontId="163" fillId="0" borderId="0" xfId="0" applyNumberFormat="1" applyFont="1" applyAlignment="1" applyProtection="1">
      <alignment vertical="top"/>
      <protection locked="0"/>
    </xf>
    <xf numFmtId="189" fontId="80" fillId="0" borderId="0" xfId="0" applyNumberFormat="1" applyFont="1">
      <alignment vertical="center"/>
    </xf>
    <xf numFmtId="0" fontId="178" fillId="0" borderId="0" xfId="0" applyFont="1">
      <alignment vertical="center"/>
    </xf>
    <xf numFmtId="0" fontId="178" fillId="0" borderId="0" xfId="0" applyFont="1" applyAlignment="1">
      <alignment horizontal="left" vertical="center" wrapText="1"/>
    </xf>
    <xf numFmtId="0" fontId="178" fillId="0" borderId="0" xfId="0" applyFont="1" applyAlignment="1">
      <alignment horizontal="left" vertical="center"/>
    </xf>
    <xf numFmtId="0" fontId="177" fillId="0" borderId="0" xfId="44" applyFont="1" applyAlignment="1">
      <alignment vertical="top" wrapText="1"/>
    </xf>
    <xf numFmtId="0" fontId="179" fillId="0" borderId="0" xfId="0" applyFont="1" applyAlignment="1">
      <alignment horizontal="center" vertical="top" wrapText="1"/>
    </xf>
    <xf numFmtId="0" fontId="180" fillId="0" borderId="0" xfId="44" applyFont="1" applyAlignment="1">
      <alignment horizontal="left" vertical="top" wrapText="1"/>
    </xf>
    <xf numFmtId="0" fontId="179" fillId="0" borderId="0" xfId="0" applyFont="1" applyAlignment="1">
      <alignment vertical="top" wrapText="1"/>
    </xf>
    <xf numFmtId="0" fontId="180" fillId="0" borderId="0" xfId="44" applyFont="1" applyAlignment="1">
      <alignment horizontal="center" vertical="top" wrapText="1"/>
    </xf>
    <xf numFmtId="0" fontId="178" fillId="0" borderId="0" xfId="0" applyFont="1" applyAlignment="1">
      <alignment vertical="center" wrapText="1"/>
    </xf>
    <xf numFmtId="0" fontId="177" fillId="2" borderId="0" xfId="0" applyFont="1" applyFill="1">
      <alignment vertical="center"/>
    </xf>
    <xf numFmtId="0" fontId="181" fillId="0" borderId="0" xfId="0" applyFont="1" applyAlignment="1">
      <alignment vertical="center" shrinkToFit="1"/>
    </xf>
    <xf numFmtId="0" fontId="177" fillId="0" borderId="0" xfId="0" applyFont="1">
      <alignment vertical="center"/>
    </xf>
    <xf numFmtId="0" fontId="182" fillId="0" borderId="0" xfId="0" applyFont="1" applyAlignment="1">
      <alignment horizontal="left" vertical="center"/>
    </xf>
    <xf numFmtId="0" fontId="178" fillId="0" borderId="11" xfId="0" applyFont="1" applyBorder="1" applyAlignment="1">
      <alignment horizontal="left" vertical="center"/>
    </xf>
    <xf numFmtId="0" fontId="178" fillId="0" borderId="11" xfId="0" applyFont="1" applyBorder="1" applyAlignment="1">
      <alignment horizontal="left" vertical="center" wrapText="1"/>
    </xf>
    <xf numFmtId="0" fontId="177" fillId="0" borderId="0" xfId="0" applyFont="1" applyAlignment="1">
      <alignment vertical="top" wrapText="1"/>
    </xf>
    <xf numFmtId="0" fontId="184" fillId="0" borderId="0" xfId="24" applyFont="1" applyAlignment="1">
      <alignment horizontal="left" vertical="center"/>
    </xf>
    <xf numFmtId="0" fontId="185" fillId="0" borderId="0" xfId="24" applyFont="1">
      <alignment vertical="center"/>
    </xf>
    <xf numFmtId="0" fontId="186" fillId="0" borderId="0" xfId="24" applyFont="1">
      <alignment vertical="center"/>
    </xf>
    <xf numFmtId="0" fontId="184" fillId="0" borderId="0" xfId="24" applyFont="1">
      <alignment vertical="center"/>
    </xf>
    <xf numFmtId="0" fontId="184" fillId="0" borderId="0" xfId="26" applyFont="1">
      <alignment vertical="center"/>
    </xf>
    <xf numFmtId="0" fontId="187" fillId="0" borderId="0" xfId="0" applyFont="1" applyAlignment="1">
      <alignment horizontal="left" vertical="top" wrapText="1"/>
    </xf>
    <xf numFmtId="0" fontId="188" fillId="0" borderId="0" xfId="0" applyFont="1" applyAlignment="1">
      <alignment horizontal="left" vertical="top" wrapText="1"/>
    </xf>
    <xf numFmtId="0" fontId="178" fillId="0" borderId="0" xfId="0" applyFont="1" applyAlignment="1">
      <alignment vertical="top" wrapText="1"/>
    </xf>
    <xf numFmtId="0" fontId="178" fillId="0" borderId="0" xfId="0" applyFont="1" applyAlignment="1">
      <alignment vertical="top"/>
    </xf>
    <xf numFmtId="3" fontId="178" fillId="0" borderId="0" xfId="0" applyNumberFormat="1" applyFont="1" applyAlignment="1" applyProtection="1">
      <alignment vertical="center" wrapText="1"/>
      <protection locked="0"/>
    </xf>
    <xf numFmtId="0" fontId="178" fillId="0" borderId="0" xfId="0" applyFont="1" applyAlignment="1" applyProtection="1">
      <alignment horizontal="center" vertical="center" wrapText="1"/>
      <protection locked="0"/>
    </xf>
    <xf numFmtId="0" fontId="178" fillId="0" borderId="0" xfId="0" applyFont="1" applyAlignment="1" applyProtection="1">
      <alignment vertical="center" wrapText="1"/>
      <protection locked="0"/>
    </xf>
    <xf numFmtId="3" fontId="178" fillId="0" borderId="0" xfId="0" applyNumberFormat="1" applyFont="1" applyAlignment="1">
      <alignment vertical="center" wrapText="1"/>
    </xf>
    <xf numFmtId="0" fontId="178" fillId="0" borderId="0" xfId="0" applyFont="1" applyAlignment="1" applyProtection="1">
      <alignment horizontal="left" vertical="center" wrapText="1"/>
      <protection locked="0"/>
    </xf>
    <xf numFmtId="0" fontId="181" fillId="0" borderId="0" xfId="0" applyFont="1" applyAlignment="1">
      <alignment vertical="center" wrapText="1"/>
    </xf>
    <xf numFmtId="0" fontId="178" fillId="0" borderId="0" xfId="0" applyFont="1" applyAlignment="1">
      <alignment horizontal="center" vertical="center" wrapText="1"/>
    </xf>
    <xf numFmtId="38" fontId="178" fillId="0" borderId="0" xfId="0" applyNumberFormat="1" applyFont="1" applyAlignment="1">
      <alignment vertical="center" wrapText="1"/>
    </xf>
    <xf numFmtId="0" fontId="187" fillId="0" borderId="0" xfId="0" applyFont="1" applyAlignment="1">
      <alignment horizontal="left" vertical="top"/>
    </xf>
    <xf numFmtId="189" fontId="96" fillId="0" borderId="0" xfId="27" quotePrefix="1" applyNumberFormat="1" applyFont="1" applyAlignment="1">
      <alignment horizontal="left" vertical="top" wrapText="1"/>
    </xf>
    <xf numFmtId="0" fontId="189" fillId="0" borderId="0" xfId="32" applyFont="1" applyAlignment="1">
      <alignment horizontal="left" vertical="center" wrapText="1"/>
    </xf>
    <xf numFmtId="0" fontId="62" fillId="0" borderId="0" xfId="32" applyFont="1" applyAlignment="1">
      <alignment horizontal="center" vertical="center"/>
    </xf>
    <xf numFmtId="0" fontId="185" fillId="0" borderId="0" xfId="32" applyFont="1" applyAlignment="1">
      <alignment horizontal="center" vertical="center"/>
    </xf>
    <xf numFmtId="0" fontId="0" fillId="0" borderId="0" xfId="0" applyAlignment="1">
      <alignment horizontal="center" vertical="center"/>
    </xf>
    <xf numFmtId="0" fontId="22" fillId="0" borderId="0" xfId="0" applyFont="1" applyAlignment="1">
      <alignment horizontal="center" vertical="center"/>
    </xf>
    <xf numFmtId="0" fontId="22" fillId="5" borderId="189" xfId="0" applyFont="1" applyFill="1" applyBorder="1" applyAlignment="1">
      <alignment horizontal="center" vertical="center" wrapText="1"/>
    </xf>
    <xf numFmtId="0" fontId="22" fillId="5" borderId="0" xfId="0" applyFont="1" applyFill="1" applyAlignment="1">
      <alignment horizontal="center" vertical="center" wrapText="1"/>
    </xf>
    <xf numFmtId="0" fontId="22" fillId="5" borderId="180" xfId="0" applyFont="1" applyFill="1" applyBorder="1" applyAlignment="1">
      <alignment horizontal="center" vertical="center" wrapText="1"/>
    </xf>
    <xf numFmtId="0" fontId="22" fillId="13" borderId="183" xfId="0" applyFont="1" applyFill="1" applyBorder="1" applyAlignment="1" applyProtection="1">
      <alignment horizontal="center" vertical="center"/>
      <protection locked="0"/>
    </xf>
    <xf numFmtId="0" fontId="22" fillId="13" borderId="184" xfId="0" applyFont="1" applyFill="1" applyBorder="1" applyAlignment="1" applyProtection="1">
      <alignment horizontal="center" vertical="center"/>
      <protection locked="0"/>
    </xf>
    <xf numFmtId="0" fontId="22" fillId="13" borderId="185" xfId="0" applyFont="1" applyFill="1" applyBorder="1" applyAlignment="1" applyProtection="1">
      <alignment horizontal="center" vertical="center"/>
      <protection locked="0"/>
    </xf>
    <xf numFmtId="0" fontId="0" fillId="10" borderId="7" xfId="0" applyFill="1" applyBorder="1" applyAlignment="1">
      <alignment horizontal="center" vertical="center"/>
    </xf>
    <xf numFmtId="0" fontId="0" fillId="10" borderId="4" xfId="0" applyFill="1" applyBorder="1" applyAlignment="1">
      <alignment horizontal="center" vertical="center"/>
    </xf>
    <xf numFmtId="0" fontId="0" fillId="11" borderId="7" xfId="0" applyFill="1" applyBorder="1" applyAlignment="1">
      <alignment horizontal="center" vertical="center"/>
    </xf>
    <xf numFmtId="0" fontId="0" fillId="11" borderId="4" xfId="0" applyFill="1" applyBorder="1" applyAlignment="1">
      <alignment horizontal="center" vertical="center"/>
    </xf>
    <xf numFmtId="0" fontId="0" fillId="13" borderId="7" xfId="0" applyFill="1" applyBorder="1" applyAlignment="1">
      <alignment horizontal="center" vertical="center"/>
    </xf>
    <xf numFmtId="0" fontId="0" fillId="13" borderId="4" xfId="0" applyFill="1" applyBorder="1" applyAlignment="1">
      <alignment horizontal="center" vertical="center"/>
    </xf>
    <xf numFmtId="0" fontId="127" fillId="0" borderId="0" xfId="0" applyFont="1" applyAlignment="1">
      <alignment horizontal="center" vertical="center"/>
    </xf>
    <xf numFmtId="0" fontId="73" fillId="0" borderId="0" xfId="0" applyFont="1" applyAlignment="1" applyProtection="1">
      <alignment horizontal="center" vertical="center"/>
      <protection locked="0"/>
    </xf>
    <xf numFmtId="0" fontId="12" fillId="0" borderId="0" xfId="0" applyFont="1" applyAlignment="1">
      <alignment horizontal="center" vertical="center"/>
    </xf>
    <xf numFmtId="0" fontId="10" fillId="0" borderId="0" xfId="0" applyFont="1" applyAlignment="1">
      <alignment horizontal="center" vertical="center"/>
    </xf>
    <xf numFmtId="0" fontId="73" fillId="0" borderId="0" xfId="0" applyFont="1" applyAlignment="1">
      <alignment horizontal="justify" vertical="center" wrapText="1"/>
    </xf>
    <xf numFmtId="0" fontId="10" fillId="0" borderId="0" xfId="0" applyFont="1" applyAlignment="1">
      <alignment horizontal="justify" vertical="center" wrapText="1"/>
    </xf>
    <xf numFmtId="0" fontId="73" fillId="0" borderId="0" xfId="0" applyFont="1" applyAlignment="1">
      <alignment horizontal="distributed" vertical="center"/>
    </xf>
    <xf numFmtId="0" fontId="73" fillId="10" borderId="0" xfId="0" applyFont="1" applyFill="1" applyAlignment="1" applyProtection="1">
      <alignment horizontal="left" vertical="center" wrapText="1"/>
      <protection locked="0"/>
    </xf>
    <xf numFmtId="0" fontId="177" fillId="0" borderId="0" xfId="0" applyFont="1" applyAlignment="1">
      <alignment horizontal="left" vertical="top" wrapText="1"/>
    </xf>
    <xf numFmtId="0" fontId="177" fillId="0" borderId="0" xfId="0" applyFont="1" applyAlignment="1">
      <alignment horizontal="left" vertical="top"/>
    </xf>
    <xf numFmtId="0" fontId="178" fillId="0" borderId="0" xfId="0" applyFont="1" applyAlignment="1">
      <alignment horizontal="left" vertical="center" wrapText="1"/>
    </xf>
    <xf numFmtId="0" fontId="127" fillId="0" borderId="0" xfId="0" applyFont="1" applyAlignment="1">
      <alignment horizontal="distributed" vertical="center"/>
    </xf>
    <xf numFmtId="0" fontId="73" fillId="10" borderId="0" xfId="0" applyFont="1" applyFill="1" applyAlignment="1" applyProtection="1">
      <alignment horizontal="left" vertical="center" shrinkToFit="1"/>
      <protection locked="0"/>
    </xf>
    <xf numFmtId="0" fontId="178" fillId="0" borderId="0" xfId="0" applyFont="1" applyAlignment="1">
      <alignment horizontal="left" vertical="center"/>
    </xf>
    <xf numFmtId="0" fontId="65" fillId="0" borderId="0" xfId="0" applyFont="1" applyAlignment="1">
      <alignment horizontal="distributed" vertical="center"/>
    </xf>
    <xf numFmtId="0" fontId="128" fillId="0" borderId="0" xfId="0" applyFont="1" applyAlignment="1">
      <alignment horizontal="distributed" vertical="center"/>
    </xf>
    <xf numFmtId="0" fontId="177" fillId="0" borderId="0" xfId="44" applyFont="1" applyAlignment="1">
      <alignment vertical="top" wrapText="1"/>
    </xf>
    <xf numFmtId="0" fontId="73" fillId="0" borderId="0" xfId="0" applyFont="1" applyAlignment="1">
      <alignment horizontal="left" vertical="center"/>
    </xf>
    <xf numFmtId="0" fontId="73" fillId="0" borderId="0" xfId="0" applyFont="1" applyAlignment="1">
      <alignment horizontal="center" vertical="center"/>
    </xf>
    <xf numFmtId="0" fontId="73" fillId="0" borderId="0" xfId="0" applyFont="1" applyAlignment="1">
      <alignment horizontal="center" vertical="center" wrapText="1"/>
    </xf>
    <xf numFmtId="0" fontId="73" fillId="0" borderId="0" xfId="0" applyFont="1" applyAlignment="1">
      <alignment horizontal="left" vertical="center" wrapText="1"/>
    </xf>
    <xf numFmtId="0" fontId="73" fillId="10" borderId="1" xfId="0" applyFont="1" applyFill="1" applyBorder="1" applyAlignment="1" applyProtection="1">
      <alignment horizontal="left" vertical="center" shrinkToFit="1"/>
      <protection locked="0"/>
    </xf>
    <xf numFmtId="0" fontId="177" fillId="0" borderId="0" xfId="0" applyFont="1">
      <alignment vertical="center"/>
    </xf>
    <xf numFmtId="0" fontId="177" fillId="0" borderId="0" xfId="0" applyFont="1" applyAlignment="1">
      <alignment horizontal="left" vertical="center" wrapText="1"/>
    </xf>
    <xf numFmtId="0" fontId="178" fillId="0" borderId="11" xfId="0" applyFont="1" applyBorder="1" applyAlignment="1">
      <alignment horizontal="left" vertical="center" wrapText="1"/>
    </xf>
    <xf numFmtId="3" fontId="73" fillId="10" borderId="0" xfId="0" applyNumberFormat="1" applyFont="1" applyFill="1" applyAlignment="1" applyProtection="1">
      <alignment horizontal="right" vertical="center"/>
      <protection locked="0"/>
    </xf>
    <xf numFmtId="38" fontId="178" fillId="0" borderId="0" xfId="0" applyNumberFormat="1" applyFont="1" applyAlignment="1">
      <alignment horizontal="right" vertical="center"/>
    </xf>
    <xf numFmtId="0" fontId="10" fillId="0" borderId="0" xfId="0" applyFont="1">
      <alignment vertical="center"/>
    </xf>
    <xf numFmtId="0" fontId="10" fillId="0" borderId="0" xfId="0" applyFont="1" applyAlignment="1">
      <alignment horizontal="center" vertical="center" wrapText="1"/>
    </xf>
    <xf numFmtId="0" fontId="10" fillId="0" borderId="0" xfId="0" applyFont="1" applyAlignment="1">
      <alignment horizontal="right" vertical="center" wrapText="1"/>
    </xf>
    <xf numFmtId="0" fontId="10" fillId="0" borderId="134" xfId="0" applyFont="1" applyBorder="1" applyAlignment="1">
      <alignment horizontal="center" vertical="top" wrapText="1"/>
    </xf>
    <xf numFmtId="0" fontId="10" fillId="0" borderId="132" xfId="0" applyFont="1" applyBorder="1" applyAlignment="1">
      <alignment horizontal="center" vertical="top" wrapText="1"/>
    </xf>
    <xf numFmtId="0" fontId="159" fillId="0" borderId="0" xfId="0" applyFont="1" applyAlignment="1">
      <alignment horizontal="center" vertical="center" wrapText="1"/>
    </xf>
    <xf numFmtId="0" fontId="10" fillId="0" borderId="136" xfId="0" applyFont="1" applyBorder="1" applyAlignment="1">
      <alignment horizontal="center" vertical="center" wrapText="1"/>
    </xf>
    <xf numFmtId="0" fontId="10" fillId="0" borderId="131" xfId="0" applyFont="1" applyBorder="1" applyAlignment="1">
      <alignment horizontal="center" vertical="center" wrapText="1"/>
    </xf>
    <xf numFmtId="0" fontId="10" fillId="0" borderId="134" xfId="0" applyFont="1" applyBorder="1" applyAlignment="1">
      <alignment horizontal="center" vertical="center" wrapText="1"/>
    </xf>
    <xf numFmtId="0" fontId="10" fillId="0" borderId="137" xfId="0" applyFont="1" applyBorder="1" applyAlignment="1">
      <alignment horizontal="center" vertical="center" wrapText="1"/>
    </xf>
    <xf numFmtId="0" fontId="10" fillId="0" borderId="132" xfId="0" applyFont="1" applyBorder="1" applyAlignment="1">
      <alignment horizontal="center" vertical="center" wrapText="1"/>
    </xf>
    <xf numFmtId="0" fontId="10" fillId="0" borderId="0" xfId="0" applyFont="1" applyAlignment="1">
      <alignment horizontal="right" vertical="center" wrapText="1" indent="15"/>
    </xf>
    <xf numFmtId="0" fontId="10" fillId="0" borderId="139" xfId="0" applyFont="1" applyBorder="1" applyAlignment="1">
      <alignment horizontal="center" vertical="center" wrapText="1"/>
    </xf>
    <xf numFmtId="0" fontId="10" fillId="0" borderId="140" xfId="0" applyFont="1" applyBorder="1" applyAlignment="1">
      <alignment horizontal="center" vertical="center" wrapText="1"/>
    </xf>
    <xf numFmtId="0" fontId="10" fillId="0" borderId="135" xfId="0" applyFont="1" applyBorder="1" applyAlignment="1">
      <alignment horizontal="center" vertical="center" wrapText="1"/>
    </xf>
    <xf numFmtId="0" fontId="10" fillId="0" borderId="141" xfId="0" applyFont="1" applyBorder="1" applyAlignment="1">
      <alignment horizontal="center" vertical="center" wrapText="1"/>
    </xf>
    <xf numFmtId="0" fontId="10" fillId="0" borderId="142" xfId="0" applyFont="1" applyBorder="1" applyAlignment="1">
      <alignment horizontal="center" vertical="center" wrapText="1"/>
    </xf>
    <xf numFmtId="0" fontId="10" fillId="0" borderId="133" xfId="0" applyFont="1" applyBorder="1" applyAlignment="1">
      <alignment horizontal="center" vertical="center" wrapText="1"/>
    </xf>
    <xf numFmtId="0" fontId="36" fillId="2" borderId="0" xfId="0" applyFont="1" applyFill="1" applyAlignment="1">
      <alignment horizontal="left" vertical="center" wrapText="1"/>
    </xf>
    <xf numFmtId="0" fontId="129" fillId="0" borderId="0" xfId="0" applyFont="1" applyAlignment="1">
      <alignment horizontal="left" vertical="center" wrapText="1"/>
    </xf>
    <xf numFmtId="0" fontId="36" fillId="7" borderId="0" xfId="0" applyFont="1" applyFill="1" applyAlignment="1">
      <alignment horizontal="left" vertical="center" wrapText="1"/>
    </xf>
    <xf numFmtId="0" fontId="129" fillId="2" borderId="0" xfId="0" applyFont="1" applyFill="1" applyAlignment="1">
      <alignment vertical="center" wrapText="1"/>
    </xf>
    <xf numFmtId="0" fontId="129" fillId="2" borderId="0" xfId="0" applyFont="1" applyFill="1" applyAlignment="1">
      <alignment horizontal="left" vertical="center" wrapText="1"/>
    </xf>
    <xf numFmtId="0" fontId="36" fillId="2" borderId="0" xfId="0" applyFont="1" applyFill="1" applyAlignment="1">
      <alignment vertical="center" wrapText="1"/>
    </xf>
    <xf numFmtId="0" fontId="129" fillId="9" borderId="10" xfId="0" applyFont="1" applyFill="1" applyBorder="1" applyAlignment="1">
      <alignment horizontal="center" vertical="center" wrapText="1"/>
    </xf>
    <xf numFmtId="0" fontId="129" fillId="9" borderId="103" xfId="0" applyFont="1" applyFill="1" applyBorder="1" applyAlignment="1">
      <alignment horizontal="center" vertical="center" wrapText="1"/>
    </xf>
    <xf numFmtId="0" fontId="36" fillId="0" borderId="7" xfId="0" applyFont="1" applyBorder="1" applyAlignment="1">
      <alignment horizontal="center" vertical="center"/>
    </xf>
    <xf numFmtId="0" fontId="36" fillId="0" borderId="13" xfId="0" applyFont="1" applyBorder="1" applyAlignment="1">
      <alignment horizontal="center" vertical="center"/>
    </xf>
    <xf numFmtId="0" fontId="36" fillId="0" borderId="17" xfId="0" applyFont="1" applyBorder="1" applyAlignment="1">
      <alignment horizontal="center" vertical="center"/>
    </xf>
    <xf numFmtId="0" fontId="36" fillId="0" borderId="15" xfId="0" applyFont="1" applyBorder="1" applyAlignment="1">
      <alignment horizontal="center" vertical="center"/>
    </xf>
    <xf numFmtId="0" fontId="36" fillId="0" borderId="39" xfId="0" applyFont="1" applyBorder="1" applyAlignment="1">
      <alignment horizontal="center" vertical="center"/>
    </xf>
    <xf numFmtId="0" fontId="36" fillId="0" borderId="19" xfId="0" applyFont="1" applyBorder="1" applyAlignment="1">
      <alignment horizontal="center" vertical="center"/>
    </xf>
    <xf numFmtId="0" fontId="132" fillId="4" borderId="32" xfId="0" applyFont="1" applyFill="1" applyBorder="1" applyAlignment="1">
      <alignment horizontal="center" vertical="center" wrapText="1"/>
    </xf>
    <xf numFmtId="0" fontId="132" fillId="4" borderId="20" xfId="0" applyFont="1" applyFill="1" applyBorder="1" applyAlignment="1">
      <alignment horizontal="center" vertical="center" wrapText="1"/>
    </xf>
    <xf numFmtId="0" fontId="129" fillId="9" borderId="33" xfId="0" applyFont="1" applyFill="1" applyBorder="1" applyAlignment="1">
      <alignment horizontal="center" vertical="center" wrapText="1"/>
    </xf>
    <xf numFmtId="0" fontId="129" fillId="9" borderId="36" xfId="0" applyFont="1" applyFill="1" applyBorder="1" applyAlignment="1">
      <alignment horizontal="center" vertical="center" wrapText="1"/>
    </xf>
    <xf numFmtId="49" fontId="133" fillId="0" borderId="62" xfId="0" applyNumberFormat="1" applyFont="1" applyBorder="1" applyAlignment="1" applyProtection="1">
      <alignment vertical="center" wrapText="1"/>
      <protection locked="0"/>
    </xf>
    <xf numFmtId="49" fontId="133" fillId="0" borderId="61" xfId="0" applyNumberFormat="1" applyFont="1" applyBorder="1" applyAlignment="1" applyProtection="1">
      <alignment vertical="center" wrapText="1"/>
      <protection locked="0"/>
    </xf>
    <xf numFmtId="49" fontId="133" fillId="0" borderId="66" xfId="0" applyNumberFormat="1" applyFont="1" applyBorder="1" applyAlignment="1" applyProtection="1">
      <alignment vertical="center" wrapText="1"/>
      <protection locked="0"/>
    </xf>
    <xf numFmtId="49" fontId="133" fillId="0" borderId="15" xfId="0" applyNumberFormat="1" applyFont="1" applyBorder="1" applyAlignment="1" applyProtection="1">
      <alignment vertical="center" wrapText="1"/>
      <protection locked="0"/>
    </xf>
    <xf numFmtId="49" fontId="133" fillId="0" borderId="39" xfId="0" applyNumberFormat="1" applyFont="1" applyBorder="1" applyAlignment="1" applyProtection="1">
      <alignment vertical="center" wrapText="1"/>
      <protection locked="0"/>
    </xf>
    <xf numFmtId="49" fontId="133" fillId="0" borderId="19" xfId="0" applyNumberFormat="1" applyFont="1" applyBorder="1" applyAlignment="1" applyProtection="1">
      <alignment vertical="center" wrapText="1"/>
      <protection locked="0"/>
    </xf>
    <xf numFmtId="0" fontId="132" fillId="4" borderId="29" xfId="0" applyFont="1" applyFill="1" applyBorder="1" applyAlignment="1">
      <alignment horizontal="center" vertical="center" wrapText="1"/>
    </xf>
    <xf numFmtId="0" fontId="132" fillId="4" borderId="56" xfId="0" applyFont="1" applyFill="1" applyBorder="1" applyAlignment="1">
      <alignment horizontal="center" vertical="center" wrapText="1"/>
    </xf>
    <xf numFmtId="0" fontId="0" fillId="0" borderId="56" xfId="0" applyBorder="1" applyAlignment="1">
      <alignment horizontal="center" vertical="center" wrapText="1"/>
    </xf>
    <xf numFmtId="0" fontId="0" fillId="0" borderId="101" xfId="0" applyBorder="1" applyAlignment="1">
      <alignment horizontal="center" vertical="center" wrapText="1"/>
    </xf>
    <xf numFmtId="0" fontId="129" fillId="9" borderId="92" xfId="0" applyFont="1" applyFill="1" applyBorder="1" applyAlignment="1">
      <alignment horizontal="left" vertical="center" wrapText="1"/>
    </xf>
    <xf numFmtId="0" fontId="0" fillId="0" borderId="91" xfId="0" applyBorder="1" applyAlignment="1">
      <alignment horizontal="left" vertical="center" wrapText="1"/>
    </xf>
    <xf numFmtId="0" fontId="129" fillId="13" borderId="92" xfId="0" applyFont="1" applyFill="1" applyBorder="1" applyAlignment="1" applyProtection="1">
      <alignment horizontal="center" vertical="center" wrapText="1"/>
      <protection locked="0"/>
    </xf>
    <xf numFmtId="0" fontId="0" fillId="0" borderId="91" xfId="0" applyBorder="1" applyAlignment="1">
      <alignment horizontal="center" vertical="center" wrapText="1"/>
    </xf>
    <xf numFmtId="0" fontId="0" fillId="0" borderId="108" xfId="0" applyBorder="1" applyAlignment="1">
      <alignment horizontal="center" vertical="center" wrapText="1"/>
    </xf>
    <xf numFmtId="0" fontId="129" fillId="9" borderId="95" xfId="0" applyFont="1" applyFill="1" applyBorder="1" applyAlignment="1">
      <alignment horizontal="center" vertical="center" wrapText="1"/>
    </xf>
    <xf numFmtId="0" fontId="160" fillId="9" borderId="95" xfId="0" applyFont="1" applyFill="1" applyBorder="1" applyAlignment="1">
      <alignment horizontal="center" vertical="center" wrapText="1"/>
    </xf>
    <xf numFmtId="0" fontId="160" fillId="9" borderId="67" xfId="0" applyFont="1" applyFill="1" applyBorder="1" applyAlignment="1">
      <alignment horizontal="center" vertical="center" wrapText="1"/>
    </xf>
    <xf numFmtId="49" fontId="129" fillId="10" borderId="62" xfId="0" applyNumberFormat="1" applyFont="1" applyFill="1" applyBorder="1" applyAlignment="1" applyProtection="1">
      <alignment horizontal="center" vertical="center" wrapText="1"/>
      <protection locked="0"/>
    </xf>
    <xf numFmtId="49" fontId="129" fillId="10" borderId="61" xfId="0" applyNumberFormat="1" applyFont="1" applyFill="1" applyBorder="1" applyAlignment="1" applyProtection="1">
      <alignment horizontal="center" vertical="center" wrapText="1"/>
      <protection locked="0"/>
    </xf>
    <xf numFmtId="49" fontId="129" fillId="10" borderId="66" xfId="0" applyNumberFormat="1" applyFont="1" applyFill="1" applyBorder="1" applyAlignment="1" applyProtection="1">
      <alignment horizontal="center" vertical="center" wrapText="1"/>
      <protection locked="0"/>
    </xf>
    <xf numFmtId="49" fontId="129" fillId="10" borderId="7" xfId="0" applyNumberFormat="1" applyFont="1" applyFill="1" applyBorder="1" applyAlignment="1" applyProtection="1">
      <alignment horizontal="center" vertical="center" wrapText="1"/>
      <protection locked="0"/>
    </xf>
    <xf numFmtId="49" fontId="129" fillId="10" borderId="13" xfId="0" applyNumberFormat="1" applyFont="1" applyFill="1" applyBorder="1" applyAlignment="1" applyProtection="1">
      <alignment horizontal="center" vertical="center" wrapText="1"/>
      <protection locked="0"/>
    </xf>
    <xf numFmtId="49" fontId="129" fillId="10" borderId="17" xfId="0" applyNumberFormat="1" applyFont="1" applyFill="1" applyBorder="1" applyAlignment="1" applyProtection="1">
      <alignment horizontal="center" vertical="center" wrapText="1"/>
      <protection locked="0"/>
    </xf>
    <xf numFmtId="0" fontId="0" fillId="13" borderId="95" xfId="0" applyFill="1" applyBorder="1" applyAlignment="1">
      <alignment horizontal="center" vertical="center" wrapText="1"/>
    </xf>
    <xf numFmtId="0" fontId="0" fillId="13" borderId="96" xfId="0" applyFill="1" applyBorder="1" applyAlignment="1">
      <alignment horizontal="center" vertical="center" wrapText="1"/>
    </xf>
    <xf numFmtId="0" fontId="0" fillId="13" borderId="88" xfId="0" applyFill="1" applyBorder="1" applyAlignment="1">
      <alignment horizontal="center" vertical="center" wrapText="1"/>
    </xf>
    <xf numFmtId="0" fontId="0" fillId="13" borderId="10" xfId="0" applyFill="1" applyBorder="1" applyAlignment="1">
      <alignment horizontal="center" vertical="center" wrapText="1"/>
    </xf>
    <xf numFmtId="0" fontId="0" fillId="13" borderId="0" xfId="0" applyFill="1" applyAlignment="1">
      <alignment horizontal="center" vertical="center" wrapText="1"/>
    </xf>
    <xf numFmtId="0" fontId="0" fillId="13" borderId="11" xfId="0" applyFill="1" applyBorder="1" applyAlignment="1">
      <alignment horizontal="center" vertical="center" wrapText="1"/>
    </xf>
    <xf numFmtId="0" fontId="0" fillId="13" borderId="103" xfId="0" applyFill="1" applyBorder="1" applyAlignment="1">
      <alignment horizontal="center" vertical="center" wrapText="1"/>
    </xf>
    <xf numFmtId="0" fontId="0" fillId="13" borderId="25" xfId="0" applyFill="1" applyBorder="1" applyAlignment="1">
      <alignment horizontal="center" vertical="center" wrapText="1"/>
    </xf>
    <xf numFmtId="0" fontId="0" fillId="13" borderId="104" xfId="0" applyFill="1" applyBorder="1" applyAlignment="1">
      <alignment horizontal="center" vertical="center" wrapText="1"/>
    </xf>
    <xf numFmtId="0" fontId="129" fillId="13" borderId="95" xfId="0" applyFont="1" applyFill="1" applyBorder="1" applyAlignment="1">
      <alignment horizontal="center" vertical="center" wrapText="1"/>
    </xf>
    <xf numFmtId="0" fontId="129" fillId="13" borderId="88" xfId="0" applyFont="1" applyFill="1" applyBorder="1" applyAlignment="1">
      <alignment horizontal="center" vertical="center" wrapText="1"/>
    </xf>
    <xf numFmtId="0" fontId="129" fillId="13" borderId="103" xfId="0" applyFont="1" applyFill="1" applyBorder="1" applyAlignment="1">
      <alignment horizontal="center" vertical="center" wrapText="1"/>
    </xf>
    <xf numFmtId="0" fontId="129" fillId="13" borderId="104" xfId="0" applyFont="1" applyFill="1" applyBorder="1" applyAlignment="1">
      <alignment horizontal="center" vertical="center" wrapText="1"/>
    </xf>
    <xf numFmtId="49" fontId="129" fillId="10" borderId="62" xfId="0" applyNumberFormat="1" applyFont="1" applyFill="1" applyBorder="1" applyAlignment="1" applyProtection="1">
      <alignment horizontal="left" vertical="center" wrapText="1"/>
      <protection locked="0"/>
    </xf>
    <xf numFmtId="49" fontId="129" fillId="10" borderId="61" xfId="0" applyNumberFormat="1" applyFont="1" applyFill="1" applyBorder="1" applyAlignment="1" applyProtection="1">
      <alignment horizontal="left" vertical="center" wrapText="1"/>
      <protection locked="0"/>
    </xf>
    <xf numFmtId="49" fontId="129" fillId="10" borderId="66" xfId="0" applyNumberFormat="1" applyFont="1" applyFill="1" applyBorder="1" applyAlignment="1" applyProtection="1">
      <alignment horizontal="left" vertical="center" wrapText="1"/>
      <protection locked="0"/>
    </xf>
    <xf numFmtId="49" fontId="129" fillId="10" borderId="7" xfId="0" applyNumberFormat="1" applyFont="1" applyFill="1" applyBorder="1" applyAlignment="1" applyProtection="1">
      <alignment horizontal="left" vertical="center" wrapText="1"/>
      <protection locked="0"/>
    </xf>
    <xf numFmtId="49" fontId="129" fillId="10" borderId="13" xfId="0" applyNumberFormat="1" applyFont="1" applyFill="1" applyBorder="1" applyAlignment="1" applyProtection="1">
      <alignment horizontal="left" vertical="center" wrapText="1"/>
      <protection locked="0"/>
    </xf>
    <xf numFmtId="49" fontId="129" fillId="10" borderId="17" xfId="0" applyNumberFormat="1" applyFont="1" applyFill="1" applyBorder="1" applyAlignment="1" applyProtection="1">
      <alignment horizontal="left" vertical="center" wrapText="1"/>
      <protection locked="0"/>
    </xf>
    <xf numFmtId="49" fontId="129" fillId="10" borderId="7" xfId="0" applyNumberFormat="1" applyFont="1" applyFill="1" applyBorder="1" applyAlignment="1" applyProtection="1">
      <alignment vertical="center" wrapText="1"/>
      <protection locked="0"/>
    </xf>
    <xf numFmtId="49" fontId="129" fillId="10" borderId="13" xfId="0" applyNumberFormat="1" applyFont="1" applyFill="1" applyBorder="1" applyAlignment="1" applyProtection="1">
      <alignment vertical="center" wrapText="1"/>
      <protection locked="0"/>
    </xf>
    <xf numFmtId="49" fontId="129" fillId="10" borderId="17" xfId="0" applyNumberFormat="1" applyFont="1" applyFill="1" applyBorder="1" applyAlignment="1" applyProtection="1">
      <alignment vertical="center" wrapText="1"/>
      <protection locked="0"/>
    </xf>
    <xf numFmtId="0" fontId="129" fillId="9" borderId="14" xfId="0" applyFont="1" applyFill="1" applyBorder="1" applyAlignment="1">
      <alignment horizontal="center" vertical="center" wrapText="1"/>
    </xf>
    <xf numFmtId="0" fontId="129" fillId="9" borderId="90" xfId="0" applyFont="1" applyFill="1" applyBorder="1" applyAlignment="1">
      <alignment horizontal="center" vertical="center" wrapText="1"/>
    </xf>
    <xf numFmtId="0" fontId="129" fillId="9" borderId="3" xfId="0" applyFont="1" applyFill="1" applyBorder="1" applyAlignment="1">
      <alignment horizontal="center" vertical="center" wrapText="1"/>
    </xf>
    <xf numFmtId="49" fontId="129" fillId="13" borderId="7" xfId="0" applyNumberFormat="1" applyFont="1" applyFill="1" applyBorder="1" applyAlignment="1" applyProtection="1">
      <alignment vertical="center" wrapText="1"/>
      <protection locked="0"/>
    </xf>
    <xf numFmtId="49" fontId="129" fillId="13" borderId="13" xfId="0" applyNumberFormat="1" applyFont="1" applyFill="1" applyBorder="1" applyAlignment="1" applyProtection="1">
      <alignment vertical="center" wrapText="1"/>
      <protection locked="0"/>
    </xf>
    <xf numFmtId="49" fontId="129" fillId="13" borderId="17" xfId="0" applyNumberFormat="1" applyFont="1" applyFill="1" applyBorder="1" applyAlignment="1" applyProtection="1">
      <alignment vertical="center" wrapText="1"/>
      <protection locked="0"/>
    </xf>
    <xf numFmtId="49" fontId="129" fillId="13" borderId="7" xfId="0" applyNumberFormat="1" applyFont="1" applyFill="1" applyBorder="1" applyAlignment="1" applyProtection="1">
      <alignment horizontal="left" vertical="center" wrapText="1"/>
      <protection locked="0"/>
    </xf>
    <xf numFmtId="49" fontId="129" fillId="13" borderId="13" xfId="0" applyNumberFormat="1" applyFont="1" applyFill="1" applyBorder="1" applyAlignment="1" applyProtection="1">
      <alignment horizontal="left" vertical="center" wrapText="1"/>
      <protection locked="0"/>
    </xf>
    <xf numFmtId="49" fontId="129" fillId="13" borderId="17" xfId="0" applyNumberFormat="1" applyFont="1" applyFill="1" applyBorder="1" applyAlignment="1" applyProtection="1">
      <alignment horizontal="left" vertical="center" wrapText="1"/>
      <protection locked="0"/>
    </xf>
    <xf numFmtId="0" fontId="129" fillId="13" borderId="7" xfId="0" applyFont="1" applyFill="1" applyBorder="1" applyAlignment="1" applyProtection="1">
      <alignment horizontal="left" vertical="center" wrapText="1" indent="1"/>
      <protection locked="0"/>
    </xf>
    <xf numFmtId="0" fontId="129" fillId="13" borderId="13" xfId="0" applyFont="1" applyFill="1" applyBorder="1" applyAlignment="1" applyProtection="1">
      <alignment horizontal="left" vertical="center" wrapText="1" indent="1"/>
      <protection locked="0"/>
    </xf>
    <xf numFmtId="0" fontId="129" fillId="13" borderId="17" xfId="0" applyFont="1" applyFill="1" applyBorder="1" applyAlignment="1" applyProtection="1">
      <alignment horizontal="left" vertical="center" wrapText="1" indent="1"/>
      <protection locked="0"/>
    </xf>
    <xf numFmtId="0" fontId="129" fillId="13" borderId="15" xfId="0" applyFont="1" applyFill="1" applyBorder="1" applyAlignment="1" applyProtection="1">
      <alignment horizontal="center" vertical="center" wrapText="1"/>
      <protection locked="0"/>
    </xf>
    <xf numFmtId="0" fontId="129" fillId="13" borderId="39" xfId="0" applyFont="1" applyFill="1" applyBorder="1" applyAlignment="1" applyProtection="1">
      <alignment horizontal="center" vertical="center" wrapText="1"/>
      <protection locked="0"/>
    </xf>
    <xf numFmtId="0" fontId="129" fillId="13" borderId="19" xfId="0" applyFont="1" applyFill="1" applyBorder="1" applyAlignment="1" applyProtection="1">
      <alignment horizontal="center" vertical="center" wrapText="1"/>
      <protection locked="0"/>
    </xf>
    <xf numFmtId="0" fontId="129" fillId="9" borderId="2" xfId="0" applyFont="1" applyFill="1" applyBorder="1" applyAlignment="1">
      <alignment horizontal="center" vertical="center" wrapText="1"/>
    </xf>
    <xf numFmtId="49" fontId="127" fillId="10" borderId="7" xfId="0" applyNumberFormat="1" applyFont="1" applyFill="1" applyBorder="1" applyAlignment="1" applyProtection="1">
      <alignment horizontal="left" vertical="center"/>
      <protection locked="0"/>
    </xf>
    <xf numFmtId="49" fontId="127" fillId="10" borderId="13" xfId="0" applyNumberFormat="1" applyFont="1" applyFill="1" applyBorder="1" applyAlignment="1" applyProtection="1">
      <alignment horizontal="left" vertical="center"/>
      <protection locked="0"/>
    </xf>
    <xf numFmtId="49" fontId="127" fillId="10" borderId="17" xfId="0" applyNumberFormat="1" applyFont="1" applyFill="1" applyBorder="1" applyAlignment="1" applyProtection="1">
      <alignment horizontal="left" vertical="center"/>
      <protection locked="0"/>
    </xf>
    <xf numFmtId="0" fontId="127" fillId="10" borderId="7" xfId="0" applyFont="1" applyFill="1" applyBorder="1" applyProtection="1">
      <alignment vertical="center"/>
      <protection locked="0"/>
    </xf>
    <xf numFmtId="0" fontId="127" fillId="10" borderId="13" xfId="0" applyFont="1" applyFill="1" applyBorder="1" applyProtection="1">
      <alignment vertical="center"/>
      <protection locked="0"/>
    </xf>
    <xf numFmtId="0" fontId="127" fillId="10" borderId="17" xfId="0" applyFont="1" applyFill="1" applyBorder="1" applyProtection="1">
      <alignment vertical="center"/>
      <protection locked="0"/>
    </xf>
    <xf numFmtId="0" fontId="127" fillId="10" borderId="7" xfId="0" applyFont="1" applyFill="1" applyBorder="1" applyAlignment="1" applyProtection="1">
      <alignment horizontal="left" vertical="center"/>
      <protection locked="0"/>
    </xf>
    <xf numFmtId="0" fontId="127" fillId="10" borderId="13" xfId="0" applyFont="1" applyFill="1" applyBorder="1" applyAlignment="1" applyProtection="1">
      <alignment horizontal="left" vertical="center"/>
      <protection locked="0"/>
    </xf>
    <xf numFmtId="0" fontId="127" fillId="10" borderId="17" xfId="0" applyFont="1" applyFill="1" applyBorder="1" applyAlignment="1" applyProtection="1">
      <alignment horizontal="left" vertical="center"/>
      <protection locked="0"/>
    </xf>
    <xf numFmtId="0" fontId="131" fillId="10" borderId="15" xfId="0" applyFont="1" applyFill="1" applyBorder="1" applyAlignment="1" applyProtection="1">
      <alignment horizontal="left" vertical="center"/>
      <protection locked="0"/>
    </xf>
    <xf numFmtId="0" fontId="127" fillId="10" borderId="39" xfId="0" applyFont="1" applyFill="1" applyBorder="1" applyAlignment="1" applyProtection="1">
      <alignment horizontal="left" vertical="center"/>
      <protection locked="0"/>
    </xf>
    <xf numFmtId="0" fontId="127" fillId="10" borderId="19" xfId="0" applyFont="1" applyFill="1" applyBorder="1" applyAlignment="1" applyProtection="1">
      <alignment horizontal="left" vertical="center"/>
      <protection locked="0"/>
    </xf>
    <xf numFmtId="0" fontId="129" fillId="0" borderId="8" xfId="0" applyFont="1" applyBorder="1" applyAlignment="1">
      <alignment horizontal="left" vertical="center" wrapText="1"/>
    </xf>
    <xf numFmtId="0" fontId="129" fillId="0" borderId="6" xfId="0" applyFont="1" applyBorder="1" applyAlignment="1">
      <alignment horizontal="left" vertical="center" wrapText="1"/>
    </xf>
    <xf numFmtId="0" fontId="129" fillId="13" borderId="146" xfId="0" applyFont="1" applyFill="1" applyBorder="1" applyAlignment="1" applyProtection="1">
      <alignment horizontal="center" vertical="center" wrapText="1"/>
      <protection locked="0"/>
    </xf>
    <xf numFmtId="0" fontId="129" fillId="13" borderId="145" xfId="0" applyFont="1" applyFill="1" applyBorder="1" applyAlignment="1" applyProtection="1">
      <alignment horizontal="center" vertical="center" wrapText="1"/>
      <protection locked="0"/>
    </xf>
    <xf numFmtId="0" fontId="129" fillId="13" borderId="152" xfId="0" applyFont="1" applyFill="1" applyBorder="1" applyAlignment="1" applyProtection="1">
      <alignment horizontal="center" vertical="center" wrapText="1"/>
      <protection locked="0"/>
    </xf>
    <xf numFmtId="0" fontId="129" fillId="0" borderId="105" xfId="0" applyFont="1" applyBorder="1" applyAlignment="1">
      <alignment horizontal="left" vertical="center" wrapText="1"/>
    </xf>
    <xf numFmtId="0" fontId="129" fillId="0" borderId="106" xfId="0" applyFont="1" applyBorder="1" applyAlignment="1">
      <alignment horizontal="left" vertical="center" wrapText="1"/>
    </xf>
    <xf numFmtId="0" fontId="129" fillId="13" borderId="105" xfId="0" applyFont="1" applyFill="1" applyBorder="1" applyAlignment="1" applyProtection="1">
      <alignment horizontal="left" vertical="center" wrapText="1" indent="1"/>
      <protection locked="0"/>
    </xf>
    <xf numFmtId="0" fontId="129" fillId="13" borderId="106" xfId="0" applyFont="1" applyFill="1" applyBorder="1" applyAlignment="1" applyProtection="1">
      <alignment horizontal="left" vertical="center" wrapText="1" indent="1"/>
      <protection locked="0"/>
    </xf>
    <xf numFmtId="0" fontId="129" fillId="13" borderId="106" xfId="0" applyFont="1" applyFill="1" applyBorder="1" applyAlignment="1" applyProtection="1">
      <alignment horizontal="center" vertical="center" wrapText="1"/>
      <protection locked="0"/>
    </xf>
    <xf numFmtId="0" fontId="129" fillId="13" borderId="107" xfId="0" applyFont="1" applyFill="1" applyBorder="1" applyAlignment="1" applyProtection="1">
      <alignment horizontal="center" vertical="center" wrapText="1"/>
      <protection locked="0"/>
    </xf>
    <xf numFmtId="0" fontId="129" fillId="4" borderId="29" xfId="0" applyFont="1" applyFill="1" applyBorder="1" applyAlignment="1">
      <alignment horizontal="center" vertical="center" wrapText="1"/>
    </xf>
    <xf numFmtId="0" fontId="129" fillId="4" borderId="56" xfId="0" applyFont="1" applyFill="1" applyBorder="1" applyAlignment="1">
      <alignment horizontal="center" vertical="center" wrapText="1"/>
    </xf>
    <xf numFmtId="0" fontId="129" fillId="4" borderId="56" xfId="0" applyFont="1" applyFill="1" applyBorder="1" applyAlignment="1">
      <alignment horizontal="center" vertical="center"/>
    </xf>
    <xf numFmtId="0" fontId="129" fillId="4" borderId="101" xfId="0" applyFont="1" applyFill="1" applyBorder="1" applyAlignment="1">
      <alignment horizontal="center" vertical="center"/>
    </xf>
    <xf numFmtId="0" fontId="129" fillId="9" borderId="30" xfId="0" applyFont="1" applyFill="1" applyBorder="1" applyAlignment="1">
      <alignment horizontal="center" vertical="center"/>
    </xf>
    <xf numFmtId="0" fontId="129" fillId="9" borderId="90" xfId="0" applyFont="1" applyFill="1" applyBorder="1" applyAlignment="1">
      <alignment horizontal="center" vertical="center"/>
    </xf>
    <xf numFmtId="0" fontId="129" fillId="9" borderId="3" xfId="0" applyFont="1" applyFill="1" applyBorder="1" applyAlignment="1">
      <alignment horizontal="center" vertical="center"/>
    </xf>
    <xf numFmtId="180" fontId="127" fillId="10" borderId="67" xfId="0" applyNumberFormat="1" applyFont="1" applyFill="1" applyBorder="1" applyAlignment="1" applyProtection="1">
      <alignment horizontal="left" vertical="center"/>
      <protection locked="0"/>
    </xf>
    <xf numFmtId="180" fontId="127" fillId="10" borderId="1" xfId="0" applyNumberFormat="1" applyFont="1" applyFill="1" applyBorder="1" applyAlignment="1" applyProtection="1">
      <alignment horizontal="left" vertical="center"/>
      <protection locked="0"/>
    </xf>
    <xf numFmtId="180" fontId="127" fillId="10" borderId="16" xfId="0" applyNumberFormat="1" applyFont="1" applyFill="1" applyBorder="1" applyAlignment="1" applyProtection="1">
      <alignment horizontal="left" vertical="center"/>
      <protection locked="0"/>
    </xf>
    <xf numFmtId="0" fontId="129" fillId="9" borderId="14" xfId="0" applyFont="1" applyFill="1" applyBorder="1" applyAlignment="1">
      <alignment horizontal="center" vertical="center"/>
    </xf>
    <xf numFmtId="49" fontId="129" fillId="10" borderId="7" xfId="0" applyNumberFormat="1" applyFont="1" applyFill="1" applyBorder="1" applyAlignment="1" applyProtection="1">
      <alignment horizontal="left" vertical="center"/>
      <protection locked="0"/>
    </xf>
    <xf numFmtId="49" fontId="129" fillId="10" borderId="13" xfId="0" applyNumberFormat="1" applyFont="1" applyFill="1" applyBorder="1" applyAlignment="1" applyProtection="1">
      <alignment horizontal="left" vertical="center"/>
      <protection locked="0"/>
    </xf>
    <xf numFmtId="49" fontId="129" fillId="10" borderId="17" xfId="0" applyNumberFormat="1" applyFont="1" applyFill="1" applyBorder="1" applyAlignment="1" applyProtection="1">
      <alignment horizontal="left" vertical="center"/>
      <protection locked="0"/>
    </xf>
    <xf numFmtId="0" fontId="183" fillId="2" borderId="0" xfId="0" applyFont="1" applyFill="1" applyAlignment="1">
      <alignment horizontal="left" vertical="center" wrapText="1"/>
    </xf>
    <xf numFmtId="0" fontId="127" fillId="10" borderId="7" xfId="0" applyFont="1" applyFill="1" applyBorder="1" applyAlignment="1" applyProtection="1">
      <alignment horizontal="left" vertical="center" wrapText="1"/>
      <protection locked="0"/>
    </xf>
    <xf numFmtId="0" fontId="127" fillId="10" borderId="13" xfId="0" applyFont="1" applyFill="1" applyBorder="1" applyAlignment="1" applyProtection="1">
      <alignment horizontal="left" vertical="center" wrapText="1"/>
      <protection locked="0"/>
    </xf>
    <xf numFmtId="0" fontId="127" fillId="10" borderId="17" xfId="0" applyFont="1" applyFill="1" applyBorder="1" applyAlignment="1" applyProtection="1">
      <alignment horizontal="left" vertical="center" wrapText="1"/>
      <protection locked="0"/>
    </xf>
    <xf numFmtId="0" fontId="61" fillId="2" borderId="0" xfId="0" applyFont="1" applyFill="1" applyAlignment="1">
      <alignment horizontal="left" vertical="top"/>
    </xf>
    <xf numFmtId="0" fontId="127" fillId="13" borderId="7" xfId="0" applyFont="1" applyFill="1" applyBorder="1" applyAlignment="1">
      <alignment horizontal="center" vertical="center"/>
    </xf>
    <xf numFmtId="0" fontId="127" fillId="13" borderId="13" xfId="0" applyFont="1" applyFill="1" applyBorder="1" applyAlignment="1">
      <alignment horizontal="center" vertical="center"/>
    </xf>
    <xf numFmtId="0" fontId="127" fillId="13" borderId="17" xfId="0" applyFont="1" applyFill="1" applyBorder="1" applyAlignment="1">
      <alignment horizontal="center" vertical="center"/>
    </xf>
    <xf numFmtId="49" fontId="127" fillId="10" borderId="7" xfId="0" applyNumberFormat="1" applyFont="1" applyFill="1" applyBorder="1" applyAlignment="1" applyProtection="1">
      <alignment horizontal="left" vertical="center" wrapText="1"/>
      <protection locked="0"/>
    </xf>
    <xf numFmtId="49" fontId="127" fillId="10" borderId="13" xfId="0" applyNumberFormat="1" applyFont="1" applyFill="1" applyBorder="1" applyAlignment="1" applyProtection="1">
      <alignment horizontal="left" vertical="center" wrapText="1"/>
      <protection locked="0"/>
    </xf>
    <xf numFmtId="49" fontId="127" fillId="10" borderId="17" xfId="0" applyNumberFormat="1" applyFont="1" applyFill="1" applyBorder="1" applyAlignment="1" applyProtection="1">
      <alignment horizontal="left" vertical="center" wrapText="1"/>
      <protection locked="0"/>
    </xf>
    <xf numFmtId="0" fontId="53" fillId="2" borderId="0" xfId="0" applyFont="1" applyFill="1" applyAlignment="1">
      <alignment horizontal="center" vertical="center" wrapText="1"/>
    </xf>
    <xf numFmtId="0" fontId="53" fillId="2" borderId="0" xfId="0" applyFont="1" applyFill="1" applyAlignment="1">
      <alignment horizontal="center" vertical="center"/>
    </xf>
    <xf numFmtId="0" fontId="31" fillId="0" borderId="92" xfId="0" applyFont="1" applyBorder="1" applyAlignment="1">
      <alignment horizontal="left" vertical="center" wrapText="1"/>
    </xf>
    <xf numFmtId="0" fontId="31" fillId="0" borderId="91" xfId="0" applyFont="1" applyBorder="1" applyAlignment="1">
      <alignment horizontal="left" vertical="center" wrapText="1"/>
    </xf>
    <xf numFmtId="0" fontId="31" fillId="0" borderId="108" xfId="0" applyFont="1" applyBorder="1" applyAlignment="1">
      <alignment horizontal="left" vertical="center" wrapText="1"/>
    </xf>
    <xf numFmtId="0" fontId="129" fillId="4" borderId="101" xfId="0" applyFont="1" applyFill="1" applyBorder="1" applyAlignment="1">
      <alignment horizontal="center" vertical="center" wrapText="1"/>
    </xf>
    <xf numFmtId="0" fontId="129" fillId="9" borderId="83" xfId="0" applyFont="1" applyFill="1" applyBorder="1" applyAlignment="1">
      <alignment horizontal="center" vertical="center" wrapText="1"/>
    </xf>
    <xf numFmtId="0" fontId="131" fillId="10" borderId="15" xfId="40" applyFont="1" applyFill="1" applyBorder="1" applyAlignment="1" applyProtection="1">
      <alignment horizontal="left" vertical="center"/>
      <protection locked="0"/>
    </xf>
    <xf numFmtId="0" fontId="185" fillId="0" borderId="0" xfId="24" applyFont="1" applyAlignment="1">
      <alignment vertical="top" wrapText="1"/>
    </xf>
    <xf numFmtId="0" fontId="134" fillId="0" borderId="0" xfId="24" applyFont="1" applyAlignment="1">
      <alignment horizontal="left" vertical="center" wrapText="1"/>
    </xf>
    <xf numFmtId="0" fontId="0" fillId="0" borderId="62" xfId="0" applyBorder="1" applyAlignment="1">
      <alignment horizontal="center" vertical="top" wrapText="1"/>
    </xf>
    <xf numFmtId="0" fontId="0" fillId="0" borderId="61" xfId="0" applyBorder="1" applyAlignment="1">
      <alignment horizontal="center" vertical="top"/>
    </xf>
    <xf numFmtId="0" fontId="0" fillId="0" borderId="66" xfId="0" applyBorder="1" applyAlignment="1">
      <alignment horizontal="center" vertical="top"/>
    </xf>
    <xf numFmtId="0" fontId="0" fillId="0" borderId="61" xfId="0" applyBorder="1" applyAlignment="1">
      <alignment horizontal="center" vertical="top" wrapText="1"/>
    </xf>
    <xf numFmtId="0" fontId="0" fillId="0" borderId="80" xfId="0" applyBorder="1" applyAlignment="1">
      <alignment horizontal="center" vertical="top" wrapText="1"/>
    </xf>
    <xf numFmtId="0" fontId="0" fillId="0" borderId="7" xfId="0" applyBorder="1" applyAlignment="1">
      <alignment vertical="top"/>
    </xf>
    <xf numFmtId="0" fontId="0" fillId="0" borderId="13" xfId="0" applyBorder="1" applyAlignment="1">
      <alignment vertical="top"/>
    </xf>
    <xf numFmtId="0" fontId="0" fillId="0" borderId="4" xfId="0" applyBorder="1" applyAlignment="1">
      <alignment vertical="top"/>
    </xf>
    <xf numFmtId="0" fontId="0" fillId="0" borderId="15" xfId="0" applyBorder="1" applyAlignment="1">
      <alignment horizontal="left" vertical="top"/>
    </xf>
    <xf numFmtId="0" fontId="0" fillId="0" borderId="39" xfId="0" applyBorder="1" applyAlignment="1">
      <alignment horizontal="left" vertical="top"/>
    </xf>
    <xf numFmtId="0" fontId="0" fillId="0" borderId="78" xfId="0" applyBorder="1" applyAlignment="1">
      <alignment horizontal="left" vertical="top"/>
    </xf>
    <xf numFmtId="38" fontId="96" fillId="16" borderId="100" xfId="25" applyFont="1" applyFill="1" applyBorder="1" applyAlignment="1" applyProtection="1">
      <alignment horizontal="center" vertical="center"/>
      <protection locked="0"/>
    </xf>
    <xf numFmtId="38" fontId="96" fillId="16" borderId="108" xfId="25" applyFont="1" applyFill="1" applyBorder="1" applyAlignment="1" applyProtection="1">
      <alignment horizontal="center" vertical="center"/>
      <protection locked="0"/>
    </xf>
    <xf numFmtId="0" fontId="0" fillId="0" borderId="2" xfId="0" applyBorder="1" applyAlignment="1">
      <alignment horizontal="left" vertical="top" shrinkToFit="1"/>
    </xf>
    <xf numFmtId="0" fontId="0" fillId="0" borderId="7" xfId="0" applyBorder="1" applyAlignment="1">
      <alignment horizontal="left" vertical="top" shrinkToFit="1"/>
    </xf>
    <xf numFmtId="0" fontId="0" fillId="0" borderId="35" xfId="0" applyBorder="1" applyAlignment="1">
      <alignment horizontal="left" vertical="top" shrinkToFit="1"/>
    </xf>
    <xf numFmtId="0" fontId="0" fillId="0" borderId="36" xfId="0" applyBorder="1" applyAlignment="1">
      <alignment horizontal="left" vertical="top" shrinkToFit="1"/>
    </xf>
    <xf numFmtId="0" fontId="0" fillId="0" borderId="15" xfId="0" applyBorder="1" applyAlignment="1">
      <alignment horizontal="left" vertical="top" shrinkToFit="1"/>
    </xf>
    <xf numFmtId="0" fontId="0" fillId="0" borderId="37" xfId="0" applyBorder="1" applyAlignment="1">
      <alignment horizontal="left" vertical="top" shrinkToFit="1"/>
    </xf>
    <xf numFmtId="0" fontId="0" fillId="0" borderId="20" xfId="0" applyBorder="1" applyAlignment="1">
      <alignment horizontal="center" vertical="center"/>
    </xf>
    <xf numFmtId="0" fontId="0" fillId="0" borderId="36" xfId="0" applyBorder="1" applyAlignment="1">
      <alignment horizontal="center" vertical="center"/>
    </xf>
    <xf numFmtId="0" fontId="96" fillId="16" borderId="100" xfId="24" applyFont="1" applyFill="1" applyBorder="1" applyProtection="1">
      <alignment vertical="center"/>
      <protection locked="0"/>
    </xf>
    <xf numFmtId="0" fontId="96" fillId="16" borderId="91" xfId="24" applyFont="1" applyFill="1" applyBorder="1" applyProtection="1">
      <alignment vertical="center"/>
      <protection locked="0"/>
    </xf>
    <xf numFmtId="0" fontId="96" fillId="16" borderId="108" xfId="24" applyFont="1" applyFill="1" applyBorder="1" applyProtection="1">
      <alignment vertical="center"/>
      <protection locked="0"/>
    </xf>
    <xf numFmtId="0" fontId="96" fillId="0" borderId="0" xfId="24" applyFont="1" applyAlignment="1">
      <alignment horizontal="center" vertical="center"/>
    </xf>
    <xf numFmtId="38" fontId="96" fillId="16" borderId="94" xfId="25" applyFont="1" applyFill="1" applyBorder="1" applyAlignment="1" applyProtection="1">
      <alignment horizontal="right" vertical="center"/>
      <protection locked="0"/>
    </xf>
    <xf numFmtId="38" fontId="96" fillId="16" borderId="96" xfId="25" applyFont="1" applyFill="1" applyBorder="1" applyAlignment="1" applyProtection="1">
      <alignment horizontal="right" vertical="center"/>
      <protection locked="0"/>
    </xf>
    <xf numFmtId="38" fontId="96" fillId="16" borderId="97" xfId="25" applyFont="1" applyFill="1" applyBorder="1" applyAlignment="1" applyProtection="1">
      <alignment horizontal="right" vertical="center"/>
      <protection locked="0"/>
    </xf>
    <xf numFmtId="0" fontId="0" fillId="0" borderId="21" xfId="0" applyBorder="1" applyAlignment="1">
      <alignment horizontal="center" vertical="center"/>
    </xf>
    <xf numFmtId="0" fontId="0" fillId="0" borderId="2"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33" xfId="0" applyBorder="1" applyAlignment="1">
      <alignment horizontal="center" vertical="top" wrapText="1"/>
    </xf>
    <xf numFmtId="0" fontId="0" fillId="0" borderId="33" xfId="0" applyBorder="1" applyAlignment="1">
      <alignment horizontal="center" vertical="top"/>
    </xf>
    <xf numFmtId="0" fontId="122" fillId="16" borderId="100" xfId="24" applyFont="1" applyFill="1" applyBorder="1" applyAlignment="1" applyProtection="1">
      <alignment horizontal="center" vertical="center"/>
      <protection locked="0"/>
    </xf>
    <xf numFmtId="0" fontId="122" fillId="16" borderId="91" xfId="24" applyFont="1" applyFill="1" applyBorder="1" applyAlignment="1" applyProtection="1">
      <alignment horizontal="center" vertical="center"/>
      <protection locked="0"/>
    </xf>
    <xf numFmtId="0" fontId="122" fillId="16" borderId="108" xfId="24" applyFont="1" applyFill="1" applyBorder="1" applyAlignment="1" applyProtection="1">
      <alignment horizontal="center" vertical="center"/>
      <protection locked="0"/>
    </xf>
    <xf numFmtId="0" fontId="184" fillId="0" borderId="0" xfId="24" applyFont="1" applyAlignment="1">
      <alignment horizontal="left" vertical="center" wrapText="1"/>
    </xf>
    <xf numFmtId="0" fontId="184" fillId="0" borderId="0" xfId="24" applyFont="1" applyAlignment="1">
      <alignment horizontal="left" vertical="center"/>
    </xf>
    <xf numFmtId="0" fontId="76" fillId="0" borderId="0" xfId="24" applyFont="1">
      <alignment vertical="center"/>
    </xf>
    <xf numFmtId="0" fontId="96" fillId="0" borderId="25" xfId="24" applyFont="1" applyBorder="1" applyAlignment="1" applyProtection="1">
      <alignment horizontal="left" vertical="center"/>
      <protection locked="0"/>
    </xf>
    <xf numFmtId="0" fontId="96" fillId="0" borderId="91" xfId="24" applyFont="1" applyBorder="1" applyAlignment="1" applyProtection="1">
      <alignment horizontal="left" vertical="center"/>
      <protection locked="0"/>
    </xf>
    <xf numFmtId="0" fontId="83" fillId="0" borderId="0" xfId="24" applyFont="1" applyAlignment="1">
      <alignment horizontal="left" vertical="center" wrapText="1"/>
    </xf>
    <xf numFmtId="0" fontId="78" fillId="0" borderId="0" xfId="24" applyFont="1" applyAlignment="1">
      <alignment horizontal="left" vertical="center" wrapText="1"/>
    </xf>
    <xf numFmtId="38" fontId="96" fillId="16" borderId="100" xfId="25" applyFont="1" applyFill="1" applyBorder="1" applyAlignment="1" applyProtection="1">
      <alignment horizontal="right" vertical="center" wrapText="1"/>
      <protection locked="0"/>
    </xf>
    <xf numFmtId="38" fontId="96" fillId="16" borderId="91" xfId="25" applyFont="1" applyFill="1" applyBorder="1" applyAlignment="1" applyProtection="1">
      <alignment horizontal="right" vertical="center" wrapText="1"/>
      <protection locked="0"/>
    </xf>
    <xf numFmtId="38" fontId="96" fillId="16" borderId="108" xfId="25" applyFont="1" applyFill="1" applyBorder="1" applyAlignment="1" applyProtection="1">
      <alignment horizontal="right" vertical="center" wrapText="1"/>
      <protection locked="0"/>
    </xf>
    <xf numFmtId="0" fontId="96" fillId="0" borderId="0" xfId="24" applyFont="1" applyAlignment="1">
      <alignment horizontal="center" vertical="center" wrapText="1"/>
    </xf>
    <xf numFmtId="38" fontId="96" fillId="16" borderId="100" xfId="25" applyFont="1" applyFill="1" applyBorder="1" applyAlignment="1" applyProtection="1">
      <alignment horizontal="right" vertical="center"/>
      <protection locked="0"/>
    </xf>
    <xf numFmtId="38" fontId="96" fillId="16" borderId="91" xfId="25" applyFont="1" applyFill="1" applyBorder="1" applyAlignment="1" applyProtection="1">
      <alignment horizontal="right" vertical="center"/>
      <protection locked="0"/>
    </xf>
    <xf numFmtId="38" fontId="96" fillId="16" borderId="108" xfId="25" applyFont="1" applyFill="1" applyBorder="1" applyAlignment="1" applyProtection="1">
      <alignment horizontal="right" vertical="center"/>
      <protection locked="0"/>
    </xf>
    <xf numFmtId="0" fontId="96" fillId="0" borderId="8" xfId="24" applyFont="1" applyBorder="1" applyAlignment="1" applyProtection="1">
      <alignment horizontal="left" vertical="top" wrapText="1"/>
      <protection locked="0"/>
    </xf>
    <xf numFmtId="0" fontId="0" fillId="0" borderId="6" xfId="0" applyBorder="1" applyAlignment="1">
      <alignment horizontal="left" vertical="top"/>
    </xf>
    <xf numFmtId="0" fontId="0" fillId="0" borderId="9" xfId="0" applyBorder="1" applyAlignment="1">
      <alignment horizontal="left" vertical="top"/>
    </xf>
    <xf numFmtId="0" fontId="0" fillId="0" borderId="10" xfId="0" applyBorder="1" applyAlignment="1">
      <alignment horizontal="left" vertical="top"/>
    </xf>
    <xf numFmtId="0" fontId="0" fillId="0" borderId="0" xfId="0" applyAlignment="1">
      <alignment horizontal="left" vertical="top"/>
    </xf>
    <xf numFmtId="0" fontId="0" fillId="0" borderId="11" xfId="0" applyBorder="1" applyAlignment="1">
      <alignment horizontal="left" vertical="top"/>
    </xf>
    <xf numFmtId="0" fontId="0" fillId="0" borderId="67" xfId="0" applyBorder="1" applyAlignment="1">
      <alignment horizontal="left" vertical="top"/>
    </xf>
    <xf numFmtId="0" fontId="0" fillId="0" borderId="1" xfId="0" applyBorder="1" applyAlignment="1">
      <alignment horizontal="left" vertical="top"/>
    </xf>
    <xf numFmtId="0" fontId="0" fillId="0" borderId="12" xfId="0" applyBorder="1" applyAlignment="1">
      <alignment horizontal="left" vertical="top"/>
    </xf>
    <xf numFmtId="0" fontId="153" fillId="0" borderId="0" xfId="24" applyFont="1" applyAlignment="1">
      <alignment horizontal="left" vertical="center" wrapText="1"/>
    </xf>
    <xf numFmtId="0" fontId="78" fillId="0" borderId="0" xfId="24" applyFont="1" applyAlignment="1">
      <alignment horizontal="left" vertical="center"/>
    </xf>
    <xf numFmtId="0" fontId="79" fillId="0" borderId="0" xfId="24" applyFont="1" applyAlignment="1">
      <alignment vertical="center" wrapText="1"/>
    </xf>
    <xf numFmtId="0" fontId="78" fillId="0" borderId="0" xfId="24" applyFont="1">
      <alignment vertical="center"/>
    </xf>
    <xf numFmtId="0" fontId="184" fillId="0" borderId="0" xfId="24" applyFont="1" applyAlignment="1">
      <alignment vertical="center" wrapText="1"/>
    </xf>
    <xf numFmtId="0" fontId="76" fillId="0" borderId="0" xfId="26" applyFont="1" applyAlignment="1">
      <alignment horizontal="center" vertical="center"/>
    </xf>
    <xf numFmtId="0" fontId="81" fillId="0" borderId="2" xfId="26" applyBorder="1" applyAlignment="1">
      <alignment horizontal="center" vertical="center"/>
    </xf>
    <xf numFmtId="0" fontId="86" fillId="16" borderId="7" xfId="27" quotePrefix="1" applyFont="1" applyFill="1" applyBorder="1" applyAlignment="1">
      <alignment horizontal="left" vertical="center" wrapText="1"/>
    </xf>
    <xf numFmtId="0" fontId="86" fillId="16" borderId="13" xfId="27" quotePrefix="1" applyFont="1" applyFill="1" applyBorder="1" applyAlignment="1">
      <alignment horizontal="left" vertical="center" wrapText="1"/>
    </xf>
    <xf numFmtId="0" fontId="86" fillId="16" borderId="4" xfId="27" quotePrefix="1" applyFont="1" applyFill="1" applyBorder="1" applyAlignment="1">
      <alignment horizontal="left" vertical="center" wrapText="1"/>
    </xf>
    <xf numFmtId="180" fontId="87" fillId="16" borderId="3" xfId="27" quotePrefix="1" applyNumberFormat="1" applyFont="1" applyFill="1" applyBorder="1" applyAlignment="1">
      <alignment horizontal="center" vertical="center" wrapText="1"/>
    </xf>
    <xf numFmtId="0" fontId="88" fillId="0" borderId="8" xfId="26" applyFont="1" applyBorder="1" applyAlignment="1">
      <alignment horizontal="left" vertical="center" wrapText="1"/>
    </xf>
    <xf numFmtId="0" fontId="88" fillId="0" borderId="6" xfId="26" applyFont="1" applyBorder="1" applyAlignment="1">
      <alignment horizontal="left" vertical="center" wrapText="1"/>
    </xf>
    <xf numFmtId="184" fontId="87" fillId="16" borderId="67" xfId="28" quotePrefix="1" applyNumberFormat="1" applyFont="1" applyFill="1" applyBorder="1" applyAlignment="1" applyProtection="1">
      <alignment horizontal="center" vertical="center" wrapText="1"/>
      <protection locked="0"/>
    </xf>
    <xf numFmtId="184" fontId="87" fillId="16" borderId="1" xfId="28" quotePrefix="1" applyNumberFormat="1" applyFont="1" applyFill="1" applyBorder="1" applyAlignment="1" applyProtection="1">
      <alignment horizontal="center" vertical="center" wrapText="1"/>
      <protection locked="0"/>
    </xf>
    <xf numFmtId="184" fontId="87" fillId="16" borderId="12" xfId="28" quotePrefix="1" applyNumberFormat="1" applyFont="1" applyFill="1" applyBorder="1" applyAlignment="1" applyProtection="1">
      <alignment horizontal="center" vertical="center" wrapText="1"/>
      <protection locked="0"/>
    </xf>
    <xf numFmtId="38" fontId="87" fillId="16" borderId="67" xfId="28" quotePrefix="1" applyFont="1" applyFill="1" applyBorder="1" applyAlignment="1" applyProtection="1">
      <alignment horizontal="center" vertical="center" wrapText="1"/>
      <protection locked="0"/>
    </xf>
    <xf numFmtId="38" fontId="87" fillId="16" borderId="1" xfId="28" quotePrefix="1" applyFont="1" applyFill="1" applyBorder="1" applyAlignment="1" applyProtection="1">
      <alignment horizontal="center" vertical="center" wrapText="1"/>
      <protection locked="0"/>
    </xf>
    <xf numFmtId="38" fontId="87" fillId="16" borderId="12" xfId="28" quotePrefix="1" applyFont="1" applyFill="1" applyBorder="1" applyAlignment="1" applyProtection="1">
      <alignment horizontal="center" vertical="center" wrapText="1"/>
      <protection locked="0"/>
    </xf>
    <xf numFmtId="0" fontId="87" fillId="16" borderId="7" xfId="27" quotePrefix="1" applyFont="1" applyFill="1" applyBorder="1" applyAlignment="1" applyProtection="1">
      <alignment horizontal="center" vertical="center" wrapText="1"/>
      <protection locked="0"/>
    </xf>
    <xf numFmtId="0" fontId="87" fillId="16" borderId="4" xfId="27" quotePrefix="1" applyFont="1" applyFill="1" applyBorder="1" applyAlignment="1" applyProtection="1">
      <alignment horizontal="center" vertical="center" wrapText="1"/>
      <protection locked="0"/>
    </xf>
    <xf numFmtId="38" fontId="87" fillId="16" borderId="8" xfId="28" quotePrefix="1" applyFont="1" applyFill="1" applyBorder="1" applyAlignment="1" applyProtection="1">
      <alignment horizontal="center" vertical="center" wrapText="1"/>
    </xf>
    <xf numFmtId="38" fontId="87" fillId="16" borderId="9" xfId="28" quotePrefix="1" applyFont="1" applyFill="1" applyBorder="1" applyAlignment="1" applyProtection="1">
      <alignment horizontal="center" vertical="center" wrapText="1"/>
    </xf>
    <xf numFmtId="0" fontId="86" fillId="16" borderId="8" xfId="27" quotePrefix="1" applyFont="1" applyFill="1" applyBorder="1" applyAlignment="1" applyProtection="1">
      <alignment horizontal="left" vertical="top" wrapText="1"/>
      <protection locked="0"/>
    </xf>
    <xf numFmtId="0" fontId="86" fillId="16" borderId="6" xfId="27" quotePrefix="1" applyFont="1" applyFill="1" applyBorder="1" applyAlignment="1" applyProtection="1">
      <alignment horizontal="left" vertical="top" wrapText="1"/>
      <protection locked="0"/>
    </xf>
    <xf numFmtId="0" fontId="86" fillId="16" borderId="9" xfId="27" quotePrefix="1" applyFont="1" applyFill="1" applyBorder="1" applyAlignment="1" applyProtection="1">
      <alignment horizontal="left" vertical="top" wrapText="1"/>
      <protection locked="0"/>
    </xf>
    <xf numFmtId="0" fontId="86" fillId="16" borderId="67" xfId="27" quotePrefix="1" applyFont="1" applyFill="1" applyBorder="1" applyAlignment="1" applyProtection="1">
      <alignment horizontal="left" vertical="top" wrapText="1"/>
      <protection locked="0"/>
    </xf>
    <xf numFmtId="0" fontId="86" fillId="16" borderId="1" xfId="27" quotePrefix="1" applyFont="1" applyFill="1" applyBorder="1" applyAlignment="1" applyProtection="1">
      <alignment horizontal="left" vertical="top" wrapText="1"/>
      <protection locked="0"/>
    </xf>
    <xf numFmtId="0" fontId="86" fillId="16" borderId="12" xfId="27" quotePrefix="1" applyFont="1" applyFill="1" applyBorder="1" applyAlignment="1" applyProtection="1">
      <alignment horizontal="left" vertical="top" wrapText="1"/>
      <protection locked="0"/>
    </xf>
    <xf numFmtId="0" fontId="87" fillId="16" borderId="0" xfId="27" quotePrefix="1" applyFont="1" applyFill="1" applyAlignment="1" applyProtection="1">
      <alignment horizontal="center" vertical="center" wrapText="1"/>
      <protection locked="0"/>
    </xf>
    <xf numFmtId="0" fontId="83" fillId="0" borderId="0" xfId="26" applyFont="1" applyAlignment="1">
      <alignment horizontal="center" vertical="center"/>
    </xf>
    <xf numFmtId="0" fontId="83" fillId="0" borderId="11" xfId="26" applyFont="1" applyBorder="1" applyAlignment="1">
      <alignment horizontal="center" vertical="center"/>
    </xf>
    <xf numFmtId="0" fontId="83" fillId="0" borderId="90" xfId="26" applyFont="1" applyBorder="1" applyAlignment="1">
      <alignment horizontal="center" vertical="center"/>
    </xf>
    <xf numFmtId="0" fontId="83" fillId="0" borderId="3" xfId="26" applyFont="1" applyBorder="1" applyAlignment="1">
      <alignment horizontal="center" vertical="center"/>
    </xf>
    <xf numFmtId="38" fontId="87" fillId="16" borderId="7" xfId="28" quotePrefix="1" applyFont="1" applyFill="1" applyBorder="1" applyAlignment="1" applyProtection="1">
      <alignment horizontal="center" vertical="center" wrapText="1"/>
      <protection locked="0"/>
    </xf>
    <xf numFmtId="38" fontId="87" fillId="16" borderId="13" xfId="28" quotePrefix="1" applyFont="1" applyFill="1" applyBorder="1" applyAlignment="1" applyProtection="1">
      <alignment horizontal="center" vertical="center" wrapText="1"/>
      <protection locked="0"/>
    </xf>
    <xf numFmtId="38" fontId="87" fillId="16" borderId="4" xfId="28" quotePrefix="1" applyFont="1" applyFill="1" applyBorder="1" applyAlignment="1" applyProtection="1">
      <alignment horizontal="center" vertical="center" wrapText="1"/>
      <protection locked="0"/>
    </xf>
    <xf numFmtId="0" fontId="81" fillId="0" borderId="14" xfId="26" applyBorder="1" applyAlignment="1">
      <alignment horizontal="center" vertical="center"/>
    </xf>
    <xf numFmtId="38" fontId="87" fillId="16" borderId="8" xfId="28" quotePrefix="1" applyFont="1" applyFill="1" applyBorder="1" applyAlignment="1" applyProtection="1">
      <alignment horizontal="center" vertical="center" wrapText="1"/>
      <protection locked="0"/>
    </xf>
    <xf numFmtId="38" fontId="87" fillId="16" borderId="6" xfId="28" quotePrefix="1" applyFont="1" applyFill="1" applyBorder="1" applyAlignment="1" applyProtection="1">
      <alignment horizontal="center" vertical="center" wrapText="1"/>
      <protection locked="0"/>
    </xf>
    <xf numFmtId="38" fontId="87" fillId="16" borderId="9" xfId="28" quotePrefix="1" applyFont="1" applyFill="1" applyBorder="1" applyAlignment="1" applyProtection="1">
      <alignment horizontal="center" vertical="center" wrapText="1"/>
      <protection locked="0"/>
    </xf>
    <xf numFmtId="0" fontId="81" fillId="0" borderId="36" xfId="26" applyBorder="1" applyAlignment="1">
      <alignment horizontal="center" vertical="center"/>
    </xf>
    <xf numFmtId="38" fontId="87" fillId="16" borderId="15" xfId="28" quotePrefix="1" applyFont="1" applyFill="1" applyBorder="1" applyAlignment="1" applyProtection="1">
      <alignment horizontal="center" vertical="center" wrapText="1"/>
      <protection locked="0"/>
    </xf>
    <xf numFmtId="38" fontId="87" fillId="16" borderId="39" xfId="28" quotePrefix="1" applyFont="1" applyFill="1" applyBorder="1" applyAlignment="1" applyProtection="1">
      <alignment horizontal="center" vertical="center" wrapText="1"/>
      <protection locked="0"/>
    </xf>
    <xf numFmtId="38" fontId="87" fillId="16" borderId="78" xfId="28" quotePrefix="1" applyFont="1" applyFill="1" applyBorder="1" applyAlignment="1" applyProtection="1">
      <alignment horizontal="center" vertical="center" wrapText="1"/>
      <protection locked="0"/>
    </xf>
    <xf numFmtId="0" fontId="83" fillId="0" borderId="0" xfId="26" applyFont="1" applyAlignment="1">
      <alignment horizontal="left" vertical="center"/>
    </xf>
    <xf numFmtId="0" fontId="81" fillId="0" borderId="28" xfId="26" applyBorder="1" applyAlignment="1">
      <alignment horizontal="center" vertical="center"/>
    </xf>
    <xf numFmtId="0" fontId="81" fillId="0" borderId="86" xfId="26" applyBorder="1" applyAlignment="1">
      <alignment horizontal="center" vertical="center"/>
    </xf>
    <xf numFmtId="38" fontId="87" fillId="16" borderId="86" xfId="28" quotePrefix="1" applyFont="1" applyFill="1" applyBorder="1" applyAlignment="1" applyProtection="1">
      <alignment horizontal="center" vertical="center" wrapText="1"/>
      <protection locked="0"/>
    </xf>
    <xf numFmtId="0" fontId="81" fillId="0" borderId="3" xfId="26" applyBorder="1" applyAlignment="1">
      <alignment horizontal="center" vertical="center" wrapText="1"/>
    </xf>
    <xf numFmtId="0" fontId="81" fillId="0" borderId="2" xfId="26" applyBorder="1" applyAlignment="1">
      <alignment horizontal="center" vertical="center" wrapText="1"/>
    </xf>
    <xf numFmtId="0" fontId="86" fillId="16" borderId="67" xfId="27" quotePrefix="1" applyFont="1" applyFill="1" applyBorder="1" applyAlignment="1" applyProtection="1">
      <alignment horizontal="left" vertical="center" shrinkToFit="1"/>
      <protection locked="0"/>
    </xf>
    <xf numFmtId="0" fontId="86" fillId="16" borderId="1" xfId="27" quotePrefix="1" applyFont="1" applyFill="1" applyBorder="1" applyAlignment="1" applyProtection="1">
      <alignment horizontal="left" vertical="center" shrinkToFit="1"/>
      <protection locked="0"/>
    </xf>
    <xf numFmtId="185" fontId="87" fillId="16" borderId="1" xfId="27" quotePrefix="1" applyNumberFormat="1" applyFont="1" applyFill="1" applyBorder="1" applyAlignment="1" applyProtection="1">
      <alignment horizontal="center" vertical="center" wrapText="1"/>
      <protection locked="0"/>
    </xf>
    <xf numFmtId="185" fontId="87" fillId="16" borderId="13" xfId="27" quotePrefix="1" applyNumberFormat="1" applyFont="1" applyFill="1" applyBorder="1" applyAlignment="1" applyProtection="1">
      <alignment horizontal="center" vertical="center" wrapText="1"/>
      <protection locked="0"/>
    </xf>
    <xf numFmtId="0" fontId="86" fillId="16" borderId="7" xfId="27" quotePrefix="1" applyFont="1" applyFill="1" applyBorder="1" applyAlignment="1" applyProtection="1">
      <alignment horizontal="left" vertical="center" shrinkToFit="1"/>
      <protection locked="0"/>
    </xf>
    <xf numFmtId="0" fontId="86" fillId="16" borderId="13" xfId="27" quotePrefix="1" applyFont="1" applyFill="1" applyBorder="1" applyAlignment="1" applyProtection="1">
      <alignment horizontal="left" vertical="center" shrinkToFit="1"/>
      <protection locked="0"/>
    </xf>
    <xf numFmtId="0" fontId="12" fillId="4" borderId="2" xfId="0" applyFont="1" applyFill="1" applyBorder="1" applyAlignment="1">
      <alignment horizontal="center" vertical="center"/>
    </xf>
    <xf numFmtId="49" fontId="12" fillId="0" borderId="92" xfId="0" applyNumberFormat="1" applyFont="1" applyBorder="1" applyAlignment="1" applyProtection="1">
      <alignment horizontal="center" vertical="center"/>
      <protection locked="0"/>
    </xf>
    <xf numFmtId="49" fontId="12" fillId="0" borderId="108" xfId="0" applyNumberFormat="1" applyFont="1" applyBorder="1" applyAlignment="1" applyProtection="1">
      <alignment horizontal="center" vertical="center"/>
      <protection locked="0"/>
    </xf>
    <xf numFmtId="0" fontId="11" fillId="4" borderId="29" xfId="0" applyFont="1" applyFill="1" applyBorder="1" applyAlignment="1">
      <alignment horizontal="center" vertical="center" wrapText="1"/>
    </xf>
    <xf numFmtId="0" fontId="11" fillId="4" borderId="101" xfId="0" applyFont="1" applyFill="1" applyBorder="1" applyAlignment="1">
      <alignment horizontal="center" vertical="center" wrapText="1"/>
    </xf>
    <xf numFmtId="0" fontId="10" fillId="4" borderId="29" xfId="0" applyFont="1" applyFill="1" applyBorder="1" applyAlignment="1">
      <alignment horizontal="center" vertical="center"/>
    </xf>
    <xf numFmtId="0" fontId="10" fillId="4" borderId="101" xfId="0" applyFont="1" applyFill="1" applyBorder="1" applyAlignment="1">
      <alignment horizontal="center" vertical="center"/>
    </xf>
    <xf numFmtId="0" fontId="10" fillId="4" borderId="62" xfId="0" applyFont="1" applyFill="1" applyBorder="1" applyAlignment="1">
      <alignment horizontal="center" vertical="center" wrapText="1"/>
    </xf>
    <xf numFmtId="0" fontId="10" fillId="4" borderId="80" xfId="0" applyFont="1" applyFill="1" applyBorder="1" applyAlignment="1">
      <alignment horizontal="center" vertical="center" wrapText="1"/>
    </xf>
    <xf numFmtId="0" fontId="10" fillId="4" borderId="66" xfId="0" applyFont="1" applyFill="1" applyBorder="1" applyAlignment="1">
      <alignment horizontal="center" vertical="center" wrapText="1"/>
    </xf>
    <xf numFmtId="38" fontId="12" fillId="4" borderId="109" xfId="0" applyNumberFormat="1" applyFont="1" applyFill="1" applyBorder="1" applyAlignment="1">
      <alignment horizontal="center" vertical="center" wrapText="1"/>
    </xf>
    <xf numFmtId="38" fontId="12" fillId="4" borderId="70" xfId="0" applyNumberFormat="1" applyFont="1" applyFill="1" applyBorder="1" applyAlignment="1">
      <alignment horizontal="center" vertical="center" wrapText="1"/>
    </xf>
    <xf numFmtId="0" fontId="0" fillId="0" borderId="0" xfId="0">
      <alignment vertical="center"/>
    </xf>
    <xf numFmtId="0" fontId="11" fillId="4" borderId="31" xfId="0" applyFont="1" applyFill="1" applyBorder="1" applyAlignment="1">
      <alignment horizontal="center" vertical="center" wrapText="1"/>
    </xf>
    <xf numFmtId="0" fontId="11" fillId="4" borderId="84" xfId="0" applyFont="1" applyFill="1" applyBorder="1" applyAlignment="1">
      <alignment horizontal="center" vertical="center" wrapText="1"/>
    </xf>
    <xf numFmtId="0" fontId="10" fillId="4" borderId="97" xfId="0" applyFont="1" applyFill="1" applyBorder="1" applyAlignment="1">
      <alignment horizontal="center" vertical="center"/>
    </xf>
    <xf numFmtId="0" fontId="10" fillId="4" borderId="99" xfId="0" applyFont="1" applyFill="1" applyBorder="1" applyAlignment="1">
      <alignment horizontal="center" vertical="center"/>
    </xf>
    <xf numFmtId="0" fontId="10" fillId="4" borderId="62" xfId="0" applyFont="1" applyFill="1" applyBorder="1" applyAlignment="1">
      <alignment horizontal="center" vertical="center"/>
    </xf>
    <xf numFmtId="0" fontId="10" fillId="4" borderId="61" xfId="0" applyFont="1" applyFill="1" applyBorder="1" applyAlignment="1">
      <alignment horizontal="center" vertical="center"/>
    </xf>
    <xf numFmtId="0" fontId="10" fillId="4" borderId="80" xfId="0" applyFont="1" applyFill="1" applyBorder="1" applyAlignment="1">
      <alignment horizontal="center" vertical="center"/>
    </xf>
    <xf numFmtId="180" fontId="47" fillId="4" borderId="32" xfId="0" applyNumberFormat="1" applyFont="1" applyFill="1" applyBorder="1" applyAlignment="1">
      <alignment horizontal="center" vertical="center"/>
    </xf>
    <xf numFmtId="180" fontId="47" fillId="4" borderId="33" xfId="0" applyNumberFormat="1" applyFont="1" applyFill="1" applyBorder="1" applyAlignment="1">
      <alignment horizontal="center" vertical="center"/>
    </xf>
    <xf numFmtId="0" fontId="47" fillId="4" borderId="33" xfId="0" applyFont="1" applyFill="1" applyBorder="1" applyAlignment="1">
      <alignment horizontal="center" vertical="center"/>
    </xf>
    <xf numFmtId="0" fontId="47" fillId="4" borderId="34" xfId="0" applyFont="1" applyFill="1" applyBorder="1" applyAlignment="1">
      <alignment horizontal="center" vertical="center"/>
    </xf>
    <xf numFmtId="180" fontId="47" fillId="4" borderId="94" xfId="0" applyNumberFormat="1" applyFont="1" applyFill="1" applyBorder="1" applyAlignment="1">
      <alignment horizontal="center" vertical="center" wrapText="1"/>
    </xf>
    <xf numFmtId="180" fontId="47" fillId="4" borderId="93" xfId="0" applyNumberFormat="1" applyFont="1" applyFill="1" applyBorder="1" applyAlignment="1">
      <alignment horizontal="center" vertical="center" wrapText="1"/>
    </xf>
    <xf numFmtId="0" fontId="10" fillId="10" borderId="94" xfId="0" applyFont="1" applyFill="1" applyBorder="1" applyAlignment="1" applyProtection="1">
      <alignment horizontal="left" vertical="top" wrapText="1"/>
      <protection locked="0"/>
    </xf>
    <xf numFmtId="0" fontId="10" fillId="10" borderId="96" xfId="0" applyFont="1" applyFill="1" applyBorder="1" applyAlignment="1" applyProtection="1">
      <alignment horizontal="left" vertical="top" wrapText="1"/>
      <protection locked="0"/>
    </xf>
    <xf numFmtId="0" fontId="10" fillId="10" borderId="97" xfId="0" applyFont="1" applyFill="1" applyBorder="1" applyAlignment="1" applyProtection="1">
      <alignment horizontal="left" vertical="top" wrapText="1"/>
      <protection locked="0"/>
    </xf>
    <xf numFmtId="0" fontId="10" fillId="10" borderId="81" xfId="0" applyFont="1" applyFill="1" applyBorder="1" applyAlignment="1" applyProtection="1">
      <alignment horizontal="left" vertical="top" wrapText="1"/>
      <protection locked="0"/>
    </xf>
    <xf numFmtId="0" fontId="10" fillId="10" borderId="0" xfId="0" applyFont="1" applyFill="1" applyAlignment="1" applyProtection="1">
      <alignment horizontal="left" vertical="top" wrapText="1"/>
      <protection locked="0"/>
    </xf>
    <xf numFmtId="0" fontId="10" fillId="10" borderId="98" xfId="0" applyFont="1" applyFill="1" applyBorder="1" applyAlignment="1" applyProtection="1">
      <alignment horizontal="left" vertical="top" wrapText="1"/>
      <protection locked="0"/>
    </xf>
    <xf numFmtId="0" fontId="10" fillId="10" borderId="93" xfId="0" applyFont="1" applyFill="1" applyBorder="1" applyAlignment="1" applyProtection="1">
      <alignment horizontal="left" vertical="top" wrapText="1"/>
      <protection locked="0"/>
    </xf>
    <xf numFmtId="0" fontId="10" fillId="10" borderId="25" xfId="0" applyFont="1" applyFill="1" applyBorder="1" applyAlignment="1" applyProtection="1">
      <alignment horizontal="left" vertical="top" wrapText="1"/>
      <protection locked="0"/>
    </xf>
    <xf numFmtId="0" fontId="10" fillId="10" borderId="99" xfId="0" applyFont="1" applyFill="1" applyBorder="1" applyAlignment="1" applyProtection="1">
      <alignment horizontal="left" vertical="top" wrapText="1"/>
      <protection locked="0"/>
    </xf>
    <xf numFmtId="0" fontId="47" fillId="4" borderId="109" xfId="0" applyFont="1" applyFill="1" applyBorder="1" applyAlignment="1">
      <alignment horizontal="center" vertical="center"/>
    </xf>
    <xf numFmtId="0" fontId="47" fillId="4" borderId="70" xfId="0" applyFont="1" applyFill="1" applyBorder="1" applyAlignment="1">
      <alignment horizontal="center" vertical="center"/>
    </xf>
    <xf numFmtId="0" fontId="47" fillId="4" borderId="32" xfId="0" applyFont="1" applyFill="1" applyBorder="1" applyAlignment="1">
      <alignment horizontal="center" vertical="center" wrapText="1"/>
    </xf>
    <xf numFmtId="0" fontId="47" fillId="4" borderId="20" xfId="0" applyFont="1" applyFill="1" applyBorder="1" applyAlignment="1">
      <alignment horizontal="center" vertical="center" wrapText="1"/>
    </xf>
    <xf numFmtId="0" fontId="47" fillId="4" borderId="62" xfId="0" applyFont="1" applyFill="1" applyBorder="1" applyAlignment="1">
      <alignment horizontal="center" vertical="center"/>
    </xf>
    <xf numFmtId="0" fontId="47" fillId="4" borderId="80" xfId="0" applyFont="1" applyFill="1" applyBorder="1" applyAlignment="1">
      <alignment horizontal="center" vertical="center"/>
    </xf>
    <xf numFmtId="0" fontId="47" fillId="4" borderId="34" xfId="0" applyFont="1" applyFill="1" applyBorder="1" applyAlignment="1">
      <alignment horizontal="center" vertical="center" wrapText="1"/>
    </xf>
    <xf numFmtId="0" fontId="47" fillId="4" borderId="37" xfId="0" applyFont="1" applyFill="1" applyBorder="1" applyAlignment="1">
      <alignment horizontal="center" vertical="center" wrapText="1"/>
    </xf>
    <xf numFmtId="0" fontId="47" fillId="4" borderId="68" xfId="0" applyFont="1" applyFill="1" applyBorder="1" applyAlignment="1">
      <alignment horizontal="center" vertical="center"/>
    </xf>
    <xf numFmtId="0" fontId="47" fillId="4" borderId="77" xfId="0" applyFont="1" applyFill="1" applyBorder="1" applyAlignment="1">
      <alignment horizontal="center" vertical="center"/>
    </xf>
    <xf numFmtId="0" fontId="11" fillId="4" borderId="90"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4" borderId="60" xfId="0" applyFont="1" applyFill="1" applyBorder="1" applyAlignment="1">
      <alignment horizontal="center" vertical="center" wrapText="1"/>
    </xf>
    <xf numFmtId="0" fontId="11" fillId="4" borderId="54" xfId="0" applyFont="1" applyFill="1" applyBorder="1" applyAlignment="1">
      <alignment horizontal="center" vertical="center" wrapText="1"/>
    </xf>
    <xf numFmtId="0" fontId="12" fillId="4" borderId="32" xfId="0" applyFont="1" applyFill="1" applyBorder="1" applyAlignment="1">
      <alignment horizontal="center" vertical="center" wrapText="1"/>
    </xf>
    <xf numFmtId="0" fontId="12" fillId="4" borderId="21" xfId="0" applyFont="1" applyFill="1" applyBorder="1" applyAlignment="1">
      <alignment horizontal="center" vertical="center" wrapText="1"/>
    </xf>
    <xf numFmtId="0" fontId="12" fillId="4" borderId="71" xfId="0" applyFont="1" applyFill="1" applyBorder="1" applyAlignment="1">
      <alignment horizontal="center" vertical="center" wrapText="1"/>
    </xf>
    <xf numFmtId="0" fontId="12" fillId="4" borderId="88" xfId="0" applyFont="1" applyFill="1" applyBorder="1" applyAlignment="1">
      <alignment horizontal="center" vertical="center" wrapText="1"/>
    </xf>
    <xf numFmtId="0" fontId="12" fillId="4" borderId="11" xfId="0" applyFont="1" applyFill="1" applyBorder="1" applyAlignment="1">
      <alignment horizontal="center" vertical="center"/>
    </xf>
    <xf numFmtId="0" fontId="11" fillId="4" borderId="30" xfId="0" applyFont="1" applyFill="1" applyBorder="1" applyAlignment="1">
      <alignment horizontal="center" vertical="center" wrapText="1"/>
    </xf>
    <xf numFmtId="0" fontId="12" fillId="4" borderId="90" xfId="0" applyFont="1" applyFill="1" applyBorder="1" applyAlignment="1">
      <alignment horizontal="center" vertical="center" wrapText="1"/>
    </xf>
    <xf numFmtId="0" fontId="12" fillId="18" borderId="62" xfId="0" applyFont="1" applyFill="1" applyBorder="1" applyAlignment="1">
      <alignment horizontal="center" vertical="center" wrapText="1"/>
    </xf>
    <xf numFmtId="0" fontId="12" fillId="18" borderId="61" xfId="0" applyFont="1" applyFill="1" applyBorder="1" applyAlignment="1">
      <alignment horizontal="center" vertical="center" wrapText="1"/>
    </xf>
    <xf numFmtId="0" fontId="12" fillId="18" borderId="80" xfId="0" applyFont="1" applyFill="1" applyBorder="1" applyAlignment="1">
      <alignment horizontal="center" vertical="center" wrapText="1"/>
    </xf>
    <xf numFmtId="0" fontId="41" fillId="2" borderId="0" xfId="0" applyFont="1" applyFill="1" applyAlignment="1">
      <alignment horizontal="left" vertical="center"/>
    </xf>
    <xf numFmtId="0" fontId="12" fillId="0" borderId="0" xfId="0" applyFont="1" applyAlignment="1">
      <alignment horizontal="left" vertical="center" wrapText="1"/>
    </xf>
    <xf numFmtId="0" fontId="12" fillId="4" borderId="7" xfId="0" applyFont="1" applyFill="1" applyBorder="1" applyAlignment="1">
      <alignment horizontal="center" vertical="center"/>
    </xf>
    <xf numFmtId="0" fontId="12" fillId="4" borderId="13" xfId="0" applyFont="1" applyFill="1" applyBorder="1" applyAlignment="1">
      <alignment horizontal="center" vertical="center"/>
    </xf>
    <xf numFmtId="0" fontId="12" fillId="4" borderId="4" xfId="0" applyFont="1" applyFill="1" applyBorder="1" applyAlignment="1">
      <alignment horizontal="center" vertical="center"/>
    </xf>
    <xf numFmtId="0" fontId="127" fillId="15" borderId="109" xfId="0" applyFont="1" applyFill="1" applyBorder="1" applyAlignment="1">
      <alignment horizontal="left" vertical="center" wrapText="1"/>
    </xf>
    <xf numFmtId="0" fontId="127" fillId="15" borderId="69" xfId="0" applyFont="1" applyFill="1" applyBorder="1" applyAlignment="1">
      <alignment horizontal="left" vertical="center" wrapText="1"/>
    </xf>
    <xf numFmtId="0" fontId="127" fillId="15" borderId="168" xfId="0" applyFont="1" applyFill="1" applyBorder="1" applyAlignment="1">
      <alignment horizontal="left" vertical="center" wrapText="1"/>
    </xf>
    <xf numFmtId="0" fontId="127" fillId="15" borderId="70" xfId="0" applyFont="1" applyFill="1" applyBorder="1" applyAlignment="1">
      <alignment horizontal="left" vertical="center" wrapText="1"/>
    </xf>
    <xf numFmtId="0" fontId="127" fillId="15" borderId="28" xfId="0" applyFont="1" applyFill="1" applyBorder="1" applyAlignment="1">
      <alignment horizontal="center" vertical="center"/>
    </xf>
    <xf numFmtId="0" fontId="127" fillId="15" borderId="38" xfId="0" applyFont="1" applyFill="1" applyBorder="1" applyAlignment="1">
      <alignment horizontal="center" vertical="center"/>
    </xf>
    <xf numFmtId="0" fontId="128" fillId="15" borderId="56" xfId="0" applyFont="1" applyFill="1" applyBorder="1" applyAlignment="1">
      <alignment horizontal="center" vertical="center" wrapText="1"/>
    </xf>
    <xf numFmtId="0" fontId="128" fillId="15" borderId="101" xfId="0" applyFont="1" applyFill="1" applyBorder="1" applyAlignment="1">
      <alignment horizontal="center" vertical="center" wrapText="1"/>
    </xf>
    <xf numFmtId="0" fontId="103" fillId="0" borderId="0" xfId="24" applyFont="1" applyAlignment="1">
      <alignment horizontal="left" vertical="center" wrapText="1"/>
    </xf>
    <xf numFmtId="178" fontId="12" fillId="18" borderId="94" xfId="0" applyNumberFormat="1" applyFont="1" applyFill="1" applyBorder="1" applyAlignment="1">
      <alignment horizontal="center" vertical="center"/>
    </xf>
    <xf numFmtId="178" fontId="12" fillId="18" borderId="81" xfId="0" applyNumberFormat="1" applyFont="1" applyFill="1" applyBorder="1" applyAlignment="1">
      <alignment horizontal="center" vertical="center"/>
    </xf>
    <xf numFmtId="178" fontId="12" fillId="18" borderId="93" xfId="0" applyNumberFormat="1" applyFont="1" applyFill="1" applyBorder="1" applyAlignment="1">
      <alignment horizontal="center" vertical="center"/>
    </xf>
    <xf numFmtId="0" fontId="12" fillId="18" borderId="50" xfId="0" applyFont="1" applyFill="1" applyBorder="1" applyAlignment="1">
      <alignment horizontal="center" vertical="center" wrapText="1"/>
    </xf>
    <xf numFmtId="0" fontId="12" fillId="18" borderId="66" xfId="0" applyFont="1" applyFill="1" applyBorder="1" applyAlignment="1">
      <alignment horizontal="center" vertical="center" wrapText="1"/>
    </xf>
    <xf numFmtId="0" fontId="12" fillId="18" borderId="32" xfId="0" applyFont="1" applyFill="1" applyBorder="1" applyAlignment="1">
      <alignment horizontal="center" vertical="center"/>
    </xf>
    <xf numFmtId="0" fontId="12" fillId="18" borderId="33" xfId="0" applyFont="1" applyFill="1" applyBorder="1" applyAlignment="1">
      <alignment horizontal="center" vertical="center"/>
    </xf>
    <xf numFmtId="0" fontId="12" fillId="18" borderId="34" xfId="0" applyFont="1" applyFill="1" applyBorder="1" applyAlignment="1">
      <alignment horizontal="center" vertical="center"/>
    </xf>
    <xf numFmtId="0" fontId="12" fillId="18" borderId="50" xfId="0" applyFont="1" applyFill="1" applyBorder="1" applyAlignment="1">
      <alignment horizontal="left" vertical="center"/>
    </xf>
    <xf numFmtId="0" fontId="12" fillId="18" borderId="61" xfId="0" applyFont="1" applyFill="1" applyBorder="1" applyAlignment="1">
      <alignment horizontal="left" vertical="center"/>
    </xf>
    <xf numFmtId="0" fontId="12" fillId="18" borderId="66" xfId="0" applyFont="1" applyFill="1" applyBorder="1" applyAlignment="1">
      <alignment horizontal="left" vertical="center"/>
    </xf>
    <xf numFmtId="0" fontId="12" fillId="18" borderId="2" xfId="0" applyFont="1" applyFill="1" applyBorder="1" applyAlignment="1">
      <alignment horizontal="center" vertical="center"/>
    </xf>
    <xf numFmtId="0" fontId="12" fillId="18" borderId="35" xfId="0" applyFont="1" applyFill="1" applyBorder="1" applyAlignment="1">
      <alignment horizontal="center" vertical="center"/>
    </xf>
    <xf numFmtId="0" fontId="12" fillId="18" borderId="53" xfId="0" applyFont="1" applyFill="1" applyBorder="1" applyAlignment="1">
      <alignment horizontal="center" vertical="center"/>
    </xf>
    <xf numFmtId="0" fontId="12" fillId="18" borderId="4" xfId="0" applyFont="1" applyFill="1" applyBorder="1" applyAlignment="1">
      <alignment horizontal="center" vertical="center"/>
    </xf>
    <xf numFmtId="0" fontId="12" fillId="18" borderId="7" xfId="0" applyFont="1" applyFill="1" applyBorder="1" applyAlignment="1">
      <alignment horizontal="center" vertical="center"/>
    </xf>
    <xf numFmtId="0" fontId="12" fillId="18" borderId="13" xfId="0" applyFont="1" applyFill="1" applyBorder="1" applyAlignment="1">
      <alignment horizontal="center" vertical="center"/>
    </xf>
    <xf numFmtId="0" fontId="12" fillId="18" borderId="17" xfId="0" applyFont="1" applyFill="1" applyBorder="1" applyAlignment="1">
      <alignment horizontal="center" vertical="center"/>
    </xf>
    <xf numFmtId="0" fontId="12" fillId="18" borderId="62" xfId="0" applyFont="1" applyFill="1" applyBorder="1" applyAlignment="1">
      <alignment horizontal="center" vertical="center"/>
    </xf>
    <xf numFmtId="0" fontId="12" fillId="18" borderId="61" xfId="0" applyFont="1" applyFill="1" applyBorder="1" applyAlignment="1">
      <alignment horizontal="center" vertical="center"/>
    </xf>
    <xf numFmtId="0" fontId="12" fillId="18" borderId="80" xfId="0" applyFont="1" applyFill="1" applyBorder="1" applyAlignment="1">
      <alignment horizontal="center" vertical="center"/>
    </xf>
    <xf numFmtId="0" fontId="12" fillId="18" borderId="66" xfId="0" applyFont="1" applyFill="1" applyBorder="1" applyAlignment="1">
      <alignment horizontal="center" vertical="center"/>
    </xf>
    <xf numFmtId="0" fontId="12" fillId="18" borderId="29" xfId="0" applyFont="1" applyFill="1" applyBorder="1" applyAlignment="1">
      <alignment horizontal="center" vertical="center" wrapText="1"/>
    </xf>
    <xf numFmtId="0" fontId="12" fillId="18" borderId="101" xfId="0" applyFont="1" applyFill="1" applyBorder="1" applyAlignment="1">
      <alignment horizontal="center" vertical="center" wrapText="1"/>
    </xf>
    <xf numFmtId="0" fontId="12" fillId="18" borderId="30" xfId="0" applyFont="1" applyFill="1" applyBorder="1" applyAlignment="1">
      <alignment horizontal="center" vertical="center" wrapText="1"/>
    </xf>
    <xf numFmtId="0" fontId="12" fillId="18" borderId="83" xfId="0" applyFont="1" applyFill="1" applyBorder="1" applyAlignment="1">
      <alignment horizontal="center" vertical="center" wrapText="1"/>
    </xf>
    <xf numFmtId="0" fontId="12" fillId="18" borderId="33" xfId="0" applyFont="1" applyFill="1" applyBorder="1" applyAlignment="1">
      <alignment horizontal="center" vertical="center" wrapText="1"/>
    </xf>
    <xf numFmtId="0" fontId="12" fillId="18" borderId="36" xfId="0" applyFont="1" applyFill="1" applyBorder="1" applyAlignment="1">
      <alignment horizontal="center" vertical="center" wrapText="1"/>
    </xf>
    <xf numFmtId="0" fontId="127" fillId="16" borderId="21" xfId="0" applyFont="1" applyFill="1" applyBorder="1" applyAlignment="1" applyProtection="1">
      <alignment horizontal="left" vertical="center" wrapText="1"/>
      <protection locked="0"/>
    </xf>
    <xf numFmtId="0" fontId="127" fillId="16" borderId="2" xfId="0" applyFont="1" applyFill="1" applyBorder="1" applyAlignment="1" applyProtection="1">
      <alignment horizontal="left" vertical="center" wrapText="1"/>
      <protection locked="0"/>
    </xf>
    <xf numFmtId="0" fontId="127" fillId="16" borderId="35" xfId="0" applyFont="1" applyFill="1" applyBorder="1" applyAlignment="1" applyProtection="1">
      <alignment horizontal="left" vertical="center" wrapText="1"/>
      <protection locked="0"/>
    </xf>
    <xf numFmtId="0" fontId="14" fillId="0" borderId="0" xfId="0" applyFont="1" applyAlignment="1">
      <alignment horizontal="center" vertical="center"/>
    </xf>
    <xf numFmtId="0" fontId="127" fillId="16" borderId="27" xfId="0" applyFont="1" applyFill="1" applyBorder="1" applyAlignment="1" applyProtection="1">
      <alignment horizontal="left" vertical="center" wrapText="1"/>
      <protection locked="0"/>
    </xf>
    <xf numFmtId="0" fontId="127" fillId="16" borderId="33" xfId="0" applyFont="1" applyFill="1" applyBorder="1" applyAlignment="1" applyProtection="1">
      <alignment horizontal="left" vertical="center" wrapText="1"/>
      <protection locked="0"/>
    </xf>
    <xf numFmtId="0" fontId="127" fillId="16" borderId="34" xfId="0" applyFont="1" applyFill="1" applyBorder="1" applyAlignment="1" applyProtection="1">
      <alignment horizontal="left" vertical="center" wrapText="1"/>
      <protection locked="0"/>
    </xf>
    <xf numFmtId="0" fontId="70" fillId="0" borderId="94" xfId="0" applyFont="1" applyBorder="1" applyAlignment="1">
      <alignment horizontal="center" vertical="center"/>
    </xf>
    <xf numFmtId="0" fontId="71" fillId="0" borderId="96" xfId="0" applyFont="1" applyBorder="1" applyAlignment="1">
      <alignment horizontal="center" vertical="center"/>
    </xf>
    <xf numFmtId="0" fontId="71" fillId="0" borderId="97" xfId="0" applyFont="1" applyBorder="1" applyAlignment="1">
      <alignment horizontal="center" vertical="center"/>
    </xf>
    <xf numFmtId="0" fontId="127" fillId="4" borderId="28" xfId="0" applyFont="1" applyFill="1" applyBorder="1" applyAlignment="1">
      <alignment horizontal="center" vertical="center"/>
    </xf>
    <xf numFmtId="0" fontId="127" fillId="4" borderId="38" xfId="0" applyFont="1" applyFill="1" applyBorder="1" applyAlignment="1">
      <alignment horizontal="center" vertical="center"/>
    </xf>
    <xf numFmtId="0" fontId="127" fillId="4" borderId="86" xfId="0" applyFont="1" applyFill="1" applyBorder="1" applyAlignment="1">
      <alignment horizontal="center" vertical="center"/>
    </xf>
    <xf numFmtId="0" fontId="127" fillId="16" borderId="71" xfId="0" applyFont="1" applyFill="1" applyBorder="1" applyAlignment="1" applyProtection="1">
      <alignment horizontal="left" vertical="center" wrapText="1"/>
      <protection locked="0"/>
    </xf>
    <xf numFmtId="0" fontId="127" fillId="16" borderId="14" xfId="0" applyFont="1" applyFill="1" applyBorder="1" applyAlignment="1" applyProtection="1">
      <alignment horizontal="left" vertical="center" wrapText="1"/>
      <protection locked="0"/>
    </xf>
    <xf numFmtId="0" fontId="127" fillId="16" borderId="72" xfId="0" applyFont="1" applyFill="1" applyBorder="1" applyAlignment="1" applyProtection="1">
      <alignment horizontal="left" vertical="center" wrapText="1"/>
      <protection locked="0"/>
    </xf>
    <xf numFmtId="0" fontId="127" fillId="16" borderId="20" xfId="0" applyFont="1" applyFill="1" applyBorder="1" applyAlignment="1" applyProtection="1">
      <alignment horizontal="left" vertical="center" wrapText="1"/>
      <protection locked="0"/>
    </xf>
    <xf numFmtId="0" fontId="127" fillId="16" borderId="36" xfId="0" applyFont="1" applyFill="1" applyBorder="1" applyAlignment="1" applyProtection="1">
      <alignment horizontal="left" vertical="center" wrapText="1"/>
      <protection locked="0"/>
    </xf>
    <xf numFmtId="0" fontId="127" fillId="16" borderId="37" xfId="0" applyFont="1" applyFill="1" applyBorder="1" applyAlignment="1" applyProtection="1">
      <alignment horizontal="left" vertical="center" wrapText="1"/>
      <protection locked="0"/>
    </xf>
    <xf numFmtId="0" fontId="127" fillId="16" borderId="32" xfId="0" applyFont="1" applyFill="1" applyBorder="1" applyAlignment="1">
      <alignment horizontal="left" vertical="center" wrapText="1"/>
    </xf>
    <xf numFmtId="0" fontId="127" fillId="16" borderId="30" xfId="0" applyFont="1" applyFill="1" applyBorder="1" applyAlignment="1">
      <alignment horizontal="left" vertical="center" wrapText="1"/>
    </xf>
    <xf numFmtId="0" fontId="127" fillId="16" borderId="31" xfId="0" applyFont="1" applyFill="1" applyBorder="1" applyAlignment="1">
      <alignment horizontal="left" vertical="center" wrapText="1"/>
    </xf>
    <xf numFmtId="0" fontId="127" fillId="15" borderId="50" xfId="0" applyFont="1" applyFill="1" applyBorder="1" applyAlignment="1">
      <alignment horizontal="left" vertical="center"/>
    </xf>
    <xf numFmtId="0" fontId="127" fillId="15" borderId="66" xfId="0" applyFont="1" applyFill="1" applyBorder="1" applyAlignment="1">
      <alignment horizontal="left" vertical="center"/>
    </xf>
    <xf numFmtId="0" fontId="127" fillId="0" borderId="52" xfId="0" applyFont="1" applyBorder="1" applyAlignment="1" applyProtection="1">
      <alignment horizontal="left" vertical="center" wrapText="1"/>
      <protection locked="0"/>
    </xf>
    <xf numFmtId="0" fontId="127" fillId="0" borderId="1" xfId="0" applyFont="1" applyBorder="1" applyAlignment="1" applyProtection="1">
      <alignment horizontal="left" vertical="center" wrapText="1"/>
      <protection locked="0"/>
    </xf>
    <xf numFmtId="0" fontId="127" fillId="0" borderId="16" xfId="0" applyFont="1" applyBorder="1" applyAlignment="1" applyProtection="1">
      <alignment horizontal="left" vertical="center" wrapText="1"/>
      <protection locked="0"/>
    </xf>
    <xf numFmtId="0" fontId="12" fillId="16" borderId="81" xfId="0" applyFont="1" applyFill="1" applyBorder="1" applyAlignment="1" applyProtection="1">
      <alignment horizontal="left" vertical="top" wrapText="1"/>
      <protection locked="0"/>
    </xf>
    <xf numFmtId="0" fontId="12" fillId="16" borderId="0" xfId="0" applyFont="1" applyFill="1" applyAlignment="1" applyProtection="1">
      <alignment horizontal="left" vertical="top" wrapText="1"/>
      <protection locked="0"/>
    </xf>
    <xf numFmtId="0" fontId="12" fillId="16" borderId="98" xfId="0" applyFont="1" applyFill="1" applyBorder="1" applyAlignment="1" applyProtection="1">
      <alignment horizontal="left" vertical="top" wrapText="1"/>
      <protection locked="0"/>
    </xf>
    <xf numFmtId="0" fontId="12" fillId="16" borderId="93" xfId="0" applyFont="1" applyFill="1" applyBorder="1" applyAlignment="1" applyProtection="1">
      <alignment horizontal="left" vertical="top" wrapText="1"/>
      <protection locked="0"/>
    </xf>
    <xf numFmtId="0" fontId="12" fillId="16" borderId="25" xfId="0" applyFont="1" applyFill="1" applyBorder="1" applyAlignment="1" applyProtection="1">
      <alignment horizontal="left" vertical="top" wrapText="1"/>
      <protection locked="0"/>
    </xf>
    <xf numFmtId="0" fontId="12" fillId="16" borderId="99" xfId="0" applyFont="1" applyFill="1" applyBorder="1" applyAlignment="1" applyProtection="1">
      <alignment horizontal="left" vertical="top" wrapText="1"/>
      <protection locked="0"/>
    </xf>
    <xf numFmtId="0" fontId="127" fillId="0" borderId="53" xfId="0" applyFont="1" applyBorder="1" applyAlignment="1" applyProtection="1">
      <alignment horizontal="left" vertical="center" wrapText="1"/>
      <protection locked="0"/>
    </xf>
    <xf numFmtId="0" fontId="127" fillId="0" borderId="13" xfId="0" applyFont="1" applyBorder="1" applyAlignment="1" applyProtection="1">
      <alignment horizontal="left" vertical="center" wrapText="1"/>
      <protection locked="0"/>
    </xf>
    <xf numFmtId="0" fontId="127" fillId="0" borderId="17" xfId="0" applyFont="1" applyBorder="1" applyAlignment="1" applyProtection="1">
      <alignment horizontal="left" vertical="center" wrapText="1"/>
      <protection locked="0"/>
    </xf>
    <xf numFmtId="0" fontId="127" fillId="0" borderId="20" xfId="0" applyFont="1" applyBorder="1" applyAlignment="1" applyProtection="1">
      <alignment horizontal="left" vertical="center" wrapText="1"/>
      <protection locked="0"/>
    </xf>
    <xf numFmtId="0" fontId="127" fillId="0" borderId="36" xfId="0" applyFont="1" applyBorder="1" applyAlignment="1" applyProtection="1">
      <alignment horizontal="left" vertical="center" wrapText="1"/>
      <protection locked="0"/>
    </xf>
    <xf numFmtId="0" fontId="127" fillId="0" borderId="37" xfId="0" applyFont="1" applyBorder="1" applyAlignment="1" applyProtection="1">
      <alignment horizontal="left" vertical="center" wrapText="1"/>
      <protection locked="0"/>
    </xf>
    <xf numFmtId="0" fontId="13" fillId="14" borderId="50" xfId="0" applyFont="1" applyFill="1" applyBorder="1" applyAlignment="1">
      <alignment horizontal="left"/>
    </xf>
    <xf numFmtId="0" fontId="13" fillId="14" borderId="61" xfId="0" applyFont="1" applyFill="1" applyBorder="1" applyAlignment="1">
      <alignment horizontal="left"/>
    </xf>
    <xf numFmtId="0" fontId="13" fillId="14" borderId="66" xfId="0" applyFont="1" applyFill="1" applyBorder="1" applyAlignment="1">
      <alignment horizontal="left"/>
    </xf>
    <xf numFmtId="0" fontId="12" fillId="0" borderId="94" xfId="0" applyFont="1" applyBorder="1" applyAlignment="1" applyProtection="1">
      <alignment horizontal="left" vertical="top" wrapText="1"/>
      <protection locked="0"/>
    </xf>
    <xf numFmtId="0" fontId="12" fillId="0" borderId="96" xfId="0" applyFont="1" applyBorder="1" applyAlignment="1" applyProtection="1">
      <alignment horizontal="left" vertical="top" wrapText="1"/>
      <protection locked="0"/>
    </xf>
    <xf numFmtId="0" fontId="12" fillId="0" borderId="97" xfId="0" applyFont="1" applyBorder="1" applyAlignment="1" applyProtection="1">
      <alignment horizontal="left" vertical="top" wrapText="1"/>
      <protection locked="0"/>
    </xf>
    <xf numFmtId="0" fontId="12" fillId="0" borderId="81"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98" xfId="0" applyFont="1" applyBorder="1" applyAlignment="1" applyProtection="1">
      <alignment horizontal="left" vertical="top" wrapText="1"/>
      <protection locked="0"/>
    </xf>
    <xf numFmtId="0" fontId="12" fillId="0" borderId="93" xfId="0" applyFont="1" applyBorder="1" applyAlignment="1" applyProtection="1">
      <alignment horizontal="left" vertical="top" wrapText="1"/>
      <protection locked="0"/>
    </xf>
    <xf numFmtId="0" fontId="12" fillId="0" borderId="25" xfId="0" applyFont="1" applyBorder="1" applyAlignment="1" applyProtection="1">
      <alignment horizontal="left" vertical="top" wrapText="1"/>
      <protection locked="0"/>
    </xf>
    <xf numFmtId="0" fontId="12" fillId="0" borderId="99" xfId="0" applyFont="1" applyBorder="1" applyAlignment="1" applyProtection="1">
      <alignment horizontal="left" vertical="top" wrapText="1"/>
      <protection locked="0"/>
    </xf>
    <xf numFmtId="0" fontId="12" fillId="16" borderId="94" xfId="0" applyFont="1" applyFill="1" applyBorder="1" applyAlignment="1" applyProtection="1">
      <alignment horizontal="left" vertical="top" wrapText="1"/>
      <protection locked="0"/>
    </xf>
    <xf numFmtId="0" fontId="12" fillId="16" borderId="96" xfId="0" applyFont="1" applyFill="1" applyBorder="1" applyAlignment="1" applyProtection="1">
      <alignment horizontal="left" vertical="top" wrapText="1"/>
      <protection locked="0"/>
    </xf>
    <xf numFmtId="0" fontId="12" fillId="16" borderId="97" xfId="0" applyFont="1" applyFill="1" applyBorder="1" applyAlignment="1" applyProtection="1">
      <alignment horizontal="left" vertical="top" wrapText="1"/>
      <protection locked="0"/>
    </xf>
    <xf numFmtId="0" fontId="13" fillId="14" borderId="50" xfId="0" applyFont="1" applyFill="1" applyBorder="1" applyAlignment="1">
      <alignment horizontal="left" wrapText="1"/>
    </xf>
    <xf numFmtId="0" fontId="13" fillId="14" borderId="61" xfId="0" applyFont="1" applyFill="1" applyBorder="1" applyAlignment="1">
      <alignment horizontal="left" wrapText="1"/>
    </xf>
    <xf numFmtId="0" fontId="13" fillId="14" borderId="66" xfId="0" applyFont="1" applyFill="1" applyBorder="1" applyAlignment="1">
      <alignment horizontal="left" wrapText="1"/>
    </xf>
    <xf numFmtId="0" fontId="10" fillId="4" borderId="94" xfId="0" applyFont="1" applyFill="1" applyBorder="1" applyAlignment="1">
      <alignment horizontal="center" vertical="center"/>
    </xf>
    <xf numFmtId="0" fontId="10" fillId="4" borderId="96" xfId="0" applyFont="1" applyFill="1" applyBorder="1" applyAlignment="1">
      <alignment horizontal="center" vertical="center"/>
    </xf>
    <xf numFmtId="0" fontId="10" fillId="4" borderId="81" xfId="0" applyFont="1" applyFill="1" applyBorder="1" applyAlignment="1">
      <alignment horizontal="center" vertical="center"/>
    </xf>
    <xf numFmtId="0" fontId="10" fillId="4" borderId="0" xfId="0" applyFont="1" applyFill="1" applyAlignment="1">
      <alignment horizontal="center" vertical="center"/>
    </xf>
    <xf numFmtId="0" fontId="46" fillId="4" borderId="95" xfId="0" applyFont="1" applyFill="1" applyBorder="1" applyAlignment="1">
      <alignment horizontal="center" vertical="center"/>
    </xf>
    <xf numFmtId="0" fontId="46" fillId="4" borderId="96" xfId="0" applyFont="1" applyFill="1" applyBorder="1" applyAlignment="1">
      <alignment horizontal="center" vertical="center"/>
    </xf>
    <xf numFmtId="0" fontId="46" fillId="4" borderId="10" xfId="0" applyFont="1" applyFill="1" applyBorder="1" applyAlignment="1">
      <alignment horizontal="center" vertical="center"/>
    </xf>
    <xf numFmtId="0" fontId="46" fillId="4" borderId="0" xfId="0" applyFont="1" applyFill="1" applyAlignment="1">
      <alignment horizontal="center" vertical="center"/>
    </xf>
    <xf numFmtId="0" fontId="46" fillId="4" borderId="34" xfId="0" applyFont="1" applyFill="1" applyBorder="1" applyAlignment="1">
      <alignment horizontal="center" vertical="center"/>
    </xf>
    <xf numFmtId="0" fontId="46" fillId="4" borderId="35" xfId="0" applyFont="1" applyFill="1" applyBorder="1" applyAlignment="1">
      <alignment horizontal="center" vertical="center"/>
    </xf>
    <xf numFmtId="0" fontId="46" fillId="4" borderId="72" xfId="0" applyFont="1" applyFill="1" applyBorder="1" applyAlignment="1">
      <alignment horizontal="center" vertical="center"/>
    </xf>
    <xf numFmtId="0" fontId="59" fillId="0" borderId="0" xfId="0" applyFont="1" applyAlignment="1">
      <alignment horizontal="center" vertical="center"/>
    </xf>
    <xf numFmtId="0" fontId="145" fillId="10" borderId="100" xfId="0" applyFont="1" applyFill="1" applyBorder="1" applyAlignment="1">
      <alignment horizontal="center" vertical="center"/>
    </xf>
    <xf numFmtId="0" fontId="145" fillId="10" borderId="91" xfId="0" applyFont="1" applyFill="1" applyBorder="1" applyAlignment="1">
      <alignment horizontal="center" vertical="center"/>
    </xf>
    <xf numFmtId="0" fontId="145" fillId="10" borderId="108" xfId="0" applyFont="1" applyFill="1" applyBorder="1" applyAlignment="1">
      <alignment horizontal="center" vertical="center"/>
    </xf>
    <xf numFmtId="0" fontId="146" fillId="15" borderId="94" xfId="0" applyFont="1" applyFill="1" applyBorder="1" applyAlignment="1">
      <alignment horizontal="center" vertical="center"/>
    </xf>
    <xf numFmtId="0" fontId="146" fillId="15" borderId="96" xfId="0" applyFont="1" applyFill="1" applyBorder="1" applyAlignment="1">
      <alignment horizontal="center" vertical="center"/>
    </xf>
    <xf numFmtId="0" fontId="146" fillId="15" borderId="97" xfId="0" applyFont="1" applyFill="1" applyBorder="1" applyAlignment="1">
      <alignment horizontal="center" vertical="center"/>
    </xf>
    <xf numFmtId="0" fontId="146" fillId="10" borderId="0" xfId="0" applyFont="1" applyFill="1" applyProtection="1">
      <alignment vertical="center"/>
      <protection locked="0"/>
    </xf>
    <xf numFmtId="0" fontId="146" fillId="15" borderId="100" xfId="0" applyFont="1" applyFill="1" applyBorder="1" applyAlignment="1">
      <alignment horizontal="center" vertical="center"/>
    </xf>
    <xf numFmtId="0" fontId="146" fillId="15" borderId="91" xfId="0" applyFont="1" applyFill="1" applyBorder="1" applyAlignment="1">
      <alignment horizontal="center" vertical="center"/>
    </xf>
    <xf numFmtId="0" fontId="146" fillId="15" borderId="108" xfId="0" applyFont="1" applyFill="1" applyBorder="1" applyAlignment="1">
      <alignment horizontal="center" vertical="center"/>
    </xf>
    <xf numFmtId="0" fontId="94" fillId="16" borderId="0" xfId="27" applyFont="1" applyFill="1" applyAlignment="1" applyProtection="1">
      <alignment horizontal="right" vertical="center"/>
      <protection locked="0"/>
    </xf>
    <xf numFmtId="0" fontId="94" fillId="16" borderId="25" xfId="27" applyFont="1" applyFill="1" applyBorder="1" applyAlignment="1">
      <alignment horizontal="left" vertical="center" wrapText="1" shrinkToFit="1"/>
    </xf>
    <xf numFmtId="0" fontId="75" fillId="0" borderId="0" xfId="30" applyFont="1" applyAlignment="1">
      <alignment horizontal="right" vertical="center" wrapText="1"/>
    </xf>
    <xf numFmtId="186" fontId="161" fillId="0" borderId="25" xfId="31" applyNumberFormat="1" applyFont="1" applyBorder="1" applyAlignment="1" applyProtection="1">
      <alignment horizontal="center" vertical="center"/>
      <protection locked="0"/>
    </xf>
    <xf numFmtId="186" fontId="96" fillId="0" borderId="25" xfId="31" applyNumberFormat="1" applyFont="1" applyBorder="1" applyAlignment="1" applyProtection="1">
      <alignment horizontal="center" vertical="center"/>
      <protection locked="0"/>
    </xf>
    <xf numFmtId="0" fontId="75" fillId="0" borderId="0" xfId="29" applyFont="1" applyAlignment="1">
      <alignment horizontal="right" vertical="center" wrapText="1"/>
    </xf>
    <xf numFmtId="0" fontId="75" fillId="0" borderId="0" xfId="29" applyFont="1" applyAlignment="1">
      <alignment horizontal="right" vertical="center"/>
    </xf>
    <xf numFmtId="0" fontId="92" fillId="0" borderId="13" xfId="29" applyFont="1" applyBorder="1" applyAlignment="1" applyProtection="1">
      <alignment vertical="center" shrinkToFit="1"/>
      <protection locked="0"/>
    </xf>
    <xf numFmtId="0" fontId="92" fillId="0" borderId="17" xfId="29" applyFont="1" applyBorder="1" applyAlignment="1" applyProtection="1">
      <alignment vertical="center" shrinkToFit="1"/>
      <protection locked="0"/>
    </xf>
    <xf numFmtId="0" fontId="82" fillId="17" borderId="94" xfId="29" applyFont="1" applyFill="1" applyBorder="1" applyAlignment="1">
      <alignment horizontal="center" vertical="center" wrapText="1"/>
    </xf>
    <xf numFmtId="0" fontId="82" fillId="17" borderId="96" xfId="29" applyFont="1" applyFill="1" applyBorder="1" applyAlignment="1">
      <alignment horizontal="center" vertical="center" wrapText="1"/>
    </xf>
    <xf numFmtId="0" fontId="82" fillId="17" borderId="97" xfId="29" applyFont="1" applyFill="1" applyBorder="1" applyAlignment="1">
      <alignment horizontal="center" vertical="center" wrapText="1"/>
    </xf>
    <xf numFmtId="0" fontId="82" fillId="17" borderId="93" xfId="29" applyFont="1" applyFill="1" applyBorder="1" applyAlignment="1">
      <alignment horizontal="center" vertical="center" wrapText="1"/>
    </xf>
    <xf numFmtId="0" fontId="82" fillId="17" borderId="25" xfId="29" applyFont="1" applyFill="1" applyBorder="1" applyAlignment="1">
      <alignment horizontal="center" vertical="center" wrapText="1"/>
    </xf>
    <xf numFmtId="0" fontId="82" fillId="17" borderId="99" xfId="29" applyFont="1" applyFill="1" applyBorder="1" applyAlignment="1">
      <alignment horizontal="center" vertical="center" wrapText="1"/>
    </xf>
    <xf numFmtId="0" fontId="92" fillId="15" borderId="96" xfId="29" applyFont="1" applyFill="1" applyBorder="1" applyAlignment="1" applyProtection="1">
      <alignment horizontal="left" vertical="center" shrinkToFit="1"/>
      <protection locked="0"/>
    </xf>
    <xf numFmtId="0" fontId="92" fillId="15" borderId="97" xfId="29" applyFont="1" applyFill="1" applyBorder="1" applyAlignment="1" applyProtection="1">
      <alignment horizontal="left" vertical="center" shrinkToFit="1"/>
      <protection locked="0"/>
    </xf>
    <xf numFmtId="0" fontId="92" fillId="0" borderId="13" xfId="30" applyFont="1" applyBorder="1" applyProtection="1">
      <alignment vertical="center"/>
      <protection locked="0"/>
    </xf>
    <xf numFmtId="0" fontId="92" fillId="0" borderId="17" xfId="30" applyFont="1" applyBorder="1" applyProtection="1">
      <alignment vertical="center"/>
      <protection locked="0"/>
    </xf>
    <xf numFmtId="0" fontId="92" fillId="15" borderId="13" xfId="29" applyFont="1" applyFill="1" applyBorder="1" applyAlignment="1" applyProtection="1">
      <alignment vertical="center" shrinkToFit="1"/>
      <protection locked="0"/>
    </xf>
    <xf numFmtId="0" fontId="92" fillId="15" borderId="17" xfId="29" applyFont="1" applyFill="1" applyBorder="1" applyAlignment="1" applyProtection="1">
      <alignment vertical="center" shrinkToFit="1"/>
      <protection locked="0"/>
    </xf>
    <xf numFmtId="0" fontId="92" fillId="0" borderId="7" xfId="29" applyFont="1" applyBorder="1" applyAlignment="1" applyProtection="1">
      <alignment vertical="center" shrinkToFit="1"/>
      <protection locked="0"/>
    </xf>
    <xf numFmtId="0" fontId="92" fillId="0" borderId="15" xfId="29" applyFont="1" applyBorder="1" applyAlignment="1" applyProtection="1">
      <alignment vertical="center" shrinkToFit="1"/>
      <protection locked="0"/>
    </xf>
    <xf numFmtId="0" fontId="92" fillId="0" borderId="19" xfId="29" applyFont="1" applyBorder="1" applyAlignment="1" applyProtection="1">
      <alignment vertical="center" shrinkToFit="1"/>
      <protection locked="0"/>
    </xf>
    <xf numFmtId="0" fontId="77" fillId="0" borderId="0" xfId="29" applyFont="1" applyAlignment="1">
      <alignment horizontal="left" vertical="center"/>
    </xf>
    <xf numFmtId="0" fontId="92" fillId="0" borderId="7" xfId="29" applyFont="1" applyBorder="1" applyAlignment="1" applyProtection="1">
      <alignment horizontal="left" vertical="center" shrinkToFit="1"/>
      <protection locked="0"/>
    </xf>
    <xf numFmtId="0" fontId="92" fillId="0" borderId="17" xfId="29" applyFont="1" applyBorder="1" applyAlignment="1" applyProtection="1">
      <alignment horizontal="left" vertical="center" shrinkToFit="1"/>
      <protection locked="0"/>
    </xf>
    <xf numFmtId="0" fontId="57" fillId="0" borderId="0" xfId="0" applyFont="1" applyAlignment="1">
      <alignment horizontal="left" vertical="center" wrapText="1"/>
    </xf>
    <xf numFmtId="0" fontId="10" fillId="0" borderId="89" xfId="0" applyFont="1" applyBorder="1" applyAlignment="1" applyProtection="1">
      <alignment horizontal="center" vertical="center" wrapText="1"/>
      <protection locked="0"/>
    </xf>
    <xf numFmtId="0" fontId="10" fillId="0" borderId="9" xfId="0" applyFont="1" applyBorder="1" applyAlignment="1" applyProtection="1">
      <alignment horizontal="center" vertical="center" wrapText="1"/>
      <protection locked="0"/>
    </xf>
    <xf numFmtId="0" fontId="10" fillId="0" borderId="93" xfId="0" applyFont="1" applyBorder="1" applyAlignment="1" applyProtection="1">
      <alignment horizontal="center" vertical="center" wrapText="1"/>
      <protection locked="0"/>
    </xf>
    <xf numFmtId="0" fontId="10" fillId="0" borderId="104" xfId="0" applyFont="1" applyBorder="1" applyAlignment="1" applyProtection="1">
      <alignment horizontal="center" vertical="center" wrapText="1"/>
      <protection locked="0"/>
    </xf>
    <xf numFmtId="0" fontId="10" fillId="0" borderId="8" xfId="0" applyFont="1" applyBorder="1" applyAlignment="1" applyProtection="1">
      <alignment horizontal="center" vertical="center" wrapText="1"/>
      <protection locked="0"/>
    </xf>
    <xf numFmtId="0" fontId="10" fillId="0" borderId="6" xfId="0" applyFont="1" applyBorder="1" applyAlignment="1" applyProtection="1">
      <alignment horizontal="center" vertical="center" wrapText="1"/>
      <protection locked="0"/>
    </xf>
    <xf numFmtId="0" fontId="10" fillId="0" borderId="103" xfId="0" applyFont="1" applyBorder="1" applyAlignment="1" applyProtection="1">
      <alignment horizontal="center" vertical="center" wrapText="1"/>
      <protection locked="0"/>
    </xf>
    <xf numFmtId="0" fontId="10" fillId="0" borderId="25" xfId="0" applyFont="1" applyBorder="1" applyAlignment="1" applyProtection="1">
      <alignment horizontal="center" vertical="center" wrapText="1"/>
      <protection locked="0"/>
    </xf>
    <xf numFmtId="183" fontId="10" fillId="0" borderId="146" xfId="0" applyNumberFormat="1" applyFont="1" applyBorder="1" applyAlignment="1" applyProtection="1">
      <alignment horizontal="right" vertical="center" wrapText="1"/>
      <protection locked="0"/>
    </xf>
    <xf numFmtId="183" fontId="10" fillId="0" borderId="147" xfId="0" applyNumberFormat="1" applyFont="1" applyBorder="1" applyAlignment="1" applyProtection="1">
      <alignment horizontal="right" vertical="center" wrapText="1"/>
      <protection locked="0"/>
    </xf>
    <xf numFmtId="183" fontId="10" fillId="0" borderId="14" xfId="0" applyNumberFormat="1" applyFont="1" applyBorder="1" applyAlignment="1" applyProtection="1">
      <alignment horizontal="right" vertical="center" wrapText="1"/>
      <protection locked="0"/>
    </xf>
    <xf numFmtId="183" fontId="10" fillId="0" borderId="72" xfId="0" applyNumberFormat="1" applyFont="1" applyBorder="1" applyAlignment="1" applyProtection="1">
      <alignment horizontal="right" vertical="center" wrapText="1"/>
      <protection locked="0"/>
    </xf>
    <xf numFmtId="183" fontId="10" fillId="0" borderId="148" xfId="0" applyNumberFormat="1" applyFont="1" applyBorder="1" applyAlignment="1">
      <alignment horizontal="right" vertical="center" wrapText="1"/>
    </xf>
    <xf numFmtId="183" fontId="10" fillId="0" borderId="149" xfId="0" applyNumberFormat="1" applyFont="1" applyBorder="1" applyAlignment="1">
      <alignment horizontal="right" vertical="center" wrapText="1"/>
    </xf>
    <xf numFmtId="183" fontId="10" fillId="0" borderId="173" xfId="0" applyNumberFormat="1" applyFont="1" applyBorder="1" applyAlignment="1">
      <alignment horizontal="right" vertical="center" wrapText="1"/>
    </xf>
    <xf numFmtId="183" fontId="10" fillId="0" borderId="174" xfId="0" applyNumberFormat="1" applyFont="1" applyBorder="1" applyAlignment="1">
      <alignment horizontal="right" vertical="center" wrapText="1"/>
    </xf>
    <xf numFmtId="0" fontId="10" fillId="0" borderId="52"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0" borderId="10" xfId="0" applyFont="1" applyBorder="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10" fillId="0" borderId="11" xfId="0" applyFont="1" applyBorder="1" applyAlignment="1" applyProtection="1">
      <alignment horizontal="center" vertical="center" wrapText="1"/>
      <protection locked="0"/>
    </xf>
    <xf numFmtId="0" fontId="10" fillId="0" borderId="67" xfId="0" applyFont="1" applyBorder="1" applyAlignment="1" applyProtection="1">
      <alignment horizontal="center" vertical="center" wrapText="1"/>
      <protection locked="0"/>
    </xf>
    <xf numFmtId="183" fontId="10" fillId="0" borderId="105" xfId="0" applyNumberFormat="1" applyFont="1" applyBorder="1" applyAlignment="1">
      <alignment horizontal="right" vertical="center" wrapText="1"/>
    </xf>
    <xf numFmtId="183" fontId="10" fillId="0" borderId="144" xfId="0" applyNumberFormat="1" applyFont="1" applyBorder="1" applyAlignment="1">
      <alignment horizontal="right" vertical="center" wrapText="1"/>
    </xf>
    <xf numFmtId="183" fontId="10" fillId="0" borderId="87" xfId="0" applyNumberFormat="1" applyFont="1" applyBorder="1" applyAlignment="1">
      <alignment horizontal="right" vertical="center" wrapText="1"/>
    </xf>
    <xf numFmtId="183" fontId="10" fillId="0" borderId="170" xfId="0" applyNumberFormat="1" applyFont="1" applyBorder="1" applyAlignment="1">
      <alignment horizontal="right" vertical="center" wrapText="1"/>
    </xf>
    <xf numFmtId="0" fontId="10" fillId="15" borderId="100" xfId="0" applyFont="1" applyFill="1" applyBorder="1" applyAlignment="1">
      <alignment horizontal="center" vertical="center" wrapText="1"/>
    </xf>
    <xf numFmtId="0" fontId="10" fillId="15" borderId="91" xfId="0" applyFont="1" applyFill="1" applyBorder="1" applyAlignment="1">
      <alignment horizontal="center" vertical="center" wrapText="1"/>
    </xf>
    <xf numFmtId="0" fontId="10" fillId="14" borderId="52" xfId="0" applyFont="1" applyFill="1" applyBorder="1" applyAlignment="1">
      <alignment horizontal="center" vertical="center"/>
    </xf>
    <xf numFmtId="0" fontId="10" fillId="14" borderId="12" xfId="0" applyFont="1" applyFill="1" applyBorder="1" applyAlignment="1">
      <alignment horizontal="center" vertical="center"/>
    </xf>
    <xf numFmtId="0" fontId="10" fillId="14" borderId="67" xfId="0" applyFont="1" applyFill="1" applyBorder="1" applyAlignment="1">
      <alignment horizontal="center" vertical="center"/>
    </xf>
    <xf numFmtId="0" fontId="10" fillId="14" borderId="1" xfId="0" applyFont="1" applyFill="1" applyBorder="1" applyAlignment="1">
      <alignment horizontal="center" vertical="center"/>
    </xf>
    <xf numFmtId="0" fontId="10" fillId="14" borderId="67" xfId="0" applyFont="1" applyFill="1" applyBorder="1" applyAlignment="1">
      <alignment horizontal="center" vertical="center" wrapText="1"/>
    </xf>
    <xf numFmtId="0" fontId="10" fillId="14" borderId="12" xfId="0" applyFont="1" applyFill="1" applyBorder="1" applyAlignment="1">
      <alignment horizontal="center" vertical="center" wrapText="1"/>
    </xf>
    <xf numFmtId="0" fontId="10" fillId="0" borderId="150" xfId="0" applyFont="1" applyBorder="1" applyAlignment="1" applyProtection="1">
      <alignment horizontal="left" vertical="center" indent="1"/>
      <protection locked="0"/>
    </xf>
    <xf numFmtId="0" fontId="10" fillId="0" borderId="145" xfId="0" applyFont="1" applyBorder="1" applyAlignment="1" applyProtection="1">
      <alignment horizontal="left" vertical="center" indent="1"/>
      <protection locked="0"/>
    </xf>
    <xf numFmtId="3" fontId="10" fillId="0" borderId="146" xfId="0" applyNumberFormat="1" applyFont="1" applyBorder="1" applyAlignment="1">
      <alignment horizontal="right" vertical="center"/>
    </xf>
    <xf numFmtId="3" fontId="10" fillId="0" borderId="147" xfId="0" applyNumberFormat="1" applyFont="1" applyBorder="1" applyAlignment="1">
      <alignment horizontal="right" vertical="center"/>
    </xf>
    <xf numFmtId="0" fontId="10" fillId="0" borderId="157" xfId="0" applyFont="1" applyBorder="1" applyAlignment="1" applyProtection="1">
      <alignment horizontal="left" vertical="center" indent="1"/>
      <protection locked="0"/>
    </xf>
    <xf numFmtId="0" fontId="10" fillId="0" borderId="158" xfId="0" applyFont="1" applyBorder="1" applyAlignment="1" applyProtection="1">
      <alignment horizontal="left" vertical="center" indent="1"/>
      <protection locked="0"/>
    </xf>
    <xf numFmtId="3" fontId="10" fillId="16" borderId="160" xfId="0" applyNumberFormat="1" applyFont="1" applyFill="1" applyBorder="1" applyAlignment="1">
      <alignment horizontal="right" vertical="center"/>
    </xf>
    <xf numFmtId="3" fontId="10" fillId="16" borderId="159" xfId="0" applyNumberFormat="1" applyFont="1" applyFill="1" applyBorder="1" applyAlignment="1">
      <alignment horizontal="right" vertical="center"/>
    </xf>
    <xf numFmtId="0" fontId="187" fillId="0" borderId="81" xfId="0" applyFont="1" applyBorder="1" applyAlignment="1">
      <alignment horizontal="left" vertical="top" wrapText="1"/>
    </xf>
    <xf numFmtId="0" fontId="187" fillId="0" borderId="0" xfId="0" applyFont="1" applyAlignment="1">
      <alignment horizontal="left" vertical="top" wrapText="1"/>
    </xf>
    <xf numFmtId="0" fontId="10" fillId="0" borderId="161" xfId="0" applyFont="1" applyBorder="1" applyAlignment="1">
      <alignment horizontal="center" vertical="center"/>
    </xf>
    <xf numFmtId="0" fontId="10" fillId="0" borderId="162" xfId="0" applyFont="1" applyBorder="1" applyAlignment="1">
      <alignment horizontal="center" vertical="center"/>
    </xf>
    <xf numFmtId="3" fontId="10" fillId="0" borderId="164" xfId="0" applyNumberFormat="1" applyFont="1" applyBorder="1" applyAlignment="1">
      <alignment horizontal="right" vertical="center"/>
    </xf>
    <xf numFmtId="3" fontId="10" fillId="0" borderId="163" xfId="0" applyNumberFormat="1" applyFont="1" applyBorder="1" applyAlignment="1">
      <alignment horizontal="right" vertical="center"/>
    </xf>
    <xf numFmtId="0" fontId="10" fillId="0" borderId="153" xfId="0" applyFont="1" applyBorder="1" applyProtection="1">
      <alignment vertical="center"/>
      <protection locked="0"/>
    </xf>
    <xf numFmtId="0" fontId="10" fillId="0" borderId="154" xfId="0" applyFont="1" applyBorder="1" applyProtection="1">
      <alignment vertical="center"/>
      <protection locked="0"/>
    </xf>
    <xf numFmtId="3" fontId="10" fillId="0" borderId="155" xfId="0" applyNumberFormat="1" applyFont="1" applyBorder="1" applyProtection="1">
      <alignment vertical="center"/>
      <protection locked="0"/>
    </xf>
    <xf numFmtId="3" fontId="10" fillId="0" borderId="151" xfId="0" applyNumberFormat="1" applyFont="1" applyBorder="1" applyProtection="1">
      <alignment vertical="center"/>
      <protection locked="0"/>
    </xf>
    <xf numFmtId="0" fontId="10" fillId="0" borderId="155" xfId="0" applyFont="1" applyBorder="1" applyAlignment="1" applyProtection="1">
      <alignment horizontal="left" vertical="center" wrapText="1"/>
      <protection locked="0"/>
    </xf>
    <xf numFmtId="0" fontId="10" fillId="0" borderId="154" xfId="0" applyFont="1" applyBorder="1" applyAlignment="1" applyProtection="1">
      <alignment horizontal="left" vertical="center" wrapText="1"/>
      <protection locked="0"/>
    </xf>
    <xf numFmtId="0" fontId="10" fillId="0" borderId="156" xfId="0" applyFont="1" applyBorder="1" applyAlignment="1" applyProtection="1">
      <alignment horizontal="left" vertical="center" wrapText="1"/>
      <protection locked="0"/>
    </xf>
    <xf numFmtId="0" fontId="10" fillId="0" borderId="175" xfId="0" applyFont="1" applyBorder="1" applyProtection="1">
      <alignment vertical="center"/>
      <protection locked="0"/>
    </xf>
    <xf numFmtId="0" fontId="10" fillId="0" borderId="106" xfId="0" applyFont="1" applyBorder="1" applyProtection="1">
      <alignment vertical="center"/>
      <protection locked="0"/>
    </xf>
    <xf numFmtId="3" fontId="10" fillId="0" borderId="105" xfId="0" applyNumberFormat="1" applyFont="1" applyBorder="1" applyProtection="1">
      <alignment vertical="center"/>
      <protection locked="0"/>
    </xf>
    <xf numFmtId="3" fontId="10" fillId="0" borderId="144" xfId="0" applyNumberFormat="1" applyFont="1" applyBorder="1" applyProtection="1">
      <alignment vertical="center"/>
      <protection locked="0"/>
    </xf>
    <xf numFmtId="0" fontId="10" fillId="0" borderId="105" xfId="0" applyFont="1" applyBorder="1" applyAlignment="1" applyProtection="1">
      <alignment horizontal="left" vertical="center" wrapText="1"/>
      <protection locked="0"/>
    </xf>
    <xf numFmtId="0" fontId="10" fillId="0" borderId="106" xfId="0" applyFont="1" applyBorder="1" applyAlignment="1" applyProtection="1">
      <alignment horizontal="left" vertical="center" wrapText="1"/>
      <protection locked="0"/>
    </xf>
    <xf numFmtId="0" fontId="10" fillId="0" borderId="107" xfId="0" applyFont="1" applyBorder="1" applyAlignment="1" applyProtection="1">
      <alignment horizontal="left" vertical="center" wrapText="1"/>
      <protection locked="0"/>
    </xf>
    <xf numFmtId="0" fontId="73" fillId="0" borderId="153" xfId="0" applyFont="1" applyBorder="1" applyProtection="1">
      <alignment vertical="center"/>
      <protection locked="0"/>
    </xf>
    <xf numFmtId="0" fontId="73" fillId="0" borderId="154" xfId="0" applyFont="1" applyBorder="1" applyProtection="1">
      <alignment vertical="center"/>
      <protection locked="0"/>
    </xf>
    <xf numFmtId="3" fontId="73" fillId="0" borderId="155" xfId="0" applyNumberFormat="1" applyFont="1" applyBorder="1" applyProtection="1">
      <alignment vertical="center"/>
      <protection locked="0"/>
    </xf>
    <xf numFmtId="3" fontId="73" fillId="0" borderId="151" xfId="0" applyNumberFormat="1" applyFont="1" applyBorder="1" applyProtection="1">
      <alignment vertical="center"/>
      <protection locked="0"/>
    </xf>
    <xf numFmtId="0" fontId="73" fillId="0" borderId="155" xfId="0" applyFont="1" applyBorder="1" applyAlignment="1" applyProtection="1">
      <alignment horizontal="left" vertical="center" wrapText="1"/>
      <protection locked="0"/>
    </xf>
    <xf numFmtId="0" fontId="73" fillId="0" borderId="154" xfId="0" applyFont="1" applyBorder="1" applyAlignment="1" applyProtection="1">
      <alignment horizontal="left" vertical="center" wrapText="1"/>
      <protection locked="0"/>
    </xf>
    <xf numFmtId="0" fontId="73" fillId="0" borderId="156" xfId="0" applyFont="1" applyBorder="1" applyAlignment="1" applyProtection="1">
      <alignment horizontal="left" vertical="center" wrapText="1"/>
      <protection locked="0"/>
    </xf>
    <xf numFmtId="0" fontId="73" fillId="14" borderId="52" xfId="0" applyFont="1" applyFill="1" applyBorder="1" applyAlignment="1">
      <alignment horizontal="center" vertical="center" wrapText="1"/>
    </xf>
    <xf numFmtId="0" fontId="73" fillId="14" borderId="1" xfId="0" applyFont="1" applyFill="1" applyBorder="1" applyAlignment="1">
      <alignment horizontal="center" vertical="center" wrapText="1"/>
    </xf>
    <xf numFmtId="0" fontId="73" fillId="14" borderId="7" xfId="0" applyFont="1" applyFill="1" applyBorder="1" applyAlignment="1">
      <alignment horizontal="center" vertical="center" wrapText="1"/>
    </xf>
    <xf numFmtId="0" fontId="73" fillId="14" borderId="4" xfId="0" applyFont="1" applyFill="1" applyBorder="1" applyAlignment="1">
      <alignment horizontal="center" vertical="center" wrapText="1"/>
    </xf>
    <xf numFmtId="0" fontId="73" fillId="14" borderId="67" xfId="0" applyFont="1" applyFill="1" applyBorder="1" applyAlignment="1">
      <alignment horizontal="center" vertical="center" wrapText="1"/>
    </xf>
    <xf numFmtId="0" fontId="73" fillId="14" borderId="16" xfId="0" applyFont="1" applyFill="1" applyBorder="1" applyAlignment="1">
      <alignment horizontal="center" vertical="center" wrapText="1"/>
    </xf>
    <xf numFmtId="0" fontId="73" fillId="0" borderId="150" xfId="0" applyFont="1" applyBorder="1" applyProtection="1">
      <alignment vertical="center"/>
      <protection locked="0"/>
    </xf>
    <xf numFmtId="0" fontId="73" fillId="0" borderId="145" xfId="0" applyFont="1" applyBorder="1" applyProtection="1">
      <alignment vertical="center"/>
      <protection locked="0"/>
    </xf>
    <xf numFmtId="3" fontId="73" fillId="0" borderId="146" xfId="0" applyNumberFormat="1" applyFont="1" applyBorder="1" applyProtection="1">
      <alignment vertical="center"/>
      <protection locked="0"/>
    </xf>
    <xf numFmtId="3" fontId="73" fillId="0" borderId="147" xfId="0" applyNumberFormat="1" applyFont="1" applyBorder="1" applyProtection="1">
      <alignment vertical="center"/>
      <protection locked="0"/>
    </xf>
    <xf numFmtId="0" fontId="73" fillId="0" borderId="146" xfId="0" applyFont="1" applyBorder="1" applyAlignment="1" applyProtection="1">
      <alignment vertical="center" wrapText="1"/>
      <protection locked="0"/>
    </xf>
    <xf numFmtId="0" fontId="73" fillId="0" borderId="145" xfId="0" applyFont="1" applyBorder="1" applyAlignment="1" applyProtection="1">
      <alignment vertical="center" wrapText="1"/>
      <protection locked="0"/>
    </xf>
    <xf numFmtId="0" fontId="73" fillId="0" borderId="152" xfId="0" applyFont="1" applyBorder="1" applyAlignment="1" applyProtection="1">
      <alignment vertical="center" wrapText="1"/>
      <protection locked="0"/>
    </xf>
    <xf numFmtId="0" fontId="73" fillId="15" borderId="30" xfId="0" quotePrefix="1" applyFont="1" applyFill="1" applyBorder="1" applyAlignment="1">
      <alignment horizontal="center" vertical="top" wrapText="1"/>
    </xf>
    <xf numFmtId="0" fontId="73" fillId="15" borderId="31" xfId="0" quotePrefix="1" applyFont="1" applyFill="1" applyBorder="1" applyAlignment="1">
      <alignment horizontal="center" vertical="top" wrapText="1"/>
    </xf>
    <xf numFmtId="0" fontId="73" fillId="15" borderId="0" xfId="0" applyFont="1" applyFill="1" applyAlignment="1">
      <alignment horizontal="center" vertical="center" wrapText="1"/>
    </xf>
    <xf numFmtId="0" fontId="73" fillId="15" borderId="11" xfId="0" applyFont="1" applyFill="1" applyBorder="1" applyAlignment="1">
      <alignment horizontal="center" vertical="center" wrapText="1"/>
    </xf>
    <xf numFmtId="0" fontId="127" fillId="14" borderId="177" xfId="0" applyFont="1" applyFill="1" applyBorder="1" applyAlignment="1">
      <alignment horizontal="center" vertical="top" wrapText="1"/>
    </xf>
    <xf numFmtId="0" fontId="127" fillId="14" borderId="179" xfId="0" applyFont="1" applyFill="1" applyBorder="1" applyAlignment="1">
      <alignment horizontal="center" vertical="top" wrapText="1"/>
    </xf>
    <xf numFmtId="0" fontId="127" fillId="14" borderId="176" xfId="0" applyFont="1" applyFill="1" applyBorder="1" applyAlignment="1">
      <alignment horizontal="center" vertical="top" wrapText="1"/>
    </xf>
    <xf numFmtId="0" fontId="127" fillId="14" borderId="192" xfId="0" applyFont="1" applyFill="1" applyBorder="1" applyAlignment="1">
      <alignment horizontal="center" vertical="top" wrapText="1"/>
    </xf>
    <xf numFmtId="0" fontId="73" fillId="15" borderId="50" xfId="0" applyFont="1" applyFill="1" applyBorder="1" applyAlignment="1">
      <alignment horizontal="center" vertical="center" wrapText="1"/>
    </xf>
    <xf numFmtId="0" fontId="73" fillId="15" borderId="61" xfId="0" applyFont="1" applyFill="1" applyBorder="1" applyAlignment="1">
      <alignment horizontal="center" vertical="center" wrapText="1"/>
    </xf>
    <xf numFmtId="0" fontId="73" fillId="15" borderId="66" xfId="0" applyFont="1" applyFill="1" applyBorder="1" applyAlignment="1">
      <alignment horizontal="center" vertical="center" wrapText="1"/>
    </xf>
    <xf numFmtId="0" fontId="73" fillId="15" borderId="11" xfId="0" quotePrefix="1" applyFont="1" applyFill="1" applyBorder="1" applyAlignment="1">
      <alignment horizontal="center" vertical="top" wrapText="1"/>
    </xf>
    <xf numFmtId="0" fontId="73" fillId="15" borderId="90" xfId="0" quotePrefix="1" applyFont="1" applyFill="1" applyBorder="1" applyAlignment="1">
      <alignment horizontal="center" vertical="top" wrapText="1"/>
    </xf>
    <xf numFmtId="0" fontId="73" fillId="15" borderId="60" xfId="0" quotePrefix="1" applyFont="1" applyFill="1" applyBorder="1" applyAlignment="1">
      <alignment horizontal="center" vertical="top" wrapText="1"/>
    </xf>
    <xf numFmtId="0" fontId="73" fillId="15" borderId="10" xfId="0" applyFont="1" applyFill="1" applyBorder="1" applyAlignment="1">
      <alignment horizontal="center" vertical="center" wrapText="1"/>
    </xf>
    <xf numFmtId="0" fontId="138" fillId="15" borderId="10" xfId="0" applyFont="1" applyFill="1" applyBorder="1" applyAlignment="1">
      <alignment horizontal="center" vertical="center" wrapText="1"/>
    </xf>
    <xf numFmtId="0" fontId="138" fillId="15" borderId="11" xfId="0" applyFont="1" applyFill="1" applyBorder="1" applyAlignment="1">
      <alignment horizontal="center" vertical="center" wrapText="1"/>
    </xf>
    <xf numFmtId="0" fontId="73" fillId="15" borderId="98" xfId="0" applyFont="1" applyFill="1" applyBorder="1" applyAlignment="1">
      <alignment horizontal="center" vertical="center" wrapText="1"/>
    </xf>
    <xf numFmtId="0" fontId="184" fillId="0" borderId="0" xfId="26" applyFont="1">
      <alignment vertical="center"/>
    </xf>
    <xf numFmtId="0" fontId="59" fillId="2" borderId="0" xfId="0" applyFont="1" applyFill="1" applyAlignment="1">
      <alignment horizontal="left" vertical="top"/>
    </xf>
    <xf numFmtId="0" fontId="14" fillId="0" borderId="0" xfId="0" applyFont="1" applyAlignment="1">
      <alignment horizontal="left" vertical="top"/>
    </xf>
    <xf numFmtId="0" fontId="58" fillId="2" borderId="0" xfId="0" applyFont="1" applyFill="1" applyAlignment="1">
      <alignment horizontal="right" vertical="center"/>
    </xf>
    <xf numFmtId="0" fontId="59" fillId="2" borderId="1" xfId="0" applyFont="1" applyFill="1" applyBorder="1" applyAlignment="1">
      <alignment horizontal="left" vertical="center" shrinkToFit="1"/>
    </xf>
    <xf numFmtId="0" fontId="59" fillId="2" borderId="13" xfId="0" applyFont="1" applyFill="1" applyBorder="1" applyAlignment="1">
      <alignment horizontal="left" vertical="center" shrinkToFit="1"/>
    </xf>
    <xf numFmtId="0" fontId="12" fillId="15" borderId="32" xfId="0" applyFont="1" applyFill="1" applyBorder="1" applyAlignment="1">
      <alignment horizontal="left" vertical="center"/>
    </xf>
    <xf numFmtId="0" fontId="12" fillId="15" borderId="33" xfId="0" applyFont="1" applyFill="1" applyBorder="1" applyAlignment="1">
      <alignment horizontal="left" vertical="center"/>
    </xf>
    <xf numFmtId="0" fontId="73" fillId="15" borderId="90" xfId="0" applyFont="1" applyFill="1" applyBorder="1" applyAlignment="1">
      <alignment horizontal="center" vertical="center" wrapText="1"/>
    </xf>
    <xf numFmtId="0" fontId="73" fillId="15" borderId="90" xfId="0" quotePrefix="1" applyFont="1" applyFill="1" applyBorder="1" applyAlignment="1">
      <alignment horizontal="center" vertical="center" wrapText="1" shrinkToFit="1"/>
    </xf>
    <xf numFmtId="0" fontId="73" fillId="15" borderId="90" xfId="0" applyFont="1" applyFill="1" applyBorder="1" applyAlignment="1">
      <alignment horizontal="center" vertical="center" wrapText="1" shrinkToFit="1"/>
    </xf>
    <xf numFmtId="0" fontId="73" fillId="15" borderId="90" xfId="0" quotePrefix="1" applyFont="1" applyFill="1" applyBorder="1" applyAlignment="1">
      <alignment horizontal="center" vertical="center" wrapText="1"/>
    </xf>
    <xf numFmtId="0" fontId="73" fillId="15" borderId="60" xfId="0" applyFont="1" applyFill="1" applyBorder="1" applyAlignment="1">
      <alignment horizontal="center" vertical="center" wrapText="1"/>
    </xf>
    <xf numFmtId="0" fontId="12" fillId="25" borderId="28" xfId="0" applyFont="1" applyFill="1" applyBorder="1" applyAlignment="1">
      <alignment horizontal="center" vertical="center" wrapText="1"/>
    </xf>
    <xf numFmtId="0" fontId="0" fillId="25" borderId="86" xfId="0" applyFill="1" applyBorder="1" applyAlignment="1">
      <alignment horizontal="center" vertical="center" wrapText="1"/>
    </xf>
    <xf numFmtId="0" fontId="44" fillId="0" borderId="86" xfId="0" applyFont="1" applyBorder="1" applyAlignment="1">
      <alignment horizontal="center" vertical="center" wrapText="1"/>
    </xf>
    <xf numFmtId="0" fontId="44" fillId="0" borderId="38" xfId="0" applyFont="1" applyBorder="1" applyAlignment="1">
      <alignment horizontal="center" vertical="center" wrapText="1"/>
    </xf>
    <xf numFmtId="0" fontId="12" fillId="15" borderId="21" xfId="0" applyFont="1" applyFill="1" applyBorder="1" applyAlignment="1">
      <alignment horizontal="left" vertical="center"/>
    </xf>
    <xf numFmtId="0" fontId="12" fillId="15" borderId="2" xfId="0" applyFont="1" applyFill="1" applyBorder="1" applyAlignment="1">
      <alignment horizontal="left" vertical="center"/>
    </xf>
    <xf numFmtId="0" fontId="69" fillId="0" borderId="0" xfId="0" applyFont="1" applyAlignment="1">
      <alignment horizontal="left" vertical="top" wrapText="1"/>
    </xf>
    <xf numFmtId="0" fontId="12" fillId="15" borderId="20" xfId="0" applyFont="1" applyFill="1" applyBorder="1" applyAlignment="1">
      <alignment horizontal="left" vertical="center"/>
    </xf>
    <xf numFmtId="0" fontId="12" fillId="15" borderId="36" xfId="0" applyFont="1" applyFill="1" applyBorder="1" applyAlignment="1">
      <alignment horizontal="left" vertical="center"/>
    </xf>
    <xf numFmtId="0" fontId="73" fillId="15" borderId="109" xfId="0" applyFont="1" applyFill="1" applyBorder="1" applyAlignment="1">
      <alignment horizontal="center" vertical="center" textRotation="255" wrapText="1"/>
    </xf>
    <xf numFmtId="0" fontId="73" fillId="15" borderId="178" xfId="0" applyFont="1" applyFill="1" applyBorder="1" applyAlignment="1">
      <alignment horizontal="center" vertical="center" textRotation="255" wrapText="1"/>
    </xf>
    <xf numFmtId="0" fontId="73" fillId="15" borderId="70" xfId="0" applyFont="1" applyFill="1" applyBorder="1" applyAlignment="1">
      <alignment horizontal="center" vertical="center" textRotation="255" wrapText="1"/>
    </xf>
    <xf numFmtId="0" fontId="73" fillId="15" borderId="88" xfId="0" quotePrefix="1" applyFont="1" applyFill="1" applyBorder="1" applyAlignment="1">
      <alignment horizontal="center" vertical="top" wrapText="1"/>
    </xf>
    <xf numFmtId="0" fontId="189" fillId="0" borderId="0" xfId="32" applyFont="1" applyAlignment="1">
      <alignment horizontal="left" vertical="center" wrapText="1"/>
    </xf>
    <xf numFmtId="0" fontId="104" fillId="0" borderId="30" xfId="32" applyFont="1" applyBorder="1" applyAlignment="1">
      <alignment horizontal="center" vertical="center" wrapText="1"/>
    </xf>
    <xf numFmtId="0" fontId="104" fillId="0" borderId="90" xfId="32" applyFont="1" applyBorder="1" applyAlignment="1">
      <alignment horizontal="center" vertical="center" wrapText="1"/>
    </xf>
    <xf numFmtId="0" fontId="104" fillId="0" borderId="83" xfId="32" applyFont="1" applyBorder="1" applyAlignment="1">
      <alignment horizontal="center" vertical="center" wrapText="1"/>
    </xf>
    <xf numFmtId="0" fontId="98" fillId="0" borderId="0" xfId="32" applyFont="1" applyAlignment="1">
      <alignment horizontal="left" vertical="center" wrapText="1"/>
    </xf>
    <xf numFmtId="0" fontId="78" fillId="14" borderId="14" xfId="33" applyNumberFormat="1" applyFont="1" applyFill="1" applyBorder="1" applyAlignment="1" applyProtection="1">
      <alignment horizontal="center" vertical="center" wrapText="1" shrinkToFit="1"/>
    </xf>
    <xf numFmtId="0" fontId="78" fillId="14" borderId="3" xfId="33" applyNumberFormat="1" applyFont="1" applyFill="1" applyBorder="1" applyAlignment="1" applyProtection="1">
      <alignment horizontal="center" vertical="center" wrapText="1" shrinkToFit="1"/>
    </xf>
    <xf numFmtId="0" fontId="78" fillId="14" borderId="14" xfId="33" applyNumberFormat="1" applyFont="1" applyFill="1" applyBorder="1" applyAlignment="1" applyProtection="1">
      <alignment horizontal="center" vertical="center" shrinkToFit="1"/>
    </xf>
    <xf numFmtId="0" fontId="78" fillId="14" borderId="3" xfId="33" applyNumberFormat="1" applyFont="1" applyFill="1" applyBorder="1" applyAlignment="1" applyProtection="1">
      <alignment horizontal="center" vertical="center" shrinkToFit="1"/>
    </xf>
    <xf numFmtId="0" fontId="103" fillId="0" borderId="2" xfId="32" applyFont="1" applyBorder="1" applyAlignment="1">
      <alignment horizontal="center" vertical="center" wrapText="1"/>
    </xf>
    <xf numFmtId="0" fontId="103" fillId="0" borderId="2" xfId="32" applyFont="1" applyBorder="1" applyAlignment="1">
      <alignment horizontal="center" vertical="center"/>
    </xf>
    <xf numFmtId="0" fontId="77" fillId="14" borderId="14" xfId="32" applyFont="1" applyFill="1" applyBorder="1" applyAlignment="1">
      <alignment horizontal="center" vertical="center"/>
    </xf>
    <xf numFmtId="0" fontId="77" fillId="14" borderId="90" xfId="32" applyFont="1" applyFill="1" applyBorder="1" applyAlignment="1">
      <alignment horizontal="center" vertical="center"/>
    </xf>
    <xf numFmtId="0" fontId="77" fillId="14" borderId="3" xfId="32" applyFont="1" applyFill="1" applyBorder="1" applyAlignment="1">
      <alignment horizontal="center" vertical="center"/>
    </xf>
    <xf numFmtId="0" fontId="92" fillId="14" borderId="14" xfId="32" applyFont="1" applyFill="1" applyBorder="1" applyAlignment="1">
      <alignment horizontal="center" vertical="center"/>
    </xf>
    <xf numFmtId="0" fontId="92" fillId="14" borderId="90" xfId="32" applyFont="1" applyFill="1" applyBorder="1" applyAlignment="1">
      <alignment horizontal="center" vertical="center"/>
    </xf>
    <xf numFmtId="0" fontId="92" fillId="14" borderId="3" xfId="32" applyFont="1" applyFill="1" applyBorder="1" applyAlignment="1">
      <alignment horizontal="center" vertical="center"/>
    </xf>
    <xf numFmtId="0" fontId="77" fillId="14" borderId="7" xfId="32" applyFont="1" applyFill="1" applyBorder="1" applyAlignment="1">
      <alignment horizontal="center" vertical="center"/>
    </xf>
    <xf numFmtId="0" fontId="77" fillId="14" borderId="13" xfId="32" applyFont="1" applyFill="1" applyBorder="1" applyAlignment="1">
      <alignment horizontal="center" vertical="center"/>
    </xf>
    <xf numFmtId="0" fontId="77" fillId="14" borderId="4" xfId="32" applyFont="1" applyFill="1" applyBorder="1" applyAlignment="1">
      <alignment horizontal="center" vertical="center"/>
    </xf>
    <xf numFmtId="0" fontId="77" fillId="14" borderId="7" xfId="33" applyNumberFormat="1" applyFont="1" applyFill="1" applyBorder="1" applyAlignment="1" applyProtection="1">
      <alignment horizontal="center" vertical="center" shrinkToFit="1"/>
    </xf>
    <xf numFmtId="0" fontId="77" fillId="14" borderId="13" xfId="33" applyNumberFormat="1" applyFont="1" applyFill="1" applyBorder="1" applyAlignment="1" applyProtection="1">
      <alignment horizontal="center" vertical="center" shrinkToFit="1"/>
    </xf>
    <xf numFmtId="0" fontId="77" fillId="14" borderId="4" xfId="33" applyNumberFormat="1" applyFont="1" applyFill="1" applyBorder="1" applyAlignment="1" applyProtection="1">
      <alignment horizontal="center" vertical="center" shrinkToFit="1"/>
    </xf>
    <xf numFmtId="0" fontId="78" fillId="14" borderId="90" xfId="33" applyNumberFormat="1" applyFont="1" applyFill="1" applyBorder="1" applyAlignment="1" applyProtection="1">
      <alignment horizontal="center" vertical="center" wrapText="1" shrinkToFit="1"/>
    </xf>
    <xf numFmtId="0" fontId="96" fillId="14" borderId="14" xfId="32" applyFont="1" applyFill="1" applyBorder="1" applyAlignment="1">
      <alignment horizontal="center" vertical="center" wrapText="1"/>
    </xf>
    <xf numFmtId="0" fontId="96" fillId="14" borderId="3" xfId="32" applyFont="1" applyFill="1" applyBorder="1" applyAlignment="1">
      <alignment horizontal="center" vertical="center" wrapText="1"/>
    </xf>
    <xf numFmtId="0" fontId="96" fillId="14" borderId="3" xfId="32" applyFont="1" applyFill="1" applyBorder="1" applyAlignment="1">
      <alignment horizontal="center" vertical="center"/>
    </xf>
    <xf numFmtId="0" fontId="74" fillId="0" borderId="0" xfId="32" applyFont="1" applyAlignment="1">
      <alignment horizontal="left" vertical="center"/>
    </xf>
    <xf numFmtId="0" fontId="101" fillId="16" borderId="25" xfId="34" applyFont="1" applyFill="1" applyBorder="1" applyAlignment="1">
      <alignment horizontal="left" vertical="center" shrinkToFit="1"/>
    </xf>
    <xf numFmtId="0" fontId="75" fillId="14" borderId="14" xfId="33" applyNumberFormat="1" applyFont="1" applyFill="1" applyBorder="1" applyAlignment="1" applyProtection="1">
      <alignment horizontal="center" vertical="center" wrapText="1" shrinkToFit="1"/>
    </xf>
    <xf numFmtId="0" fontId="75" fillId="14" borderId="90" xfId="33" applyNumberFormat="1" applyFont="1" applyFill="1" applyBorder="1" applyAlignment="1" applyProtection="1">
      <alignment horizontal="center" vertical="center" wrapText="1" shrinkToFit="1"/>
    </xf>
    <xf numFmtId="0" fontId="75" fillId="14" borderId="3" xfId="33" applyNumberFormat="1" applyFont="1" applyFill="1" applyBorder="1" applyAlignment="1" applyProtection="1">
      <alignment horizontal="center" vertical="center" wrapText="1" shrinkToFit="1"/>
    </xf>
    <xf numFmtId="0" fontId="75" fillId="14" borderId="14" xfId="33" applyNumberFormat="1" applyFont="1" applyFill="1" applyBorder="1" applyAlignment="1" applyProtection="1">
      <alignment horizontal="center" vertical="center" wrapText="1"/>
    </xf>
    <xf numFmtId="0" fontId="75" fillId="14" borderId="90" xfId="33" applyNumberFormat="1" applyFont="1" applyFill="1" applyBorder="1" applyAlignment="1" applyProtection="1">
      <alignment horizontal="center" vertical="center" wrapText="1"/>
    </xf>
    <xf numFmtId="0" fontId="75" fillId="14" borderId="3" xfId="33" applyNumberFormat="1" applyFont="1" applyFill="1" applyBorder="1" applyAlignment="1" applyProtection="1">
      <alignment horizontal="center" vertical="center" wrapText="1"/>
    </xf>
    <xf numFmtId="0" fontId="96" fillId="14" borderId="14" xfId="33" applyNumberFormat="1" applyFont="1" applyFill="1" applyBorder="1" applyAlignment="1" applyProtection="1">
      <alignment horizontal="center" vertical="center" wrapText="1"/>
    </xf>
    <xf numFmtId="0" fontId="96" fillId="14" borderId="3" xfId="33" applyNumberFormat="1" applyFont="1" applyFill="1" applyBorder="1" applyAlignment="1" applyProtection="1">
      <alignment horizontal="center" vertical="center" wrapText="1"/>
    </xf>
    <xf numFmtId="0" fontId="79" fillId="14" borderId="14" xfId="32" applyFont="1" applyFill="1" applyBorder="1" applyAlignment="1">
      <alignment horizontal="center" vertical="center" wrapText="1"/>
    </xf>
    <xf numFmtId="0" fontId="79" fillId="14" borderId="3" xfId="32" applyFont="1" applyFill="1" applyBorder="1" applyAlignment="1">
      <alignment horizontal="center" vertical="center" wrapText="1"/>
    </xf>
    <xf numFmtId="0" fontId="112" fillId="0" borderId="0" xfId="35" applyFont="1">
      <alignment vertical="center"/>
    </xf>
    <xf numFmtId="0" fontId="113" fillId="0" borderId="0" xfId="35" applyFont="1">
      <alignment vertical="center"/>
    </xf>
    <xf numFmtId="0" fontId="86" fillId="16" borderId="25" xfId="27" applyFont="1" applyFill="1" applyBorder="1" applyAlignment="1">
      <alignment horizontal="left" vertical="center" shrinkToFit="1"/>
    </xf>
    <xf numFmtId="0" fontId="86" fillId="14" borderId="2" xfId="26" applyFont="1" applyFill="1" applyBorder="1" applyAlignment="1">
      <alignment horizontal="center" vertical="center" wrapText="1"/>
    </xf>
    <xf numFmtId="38" fontId="87" fillId="16" borderId="2" xfId="28" quotePrefix="1" applyFont="1" applyFill="1" applyBorder="1" applyAlignment="1" applyProtection="1">
      <alignment horizontal="right" vertical="center" wrapText="1"/>
      <protection locked="0"/>
    </xf>
    <xf numFmtId="0" fontId="86" fillId="20" borderId="0" xfId="26" applyFont="1" applyFill="1" applyAlignment="1">
      <alignment horizontal="left" vertical="center" wrapText="1"/>
    </xf>
    <xf numFmtId="0" fontId="86" fillId="16" borderId="2" xfId="27" quotePrefix="1" applyFont="1" applyFill="1" applyBorder="1" applyAlignment="1" applyProtection="1">
      <alignment horizontal="center" vertical="center" wrapText="1"/>
      <protection locked="0"/>
    </xf>
    <xf numFmtId="0" fontId="86" fillId="14" borderId="2" xfId="26" applyFont="1" applyFill="1" applyBorder="1" applyAlignment="1">
      <alignment horizontal="left" vertical="center" wrapText="1"/>
    </xf>
    <xf numFmtId="0" fontId="86" fillId="14" borderId="2" xfId="26" applyFont="1" applyFill="1" applyBorder="1" applyAlignment="1">
      <alignment horizontal="center" vertical="center"/>
    </xf>
    <xf numFmtId="0" fontId="86" fillId="16" borderId="2" xfId="27" quotePrefix="1" applyFont="1" applyFill="1" applyBorder="1" applyAlignment="1" applyProtection="1">
      <alignment horizontal="left" vertical="center" wrapText="1"/>
      <protection locked="0"/>
    </xf>
    <xf numFmtId="0" fontId="86" fillId="20" borderId="2" xfId="26" applyFont="1" applyFill="1" applyBorder="1" applyAlignment="1" applyProtection="1">
      <alignment horizontal="left" vertical="center" wrapText="1"/>
      <protection locked="0"/>
    </xf>
    <xf numFmtId="0" fontId="86" fillId="16" borderId="193" xfId="27" quotePrefix="1" applyFont="1" applyFill="1" applyBorder="1" applyAlignment="1">
      <alignment horizontal="left" vertical="center" wrapText="1"/>
    </xf>
    <xf numFmtId="0" fontId="86" fillId="20" borderId="1" xfId="26" applyFont="1" applyFill="1" applyBorder="1" applyAlignment="1">
      <alignment horizontal="left" vertical="center" wrapText="1"/>
    </xf>
    <xf numFmtId="0" fontId="86" fillId="14" borderId="14" xfId="26" applyFont="1" applyFill="1" applyBorder="1" applyAlignment="1">
      <alignment horizontal="center" vertical="center" wrapText="1"/>
    </xf>
    <xf numFmtId="0" fontId="86" fillId="14" borderId="3" xfId="26" applyFont="1" applyFill="1" applyBorder="1" applyAlignment="1">
      <alignment horizontal="center" vertical="center" wrapText="1"/>
    </xf>
    <xf numFmtId="0" fontId="86" fillId="14" borderId="7" xfId="26" applyFont="1" applyFill="1" applyBorder="1" applyAlignment="1">
      <alignment horizontal="center" vertical="center" wrapText="1"/>
    </xf>
    <xf numFmtId="0" fontId="86" fillId="14" borderId="13" xfId="26" applyFont="1" applyFill="1" applyBorder="1" applyAlignment="1">
      <alignment horizontal="center" vertical="center" wrapText="1"/>
    </xf>
    <xf numFmtId="0" fontId="86" fillId="14" borderId="4" xfId="26" applyFont="1" applyFill="1" applyBorder="1" applyAlignment="1">
      <alignment horizontal="center" vertical="center" wrapText="1"/>
    </xf>
    <xf numFmtId="38" fontId="87" fillId="16" borderId="2" xfId="28" quotePrefix="1" applyFont="1" applyFill="1" applyBorder="1" applyAlignment="1" applyProtection="1">
      <alignment horizontal="right" vertical="center" wrapText="1"/>
    </xf>
    <xf numFmtId="38" fontId="87" fillId="20" borderId="2" xfId="28" applyFont="1" applyFill="1" applyBorder="1" applyAlignment="1" applyProtection="1">
      <alignment horizontal="right" vertical="center"/>
    </xf>
    <xf numFmtId="0" fontId="120" fillId="0" borderId="8" xfId="38" applyFont="1" applyBorder="1" applyAlignment="1" applyProtection="1">
      <alignment horizontal="left" vertical="center" wrapText="1"/>
      <protection locked="0"/>
    </xf>
    <xf numFmtId="0" fontId="120" fillId="0" borderId="6" xfId="38" applyFont="1" applyBorder="1" applyAlignment="1" applyProtection="1">
      <alignment horizontal="left" vertical="center" wrapText="1"/>
      <protection locked="0"/>
    </xf>
    <xf numFmtId="0" fontId="120" fillId="0" borderId="9" xfId="38" applyFont="1" applyBorder="1" applyAlignment="1" applyProtection="1">
      <alignment horizontal="left" vertical="center" wrapText="1"/>
      <protection locked="0"/>
    </xf>
    <xf numFmtId="0" fontId="120" fillId="0" borderId="10" xfId="38" applyFont="1" applyBorder="1" applyAlignment="1" applyProtection="1">
      <alignment horizontal="left" vertical="center" wrapText="1"/>
      <protection locked="0"/>
    </xf>
    <xf numFmtId="0" fontId="120" fillId="0" borderId="0" xfId="38" applyFont="1" applyAlignment="1" applyProtection="1">
      <alignment horizontal="left" vertical="center" wrapText="1"/>
      <protection locked="0"/>
    </xf>
    <xf numFmtId="0" fontId="120" fillId="0" borderId="11" xfId="38" applyFont="1" applyBorder="1" applyAlignment="1" applyProtection="1">
      <alignment horizontal="left" vertical="center" wrapText="1"/>
      <protection locked="0"/>
    </xf>
    <xf numFmtId="0" fontId="120" fillId="0" borderId="67" xfId="38" applyFont="1" applyBorder="1" applyAlignment="1" applyProtection="1">
      <alignment horizontal="left" vertical="center" wrapText="1"/>
      <protection locked="0"/>
    </xf>
    <xf numFmtId="0" fontId="120" fillId="0" borderId="1" xfId="38" applyFont="1" applyBorder="1" applyAlignment="1" applyProtection="1">
      <alignment horizontal="left" vertical="center" wrapText="1"/>
      <protection locked="0"/>
    </xf>
    <xf numFmtId="0" fontId="120" fillId="0" borderId="12" xfId="38" applyFont="1" applyBorder="1" applyAlignment="1" applyProtection="1">
      <alignment horizontal="left" vertical="center" wrapText="1"/>
      <protection locked="0"/>
    </xf>
    <xf numFmtId="38" fontId="62" fillId="0" borderId="0" xfId="28" applyFont="1" applyAlignment="1" applyProtection="1">
      <alignment horizontal="left" vertical="center" wrapText="1"/>
    </xf>
    <xf numFmtId="0" fontId="74" fillId="0" borderId="0" xfId="36" applyFont="1">
      <alignment vertical="center"/>
    </xf>
    <xf numFmtId="0" fontId="90" fillId="0" borderId="0" xfId="36" applyFont="1" applyAlignment="1">
      <alignment horizontal="left" vertical="center" wrapText="1"/>
    </xf>
    <xf numFmtId="0" fontId="96" fillId="16" borderId="25" xfId="27" applyFont="1" applyFill="1" applyBorder="1" applyAlignment="1">
      <alignment horizontal="left" vertical="center" shrinkToFit="1"/>
    </xf>
    <xf numFmtId="38" fontId="87" fillId="0" borderId="7" xfId="33" applyFont="1" applyFill="1" applyBorder="1" applyAlignment="1" applyProtection="1">
      <alignment horizontal="right" vertical="center"/>
    </xf>
    <xf numFmtId="38" fontId="87" fillId="0" borderId="4" xfId="33" applyFont="1" applyFill="1" applyBorder="1" applyAlignment="1" applyProtection="1">
      <alignment horizontal="right" vertical="center"/>
    </xf>
    <xf numFmtId="38" fontId="87" fillId="0" borderId="7" xfId="33" applyFont="1" applyFill="1" applyBorder="1" applyAlignment="1" applyProtection="1">
      <alignment horizontal="right" vertical="center"/>
      <protection locked="0"/>
    </xf>
    <xf numFmtId="38" fontId="87" fillId="0" borderId="4" xfId="33" applyFont="1" applyFill="1" applyBorder="1" applyAlignment="1" applyProtection="1">
      <alignment horizontal="right" vertical="center"/>
      <protection locked="0"/>
    </xf>
    <xf numFmtId="187" fontId="87" fillId="0" borderId="7" xfId="33" applyNumberFormat="1" applyFont="1" applyFill="1" applyBorder="1" applyAlignment="1" applyProtection="1">
      <alignment horizontal="right" vertical="center"/>
    </xf>
    <xf numFmtId="187" fontId="87" fillId="0" borderId="4" xfId="33" applyNumberFormat="1" applyFont="1" applyFill="1" applyBorder="1" applyAlignment="1" applyProtection="1">
      <alignment horizontal="right" vertical="center"/>
    </xf>
    <xf numFmtId="187" fontId="87" fillId="0" borderId="7" xfId="33" applyNumberFormat="1" applyFont="1" applyFill="1" applyBorder="1" applyAlignment="1" applyProtection="1">
      <alignment horizontal="right" vertical="center"/>
      <protection locked="0"/>
    </xf>
    <xf numFmtId="187" fontId="87" fillId="0" borderId="4" xfId="33" applyNumberFormat="1" applyFont="1" applyFill="1" applyBorder="1" applyAlignment="1" applyProtection="1">
      <alignment horizontal="right" vertical="center"/>
      <protection locked="0"/>
    </xf>
    <xf numFmtId="38" fontId="125" fillId="0" borderId="7" xfId="39" applyFont="1" applyBorder="1" applyAlignment="1">
      <alignment horizontal="right" vertical="center"/>
    </xf>
    <xf numFmtId="38" fontId="125" fillId="0" borderId="4" xfId="39" applyFont="1" applyBorder="1" applyAlignment="1">
      <alignment horizontal="right" vertical="center"/>
    </xf>
    <xf numFmtId="0" fontId="96" fillId="0" borderId="2" xfId="27" applyFont="1" applyBorder="1" applyAlignment="1">
      <alignment vertical="center" wrapText="1"/>
    </xf>
    <xf numFmtId="0" fontId="123" fillId="16" borderId="0" xfId="27" applyFont="1" applyFill="1" applyAlignment="1">
      <alignment horizontal="left" vertical="center" wrapText="1"/>
    </xf>
    <xf numFmtId="0" fontId="86" fillId="16" borderId="0" xfId="27" applyFont="1" applyFill="1" applyAlignment="1">
      <alignment horizontal="right" vertical="center"/>
    </xf>
    <xf numFmtId="0" fontId="86" fillId="16" borderId="0" xfId="27" applyFont="1" applyFill="1" applyAlignment="1">
      <alignment horizontal="right" vertical="center" indent="3"/>
    </xf>
    <xf numFmtId="0" fontId="92" fillId="16" borderId="25" xfId="27" applyFont="1" applyFill="1" applyBorder="1" applyAlignment="1">
      <alignment horizontal="center" vertical="center"/>
    </xf>
    <xf numFmtId="0" fontId="96" fillId="0" borderId="2" xfId="27" applyFont="1" applyBorder="1" applyAlignment="1">
      <alignment horizontal="left" vertical="center" wrapText="1"/>
    </xf>
    <xf numFmtId="0" fontId="82" fillId="16" borderId="25" xfId="27" applyFont="1" applyFill="1" applyBorder="1" applyAlignment="1" applyProtection="1">
      <alignment horizontal="center" vertical="center"/>
      <protection locked="0"/>
    </xf>
    <xf numFmtId="0" fontId="62" fillId="0" borderId="0" xfId="27" applyFont="1" applyAlignment="1">
      <alignment horizontal="left" vertical="center" wrapText="1"/>
    </xf>
    <xf numFmtId="0" fontId="62" fillId="0" borderId="0" xfId="27" applyFont="1" applyAlignment="1">
      <alignment horizontal="left" vertical="center"/>
    </xf>
    <xf numFmtId="0" fontId="149" fillId="0" borderId="14" xfId="0" applyFont="1" applyBorder="1" applyAlignment="1">
      <alignment horizontal="left" vertical="center"/>
    </xf>
    <xf numFmtId="0" fontId="149" fillId="0" borderId="90" xfId="0" applyFont="1" applyBorder="1" applyAlignment="1">
      <alignment horizontal="left" vertical="center"/>
    </xf>
    <xf numFmtId="0" fontId="149" fillId="0" borderId="3" xfId="0" applyFont="1" applyBorder="1" applyAlignment="1">
      <alignment horizontal="left" vertical="center"/>
    </xf>
    <xf numFmtId="0" fontId="149" fillId="0" borderId="7" xfId="0" applyFont="1" applyBorder="1" applyAlignment="1">
      <alignment horizontal="center" vertical="center"/>
    </xf>
    <xf numFmtId="0" fontId="149" fillId="0" borderId="4" xfId="0" applyFont="1" applyBorder="1" applyAlignment="1">
      <alignment horizontal="center" vertical="center"/>
    </xf>
    <xf numFmtId="0" fontId="149" fillId="0" borderId="2" xfId="0" applyFont="1" applyBorder="1" applyAlignment="1">
      <alignment horizontal="center" vertical="center"/>
    </xf>
    <xf numFmtId="0" fontId="149" fillId="0" borderId="14" xfId="0" applyFont="1" applyBorder="1" applyAlignment="1">
      <alignment horizontal="left" vertical="center" wrapText="1"/>
    </xf>
    <xf numFmtId="0" fontId="149" fillId="0" borderId="90" xfId="0" applyFont="1" applyBorder="1" applyAlignment="1">
      <alignment horizontal="left" vertical="center" wrapText="1"/>
    </xf>
    <xf numFmtId="0" fontId="149" fillId="0" borderId="3" xfId="0" applyFont="1" applyBorder="1" applyAlignment="1">
      <alignment horizontal="left" vertical="center" wrapText="1"/>
    </xf>
    <xf numFmtId="0" fontId="12" fillId="0" borderId="2" xfId="0" applyFont="1" applyBorder="1" applyAlignment="1">
      <alignment horizontal="center" vertical="center"/>
    </xf>
    <xf numFmtId="0" fontId="12" fillId="0" borderId="7" xfId="0" applyFont="1" applyBorder="1" applyAlignment="1">
      <alignment horizontal="center" vertical="center"/>
    </xf>
    <xf numFmtId="0" fontId="12" fillId="0" borderId="4" xfId="0" applyFont="1" applyBorder="1" applyAlignment="1">
      <alignment horizontal="center" vertical="center"/>
    </xf>
    <xf numFmtId="0" fontId="12" fillId="6" borderId="2" xfId="0" applyFont="1" applyFill="1" applyBorder="1" applyAlignment="1">
      <alignment horizontal="center" vertical="center" textRotation="255"/>
    </xf>
    <xf numFmtId="0" fontId="12" fillId="2" borderId="7" xfId="0" applyFont="1" applyFill="1" applyBorder="1" applyAlignment="1">
      <alignment horizontal="left" vertical="center"/>
    </xf>
    <xf numFmtId="0" fontId="12" fillId="2" borderId="4" xfId="0" applyFont="1" applyFill="1" applyBorder="1" applyAlignment="1">
      <alignment horizontal="left" vertical="center"/>
    </xf>
    <xf numFmtId="0" fontId="12" fillId="3" borderId="7" xfId="0" applyFont="1" applyFill="1" applyBorder="1" applyAlignment="1">
      <alignment horizontal="center" vertical="center"/>
    </xf>
    <xf numFmtId="0" fontId="12" fillId="3" borderId="4" xfId="0" applyFont="1" applyFill="1" applyBorder="1" applyAlignment="1">
      <alignment horizontal="center" vertical="center"/>
    </xf>
    <xf numFmtId="0" fontId="59" fillId="2" borderId="0" xfId="0" applyFont="1" applyFill="1" applyAlignment="1">
      <alignment horizontal="center" vertical="top"/>
    </xf>
    <xf numFmtId="0" fontId="144" fillId="0" borderId="0" xfId="35" applyFont="1" applyAlignment="1">
      <alignment horizontal="left" vertical="center"/>
    </xf>
    <xf numFmtId="0" fontId="82" fillId="16" borderId="0" xfId="27" applyFont="1" applyFill="1" applyAlignment="1">
      <alignment vertical="center"/>
    </xf>
  </cellXfs>
  <cellStyles count="45">
    <cellStyle name="パーセント 2" xfId="1" xr:uid="{00000000-0005-0000-0000-000000000000}"/>
    <cellStyle name="パーセント 3" xfId="2" xr:uid="{00000000-0005-0000-0000-000001000000}"/>
    <cellStyle name="ハイパーリンク" xfId="40" builtinId="8"/>
    <cellStyle name="桁区切り" xfId="39" builtinId="6"/>
    <cellStyle name="桁区切り 12" xfId="3" xr:uid="{00000000-0005-0000-0000-000004000000}"/>
    <cellStyle name="桁区切り 2" xfId="4" xr:uid="{00000000-0005-0000-0000-000005000000}"/>
    <cellStyle name="桁区切り 2 2" xfId="21" xr:uid="{00000000-0005-0000-0000-000006000000}"/>
    <cellStyle name="桁区切り 2 2 2" xfId="33" xr:uid="{513E8FAC-72E7-42E4-9675-3CD047948D41}"/>
    <cellStyle name="桁区切り 3" xfId="5" xr:uid="{00000000-0005-0000-0000-000007000000}"/>
    <cellStyle name="桁区切り 3 2" xfId="14" xr:uid="{00000000-0005-0000-0000-000008000000}"/>
    <cellStyle name="桁区切り 3 2 2" xfId="28" xr:uid="{095D1501-4DD7-4DCF-9209-C8DA28CC2920}"/>
    <cellStyle name="桁区切り 4" xfId="19" xr:uid="{00000000-0005-0000-0000-000009000000}"/>
    <cellStyle name="桁区切り 5" xfId="25" xr:uid="{B8F0FC56-EF2A-4DA5-9079-D8174A6424B3}"/>
    <cellStyle name="標準" xfId="0" builtinId="0"/>
    <cellStyle name="標準 2" xfId="6" xr:uid="{00000000-0005-0000-0000-00000B000000}"/>
    <cellStyle name="標準 2 2" xfId="7" xr:uid="{00000000-0005-0000-0000-00000C000000}"/>
    <cellStyle name="標準 2 2 2" xfId="22" xr:uid="{00000000-0005-0000-0000-00000D000000}"/>
    <cellStyle name="標準 2 2 2 2" xfId="27" xr:uid="{AFF70956-8492-43A1-9EA9-0EC7A78DCF82}"/>
    <cellStyle name="標準 2 2 3" xfId="31" xr:uid="{CD82B2F6-08D2-4A63-AFBE-83552E03470C}"/>
    <cellStyle name="標準 2 3" xfId="16" xr:uid="{00000000-0005-0000-0000-00000E000000}"/>
    <cellStyle name="標準 2 3 2" xfId="34" xr:uid="{4C9B2A2B-54F3-46C9-84BB-5527913C0745}"/>
    <cellStyle name="標準 3" xfId="8" xr:uid="{00000000-0005-0000-0000-00000F000000}"/>
    <cellStyle name="標準 3 2" xfId="13" xr:uid="{00000000-0005-0000-0000-000010000000}"/>
    <cellStyle name="標準 3 2 2" xfId="26" xr:uid="{1C1B2A2A-4C1F-4DB1-B1FC-045AE084E3A6}"/>
    <cellStyle name="標準 3 2 2 2" xfId="36" xr:uid="{823DCE25-E891-4636-9C82-B39C0DD96F5B}"/>
    <cellStyle name="標準 3 2 3" xfId="12" xr:uid="{00000000-0005-0000-0000-000011000000}"/>
    <cellStyle name="標準 3 2 3 2" xfId="23" xr:uid="{00000000-0005-0000-0000-000012000000}"/>
    <cellStyle name="標準 3 2 3 2 2" xfId="24" xr:uid="{D8AB230A-0E04-4B93-B44B-54F883F6B0C1}"/>
    <cellStyle name="標準 3 2 3 3" xfId="38" xr:uid="{57D1F05C-9D13-4807-9133-ACF7A4A99C0F}"/>
    <cellStyle name="標準 3 2 3 4" xfId="42" xr:uid="{7726E2A5-FF50-44BE-90A4-5F1852FCE6CE}"/>
    <cellStyle name="標準 3 2 4" xfId="30" xr:uid="{44B54ED4-F627-4490-B9A7-B22ED4DBE085}"/>
    <cellStyle name="標準 3 2 5" xfId="37" xr:uid="{4AE18B44-4507-49F1-94BE-C663591868BD}"/>
    <cellStyle name="標準 3 3" xfId="17" xr:uid="{00000000-0005-0000-0000-000013000000}"/>
    <cellStyle name="標準 3 3 2" xfId="35" xr:uid="{C714A9B7-8303-4FAC-A587-CBECF39F5E03}"/>
    <cellStyle name="標準 3 4" xfId="20" xr:uid="{00000000-0005-0000-0000-000014000000}"/>
    <cellStyle name="標準 3 4 2" xfId="29" xr:uid="{1815CCED-A51E-4495-A485-12F68978FA7A}"/>
    <cellStyle name="標準 3 4 3" xfId="32" xr:uid="{60A8E3EA-C8DD-4A6F-97D8-18843C0BA204}"/>
    <cellStyle name="標準 4" xfId="11" xr:uid="{00000000-0005-0000-0000-000015000000}"/>
    <cellStyle name="標準 5" xfId="18" xr:uid="{00000000-0005-0000-0000-000016000000}"/>
    <cellStyle name="標準 5 2 2" xfId="15" xr:uid="{00000000-0005-0000-0000-000017000000}"/>
    <cellStyle name="標準 5 2 2 2" xfId="43" xr:uid="{0D2D49B5-78D9-4919-9282-108712AC112F}"/>
    <cellStyle name="標準 5 3" xfId="10" xr:uid="{00000000-0005-0000-0000-000018000000}"/>
    <cellStyle name="標準 5 3 2" xfId="41" xr:uid="{53FD8065-C3A1-4B3F-8310-BB129FC644B6}"/>
    <cellStyle name="標準 5 3 3" xfId="44" xr:uid="{C8C9526B-80FC-4F33-A6F1-1087580E4F18}"/>
    <cellStyle name="標準 77" xfId="9" xr:uid="{00000000-0005-0000-0000-000019000000}"/>
  </cellStyles>
  <dxfs count="325">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5"/>
        </patternFill>
      </fill>
    </dxf>
    <dxf>
      <fill>
        <patternFill>
          <bgColor theme="5"/>
        </patternFill>
      </fill>
    </dxf>
    <dxf>
      <fill>
        <patternFill>
          <bgColor theme="4" tint="0.79998168889431442"/>
        </patternFill>
      </fill>
    </dxf>
    <dxf>
      <fill>
        <patternFill>
          <bgColor theme="6" tint="0.59996337778862885"/>
        </patternFill>
      </fill>
    </dxf>
    <dxf>
      <fill>
        <patternFill>
          <bgColor theme="5"/>
        </patternFill>
      </fill>
    </dxf>
    <dxf>
      <fill>
        <patternFill>
          <bgColor theme="3" tint="0.79998168889431442"/>
        </patternFill>
      </fill>
    </dxf>
    <dxf>
      <fill>
        <patternFill>
          <bgColor theme="4" tint="0.79998168889431442"/>
        </patternFill>
      </fill>
    </dxf>
    <dxf>
      <fill>
        <patternFill>
          <bgColor rgb="FFFFFFCC"/>
        </patternFill>
      </fill>
    </dxf>
    <dxf>
      <fill>
        <patternFill>
          <bgColor theme="4" tint="0.79998168889431442"/>
        </patternFill>
      </fill>
    </dxf>
    <dxf>
      <font>
        <color theme="0" tint="-0.499984740745262"/>
      </font>
      <fill>
        <patternFill patternType="lightUp">
          <fgColor theme="1"/>
        </patternFill>
      </fill>
    </dxf>
    <dxf>
      <fill>
        <patternFill>
          <bgColor theme="4" tint="0.79998168889431442"/>
        </patternFill>
      </fill>
    </dxf>
    <dxf>
      <fill>
        <patternFill>
          <bgColor rgb="FFFFFFCC"/>
        </patternFill>
      </fill>
    </dxf>
    <dxf>
      <fill>
        <patternFill>
          <bgColor rgb="FFFFFFCC"/>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rgb="FFFFFFCC"/>
        </patternFill>
      </fill>
    </dxf>
    <dxf>
      <fill>
        <patternFill>
          <bgColor rgb="FFFFFFCC"/>
        </patternFill>
      </fill>
    </dxf>
    <dxf>
      <fill>
        <patternFill>
          <bgColor theme="3" tint="0.79998168889431442"/>
        </patternFill>
      </fill>
    </dxf>
    <dxf>
      <fill>
        <patternFill>
          <bgColor theme="4" tint="0.79998168889431442"/>
        </patternFill>
      </fill>
    </dxf>
    <dxf>
      <fill>
        <patternFill>
          <bgColor theme="6" tint="0.59996337778862885"/>
        </patternFill>
      </fill>
    </dxf>
    <dxf>
      <fill>
        <patternFill>
          <bgColor rgb="FFFFFF0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79998168889431442"/>
        </patternFill>
      </fill>
    </dxf>
    <dxf>
      <fill>
        <patternFill>
          <bgColor rgb="FFFFFFCC"/>
        </patternFill>
      </fill>
    </dxf>
    <dxf>
      <fill>
        <patternFill>
          <bgColor theme="4" tint="0.79998168889431442"/>
        </patternFill>
      </fill>
    </dxf>
    <dxf>
      <fill>
        <patternFill>
          <bgColor rgb="FFFFFFCC"/>
        </patternFill>
      </fill>
    </dxf>
    <dxf>
      <fill>
        <patternFill>
          <bgColor rgb="FFFFFFCC"/>
        </patternFill>
      </fill>
    </dxf>
    <dxf>
      <fill>
        <patternFill>
          <bgColor theme="4" tint="0.59996337778862885"/>
        </patternFill>
      </fill>
    </dxf>
    <dxf>
      <fill>
        <patternFill>
          <bgColor theme="4" tint="0.59996337778862885"/>
        </patternFill>
      </fill>
    </dxf>
    <dxf>
      <fill>
        <patternFill>
          <bgColor rgb="FFFFFFCC"/>
        </patternFill>
      </fill>
    </dxf>
    <dxf>
      <fill>
        <patternFill>
          <bgColor theme="4" tint="0.79998168889431442"/>
        </patternFill>
      </fill>
    </dxf>
    <dxf>
      <fill>
        <patternFill>
          <bgColor theme="4" tint="0.59996337778862885"/>
        </patternFill>
      </fill>
    </dxf>
    <dxf>
      <fill>
        <patternFill>
          <bgColor theme="4" tint="0.59996337778862885"/>
        </patternFill>
      </fill>
    </dxf>
    <dxf>
      <fill>
        <patternFill patternType="none">
          <bgColor auto="1"/>
        </patternFill>
      </fill>
    </dxf>
    <dxf>
      <fill>
        <patternFill patternType="none">
          <bgColor auto="1"/>
        </patternFill>
      </fill>
    </dxf>
    <dxf>
      <fill>
        <patternFill>
          <bgColor theme="6" tint="0.59996337778862885"/>
        </patternFill>
      </fill>
    </dxf>
    <dxf>
      <fill>
        <patternFill>
          <bgColor rgb="FFFFFFCC"/>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rgb="FFFFFFCC"/>
        </patternFill>
      </fill>
    </dxf>
    <dxf>
      <fill>
        <patternFill>
          <bgColor theme="4" tint="0.79998168889431442"/>
        </patternFill>
      </fill>
    </dxf>
    <dxf>
      <fill>
        <patternFill>
          <bgColor theme="4" tint="0.79998168889431442"/>
        </patternFill>
      </fill>
    </dxf>
    <dxf>
      <fill>
        <patternFill>
          <bgColor rgb="FFFFFFCC"/>
        </patternFill>
      </fill>
    </dxf>
    <dxf>
      <fill>
        <patternFill>
          <bgColor theme="6" tint="0.59996337778862885"/>
        </patternFill>
      </fill>
    </dxf>
    <dxf>
      <fill>
        <patternFill>
          <bgColor rgb="FFFFFFCC"/>
        </patternFill>
      </fill>
    </dxf>
    <dxf>
      <fill>
        <patternFill>
          <bgColor theme="6" tint="0.59996337778862885"/>
        </patternFill>
      </fill>
    </dxf>
    <dxf>
      <fill>
        <patternFill>
          <bgColor rgb="FFFFFFCC"/>
        </patternFill>
      </fill>
    </dxf>
    <dxf>
      <fill>
        <patternFill>
          <bgColor theme="6" tint="0.59996337778862885"/>
        </patternFill>
      </fill>
    </dxf>
    <dxf>
      <fill>
        <patternFill>
          <bgColor rgb="FFFFFFCC"/>
        </patternFill>
      </fill>
    </dxf>
    <dxf>
      <fill>
        <patternFill>
          <bgColor theme="4" tint="0.79998168889431442"/>
        </patternFill>
      </fill>
    </dxf>
    <dxf>
      <fill>
        <patternFill>
          <bgColor theme="6" tint="0.59996337778862885"/>
        </patternFill>
      </fill>
    </dxf>
    <dxf>
      <fill>
        <patternFill>
          <bgColor theme="3" tint="0.59996337778862885"/>
        </patternFill>
      </fill>
    </dxf>
    <dxf>
      <fill>
        <patternFill>
          <bgColor rgb="FFFFFF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59996337778862885"/>
        </patternFill>
      </fill>
    </dxf>
    <dxf>
      <fill>
        <patternFill>
          <bgColor rgb="FFFFFFCC"/>
        </patternFill>
      </fill>
    </dxf>
    <dxf>
      <fill>
        <patternFill>
          <bgColor rgb="FFFFFFCC"/>
        </patternFill>
      </fill>
    </dxf>
    <dxf>
      <fill>
        <patternFill>
          <bgColor theme="6"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rgb="FFFFFFCC"/>
        </patternFill>
      </fill>
    </dxf>
    <dxf>
      <fill>
        <patternFill>
          <bgColor rgb="FFFFFFCC"/>
        </patternFill>
      </fill>
    </dxf>
    <dxf>
      <fill>
        <patternFill patternType="none">
          <bgColor auto="1"/>
        </patternFill>
      </fill>
    </dxf>
    <dxf>
      <fill>
        <patternFill>
          <bgColor rgb="FFFFFFCC"/>
        </patternFill>
      </fill>
    </dxf>
    <dxf>
      <fill>
        <patternFill>
          <bgColor rgb="FFFFFFCC"/>
        </patternFill>
      </fill>
    </dxf>
    <dxf>
      <fill>
        <patternFill patternType="none">
          <bgColor indexed="65"/>
        </patternFill>
      </fill>
    </dxf>
    <dxf>
      <fill>
        <patternFill patternType="none">
          <bgColor auto="1"/>
        </patternFill>
      </fill>
    </dxf>
    <dxf>
      <fill>
        <patternFill>
          <bgColor rgb="FFD2E6B4"/>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patternType="solid">
          <bgColor rgb="FFD2E6B4"/>
        </patternFill>
      </fill>
    </dxf>
    <dxf>
      <fill>
        <patternFill patternType="none">
          <bgColor auto="1"/>
        </patternFill>
      </fill>
    </dxf>
    <dxf>
      <fill>
        <patternFill patternType="none">
          <bgColor indexed="65"/>
        </patternFill>
      </fill>
    </dxf>
    <dxf>
      <fill>
        <patternFill>
          <bgColor rgb="FFFFFFCC"/>
        </patternFill>
      </fill>
    </dxf>
    <dxf>
      <fill>
        <patternFill>
          <bgColor rgb="FFFFFFCC"/>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3"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79998168889431442"/>
        </patternFill>
      </fill>
    </dxf>
    <dxf>
      <fill>
        <patternFill>
          <bgColor rgb="FFFFFFCC"/>
        </patternFill>
      </fill>
    </dxf>
    <dxf>
      <fill>
        <patternFill>
          <bgColor theme="3" tint="0.79998168889431442"/>
        </patternFill>
      </fill>
    </dxf>
    <dxf>
      <fill>
        <patternFill>
          <bgColor rgb="FFFFFFCC"/>
        </patternFill>
      </fill>
    </dxf>
    <dxf>
      <fill>
        <patternFill>
          <bgColor theme="4" tint="0.79998168889431442"/>
        </patternFill>
      </fill>
    </dxf>
    <dxf>
      <fill>
        <patternFill>
          <bgColor rgb="FFFFFFCC"/>
        </patternFill>
      </fill>
    </dxf>
    <dxf>
      <fill>
        <patternFill patternType="none">
          <bgColor indexed="65"/>
        </patternFill>
      </fill>
    </dxf>
    <dxf>
      <fill>
        <patternFill>
          <bgColor rgb="FFFFFFCC"/>
        </patternFill>
      </fill>
    </dxf>
    <dxf>
      <fill>
        <patternFill>
          <bgColor theme="4" tint="0.79998168889431442"/>
        </patternFill>
      </fill>
    </dxf>
    <dxf>
      <fill>
        <patternFill patternType="none">
          <bgColor indexed="65"/>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rgb="FFFFFFCC"/>
        </patternFill>
      </fill>
    </dxf>
    <dxf>
      <fill>
        <patternFill>
          <bgColor theme="4" tint="0.79998168889431442"/>
        </patternFill>
      </fill>
    </dxf>
    <dxf>
      <fill>
        <patternFill>
          <bgColor rgb="FFFFFFCC"/>
        </patternFill>
      </fill>
    </dxf>
    <dxf>
      <fill>
        <patternFill patternType="none">
          <bgColor indexed="65"/>
        </patternFill>
      </fill>
    </dxf>
    <dxf>
      <fill>
        <patternFill>
          <bgColor theme="0"/>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patternType="none">
          <bgColor auto="1"/>
        </patternFill>
      </fill>
    </dxf>
    <dxf>
      <fill>
        <patternFill>
          <bgColor theme="4" tint="0.79998168889431442"/>
        </patternFill>
      </fill>
    </dxf>
    <dxf>
      <fill>
        <patternFill>
          <bgColor rgb="FFFFFFCC"/>
        </patternFill>
      </fill>
    </dxf>
    <dxf>
      <fill>
        <patternFill>
          <bgColor theme="3" tint="0.79998168889431442"/>
        </patternFill>
      </fill>
    </dxf>
    <dxf>
      <fill>
        <patternFill>
          <bgColor theme="5"/>
        </patternFill>
      </fill>
    </dxf>
    <dxf>
      <fill>
        <patternFill>
          <bgColor theme="5"/>
        </patternFill>
      </fill>
    </dxf>
    <dxf>
      <fill>
        <patternFill>
          <bgColor theme="5"/>
        </patternFill>
      </fill>
    </dxf>
    <dxf>
      <fill>
        <patternFill>
          <bgColor theme="7" tint="0.79998168889431442"/>
        </patternFill>
      </fill>
    </dxf>
    <dxf>
      <fill>
        <patternFill>
          <bgColor theme="7" tint="0.79998168889431442"/>
        </patternFill>
      </fill>
    </dxf>
    <dxf>
      <fill>
        <patternFill>
          <bgColor theme="5"/>
        </patternFill>
      </fill>
    </dxf>
    <dxf>
      <fill>
        <patternFill>
          <bgColor theme="7" tint="0.79998168889431442"/>
        </patternFill>
      </fill>
    </dxf>
    <dxf>
      <fill>
        <patternFill>
          <bgColor theme="7" tint="0.79998168889431442"/>
        </patternFill>
      </fill>
    </dxf>
    <dxf>
      <fill>
        <patternFill>
          <bgColor theme="5"/>
        </patternFill>
      </fill>
    </dxf>
    <dxf>
      <fill>
        <patternFill>
          <bgColor theme="5"/>
        </patternFill>
      </fill>
    </dxf>
    <dxf>
      <fill>
        <patternFill>
          <bgColor theme="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9" defaultPivotStyle="PivotStyleLight16"/>
  <colors>
    <mruColors>
      <color rgb="FF91CDDC"/>
      <color rgb="FFFFFFCC"/>
      <color rgb="FFD2E6B4"/>
      <color rgb="FF99CC00"/>
      <color rgb="FFD8D8D8"/>
      <color rgb="FF0000FF"/>
      <color rgb="FFFFFFFF"/>
      <color rgb="FFFF0000"/>
      <color rgb="FFD2E6FA"/>
      <color rgb="FFFFE1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50" Type="http://schemas.openxmlformats.org/officeDocument/2006/relationships/sharedStrings" Target="sharedStrings.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L$61" lockText="1"/>
</file>

<file path=xl/ctrlProps/ctrlProp11.xml><?xml version="1.0" encoding="utf-8"?>
<formControlPr xmlns="http://schemas.microsoft.com/office/spreadsheetml/2009/9/main" objectType="CheckBox" fmlaLink="$L$62" lockText="1"/>
</file>

<file path=xl/ctrlProps/ctrlProp12.xml><?xml version="1.0" encoding="utf-8"?>
<formControlPr xmlns="http://schemas.microsoft.com/office/spreadsheetml/2009/9/main" objectType="CheckBox" fmlaLink="$L$63" lockText="1"/>
</file>

<file path=xl/ctrlProps/ctrlProp13.xml><?xml version="1.0" encoding="utf-8"?>
<formControlPr xmlns="http://schemas.microsoft.com/office/spreadsheetml/2009/9/main" objectType="CheckBox" fmlaLink="$L$64" lockText="1"/>
</file>

<file path=xl/ctrlProps/ctrlProp14.xml><?xml version="1.0" encoding="utf-8"?>
<formControlPr xmlns="http://schemas.microsoft.com/office/spreadsheetml/2009/9/main" objectType="CheckBox" fmlaLink="$L$14" lockText="1"/>
</file>

<file path=xl/ctrlProps/ctrlProp15.xml><?xml version="1.0" encoding="utf-8"?>
<formControlPr xmlns="http://schemas.microsoft.com/office/spreadsheetml/2009/9/main" objectType="CheckBox" fmlaLink="$M$14" lockText="1"/>
</file>

<file path=xl/ctrlProps/ctrlProp16.xml><?xml version="1.0" encoding="utf-8"?>
<formControlPr xmlns="http://schemas.microsoft.com/office/spreadsheetml/2009/9/main" objectType="CheckBox" fmlaLink="CE5" lockText="1"/>
</file>

<file path=xl/ctrlProps/ctrlProp17.xml><?xml version="1.0" encoding="utf-8"?>
<formControlPr xmlns="http://schemas.microsoft.com/office/spreadsheetml/2009/9/main" objectType="CheckBox" fmlaLink="CE5" lockText="1"/>
</file>

<file path=xl/ctrlProps/ctrlProp2.xml><?xml version="1.0" encoding="utf-8"?>
<formControlPr xmlns="http://schemas.microsoft.com/office/spreadsheetml/2009/9/main" objectType="CheckBox" fmlaLink="$M$57" lockText="1"/>
</file>

<file path=xl/ctrlProps/ctrlProp3.xml><?xml version="1.0" encoding="utf-8"?>
<formControlPr xmlns="http://schemas.microsoft.com/office/spreadsheetml/2009/9/main" objectType="CheckBox" fmlaLink="$L$57" lockText="1"/>
</file>

<file path=xl/ctrlProps/ctrlProp4.xml><?xml version="1.0" encoding="utf-8"?>
<formControlPr xmlns="http://schemas.microsoft.com/office/spreadsheetml/2009/9/main" objectType="CheckBox" fmlaLink="$L$59" lockText="1"/>
</file>

<file path=xl/ctrlProps/ctrlProp5.xml><?xml version="1.0" encoding="utf-8"?>
<formControlPr xmlns="http://schemas.microsoft.com/office/spreadsheetml/2009/9/main" objectType="CheckBox" fmlaLink="$M$59" lockText="1"/>
</file>

<file path=xl/ctrlProps/ctrlProp6.xml><?xml version="1.0" encoding="utf-8"?>
<formControlPr xmlns="http://schemas.microsoft.com/office/spreadsheetml/2009/9/main" objectType="CheckBox" fmlaLink="$L$60" lockText="1"/>
</file>

<file path=xl/ctrlProps/ctrlProp7.xml><?xml version="1.0" encoding="utf-8"?>
<formControlPr xmlns="http://schemas.microsoft.com/office/spreadsheetml/2009/9/main" objectType="CheckBox" fmlaLink="$M$60" lockText="1"/>
</file>

<file path=xl/ctrlProps/ctrlProp8.xml><?xml version="1.0" encoding="utf-8"?>
<formControlPr xmlns="http://schemas.microsoft.com/office/spreadsheetml/2009/9/main" objectType="CheckBox" fmlaLink="$L$65" lockText="1"/>
</file>

<file path=xl/ctrlProps/ctrlProp9.xml><?xml version="1.0" encoding="utf-8"?>
<formControlPr xmlns="http://schemas.microsoft.com/office/spreadsheetml/2009/9/main" objectType="CheckBox" fmlaLink="$L$66" lockText="1"/>
</file>

<file path=xl/drawings/_rels/drawing1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4"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absolute">
    <xdr:from>
      <xdr:col>31</xdr:col>
      <xdr:colOff>293370</xdr:colOff>
      <xdr:row>1</xdr:row>
      <xdr:rowOff>91440</xdr:rowOff>
    </xdr:from>
    <xdr:to>
      <xdr:col>38</xdr:col>
      <xdr:colOff>74295</xdr:colOff>
      <xdr:row>5</xdr:row>
      <xdr:rowOff>129540</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7894320" y="243840"/>
          <a:ext cx="3124200"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10.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F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F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F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F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0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0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0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0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0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1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1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1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1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1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1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1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2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2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2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2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2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2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2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2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3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3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3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3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3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3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3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3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4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4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4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4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4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4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4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editAs="absolute">
    <xdr:from>
      <xdr:col>6</xdr:col>
      <xdr:colOff>281940</xdr:colOff>
      <xdr:row>4</xdr:row>
      <xdr:rowOff>45720</xdr:rowOff>
    </xdr:from>
    <xdr:to>
      <xdr:col>11</xdr:col>
      <xdr:colOff>60960</xdr:colOff>
      <xdr:row>8</xdr:row>
      <xdr:rowOff>152400</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7735253" y="974408"/>
          <a:ext cx="3196113" cy="797242"/>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5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5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5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48</xdr:col>
      <xdr:colOff>155056</xdr:colOff>
      <xdr:row>42</xdr:row>
      <xdr:rowOff>110756</xdr:rowOff>
    </xdr:from>
    <xdr:to>
      <xdr:col>74</xdr:col>
      <xdr:colOff>143981</xdr:colOff>
      <xdr:row>61</xdr:row>
      <xdr:rowOff>143982</xdr:rowOff>
    </xdr:to>
    <xdr:sp macro="" textlink="">
      <xdr:nvSpPr>
        <xdr:cNvPr id="2" name="正方形/長方形 1">
          <a:extLst>
            <a:ext uri="{FF2B5EF4-FFF2-40B4-BE49-F238E27FC236}">
              <a16:creationId xmlns:a16="http://schemas.microsoft.com/office/drawing/2014/main" id="{00000000-0008-0000-1600-000002000000}"/>
            </a:ext>
          </a:extLst>
        </xdr:cNvPr>
        <xdr:cNvSpPr/>
      </xdr:nvSpPr>
      <xdr:spPr>
        <a:xfrm>
          <a:off x="8384656" y="6530606"/>
          <a:ext cx="4446625" cy="292882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xdr:twoCellAnchor>
    <xdr:from>
      <xdr:col>49</xdr:col>
      <xdr:colOff>11076</xdr:colOff>
      <xdr:row>12</xdr:row>
      <xdr:rowOff>88604</xdr:rowOff>
    </xdr:from>
    <xdr:to>
      <xdr:col>75</xdr:col>
      <xdr:colOff>0</xdr:colOff>
      <xdr:row>31</xdr:row>
      <xdr:rowOff>121831</xdr:rowOff>
    </xdr:to>
    <xdr:sp macro="" textlink="">
      <xdr:nvSpPr>
        <xdr:cNvPr id="3" name="正方形/長方形 2">
          <a:extLst>
            <a:ext uri="{FF2B5EF4-FFF2-40B4-BE49-F238E27FC236}">
              <a16:creationId xmlns:a16="http://schemas.microsoft.com/office/drawing/2014/main" id="{00000000-0008-0000-1600-000003000000}"/>
            </a:ext>
          </a:extLst>
        </xdr:cNvPr>
        <xdr:cNvSpPr/>
      </xdr:nvSpPr>
      <xdr:spPr>
        <a:xfrm>
          <a:off x="8412126" y="1917404"/>
          <a:ext cx="4446624" cy="2928827"/>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mc:AlternateContent xmlns:mc="http://schemas.openxmlformats.org/markup-compatibility/2006">
    <mc:Choice xmlns:a14="http://schemas.microsoft.com/office/drawing/2010/main" Requires="a14">
      <xdr:twoCellAnchor editAs="oneCell">
        <xdr:from>
          <xdr:col>29</xdr:col>
          <xdr:colOff>57150</xdr:colOff>
          <xdr:row>0</xdr:row>
          <xdr:rowOff>95250</xdr:rowOff>
        </xdr:from>
        <xdr:to>
          <xdr:col>36</xdr:col>
          <xdr:colOff>76200</xdr:colOff>
          <xdr:row>2</xdr:row>
          <xdr:rowOff>9525</xdr:rowOff>
        </xdr:to>
        <xdr:sp macro="" textlink="">
          <xdr:nvSpPr>
            <xdr:cNvPr id="363521" name="Check Box 1" hidden="1">
              <a:extLst>
                <a:ext uri="{63B3BB69-23CF-44E3-9099-C40C66FF867C}">
                  <a14:compatExt spid="_x0000_s363521"/>
                </a:ext>
                <a:ext uri="{FF2B5EF4-FFF2-40B4-BE49-F238E27FC236}">
                  <a16:creationId xmlns:a16="http://schemas.microsoft.com/office/drawing/2014/main" id="{00000000-0008-0000-1600-0000018C0500}"/>
                </a:ext>
              </a:extLst>
            </xdr:cNvPr>
            <xdr:cNvSpPr/>
          </xdr:nvSpPr>
          <xdr:spPr bwMode="auto">
            <a:xfrm>
              <a:off x="0" y="0"/>
              <a:ext cx="0" cy="0"/>
            </a:xfrm>
            <a:prstGeom prst="rect">
              <a:avLst/>
            </a:prstGeom>
            <a:solidFill>
              <a:srgbClr val="FFE38B"/>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セル色表示／非表示</a:t>
              </a:r>
            </a:p>
          </xdr:txBody>
        </xdr:sp>
        <xdr:clientData fPrintsWithSheet="0"/>
      </xdr:twoCellAnchor>
    </mc:Choice>
    <mc:Fallback/>
  </mc:AlternateContent>
  <xdr:twoCellAnchor>
    <xdr:from>
      <xdr:col>38</xdr:col>
      <xdr:colOff>68580</xdr:colOff>
      <xdr:row>0</xdr:row>
      <xdr:rowOff>76200</xdr:rowOff>
    </xdr:from>
    <xdr:to>
      <xdr:col>44</xdr:col>
      <xdr:colOff>53340</xdr:colOff>
      <xdr:row>2</xdr:row>
      <xdr:rowOff>38100</xdr:rowOff>
    </xdr:to>
    <xdr:sp macro="" textlink="">
      <xdr:nvSpPr>
        <xdr:cNvPr id="5" name="テキスト ボックス 4">
          <a:extLst>
            <a:ext uri="{FF2B5EF4-FFF2-40B4-BE49-F238E27FC236}">
              <a16:creationId xmlns:a16="http://schemas.microsoft.com/office/drawing/2014/main" id="{00000000-0008-0000-1600-000005000000}"/>
            </a:ext>
          </a:extLst>
        </xdr:cNvPr>
        <xdr:cNvSpPr txBox="1"/>
      </xdr:nvSpPr>
      <xdr:spPr>
        <a:xfrm>
          <a:off x="6583680" y="76200"/>
          <a:ext cx="1013460" cy="266700"/>
        </a:xfrm>
        <a:prstGeom prst="rect">
          <a:avLst/>
        </a:prstGeom>
        <a:solidFill>
          <a:srgbClr val="FFE38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ＭＳ Ｐゴシック" panose="020B0600070205080204" pitchFamily="50" charset="-128"/>
              <a:ea typeface="ＭＳ Ｐゴシック" panose="020B0600070205080204" pitchFamily="50" charset="-128"/>
            </a:rPr>
            <a:t>シート保護なし</a:t>
          </a:r>
        </a:p>
      </xdr:txBody>
    </xdr:sp>
    <xdr:clientData fPrintsWithSheet="0"/>
  </xdr:twoCellAnchor>
  <xdr:oneCellAnchor>
    <xdr:from>
      <xdr:col>41</xdr:col>
      <xdr:colOff>121823</xdr:colOff>
      <xdr:row>15</xdr:row>
      <xdr:rowOff>32807</xdr:rowOff>
    </xdr:from>
    <xdr:ext cx="5427922" cy="2008811"/>
    <xdr:pic>
      <xdr:nvPicPr>
        <xdr:cNvPr id="6" name="図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1"/>
        <a:stretch>
          <a:fillRect/>
        </a:stretch>
      </xdr:blipFill>
      <xdr:spPr>
        <a:xfrm>
          <a:off x="7151273" y="2318807"/>
          <a:ext cx="5427922" cy="2008811"/>
        </a:xfrm>
        <a:prstGeom prst="rect">
          <a:avLst/>
        </a:prstGeom>
      </xdr:spPr>
    </xdr:pic>
    <xdr:clientData/>
  </xdr:oneCellAnchor>
  <xdr:oneCellAnchor>
    <xdr:from>
      <xdr:col>41</xdr:col>
      <xdr:colOff>88601</xdr:colOff>
      <xdr:row>45</xdr:row>
      <xdr:rowOff>110333</xdr:rowOff>
    </xdr:from>
    <xdr:ext cx="5432267" cy="2008811"/>
    <xdr:pic>
      <xdr:nvPicPr>
        <xdr:cNvPr id="7" name="図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2"/>
        <a:stretch>
          <a:fillRect/>
        </a:stretch>
      </xdr:blipFill>
      <xdr:spPr>
        <a:xfrm>
          <a:off x="7118051" y="6987383"/>
          <a:ext cx="5432267" cy="2008811"/>
        </a:xfrm>
        <a:prstGeom prst="rect">
          <a:avLst/>
        </a:prstGeom>
      </xdr:spPr>
    </xdr:pic>
    <xdr:clientData/>
  </xdr:oneCellAnchor>
  <xdr:twoCellAnchor>
    <xdr:from>
      <xdr:col>44</xdr:col>
      <xdr:colOff>97198</xdr:colOff>
      <xdr:row>32</xdr:row>
      <xdr:rowOff>38100</xdr:rowOff>
    </xdr:from>
    <xdr:to>
      <xdr:col>75</xdr:col>
      <xdr:colOff>9454</xdr:colOff>
      <xdr:row>42</xdr:row>
      <xdr:rowOff>47625</xdr:rowOff>
    </xdr:to>
    <xdr:sp macro="" textlink="">
      <xdr:nvSpPr>
        <xdr:cNvPr id="8" name="テキスト ボックス 7">
          <a:extLst>
            <a:ext uri="{FF2B5EF4-FFF2-40B4-BE49-F238E27FC236}">
              <a16:creationId xmlns:a16="http://schemas.microsoft.com/office/drawing/2014/main" id="{00000000-0008-0000-1600-000008000000}"/>
            </a:ext>
          </a:extLst>
        </xdr:cNvPr>
        <xdr:cNvSpPr txBox="1"/>
      </xdr:nvSpPr>
      <xdr:spPr>
        <a:xfrm>
          <a:off x="7640998" y="4914900"/>
          <a:ext cx="5227206" cy="1552575"/>
        </a:xfrm>
        <a:prstGeom prst="rect">
          <a:avLst/>
        </a:prstGeom>
        <a:solidFill>
          <a:srgbClr val="FFE38B"/>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latin typeface="Meiryo UI" panose="020B0604030504040204" pitchFamily="50" charset="-128"/>
              <a:ea typeface="Meiryo UI" panose="020B0604030504040204" pitchFamily="50" charset="-128"/>
            </a:rPr>
            <a:t>※</a:t>
          </a:r>
          <a:r>
            <a:rPr kumimoji="1" lang="ja-JP" altLang="en-US" sz="1000" b="1">
              <a:latin typeface="Meiryo UI" panose="020B0604030504040204" pitchFamily="50" charset="-128"/>
              <a:ea typeface="Meiryo UI" panose="020B0604030504040204" pitchFamily="50" charset="-128"/>
            </a:rPr>
            <a:t>構成図に関する注記</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対策個票毎</a:t>
          </a:r>
          <a:r>
            <a:rPr kumimoji="1" lang="ja-JP" altLang="en-US" sz="1000" b="0">
              <a:latin typeface="Meiryo UI" panose="020B0604030504040204" pitchFamily="50" charset="-128"/>
              <a:ea typeface="Meiryo UI" panose="020B0604030504040204" pitchFamily="50" charset="-128"/>
            </a:rPr>
            <a:t>に設備構成比較を作成してください。（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左上の対策個票の番号を要記入</a:t>
          </a:r>
          <a:r>
            <a:rPr kumimoji="1" lang="ja-JP" altLang="en-US" sz="1000" b="0">
              <a:solidFill>
                <a:schemeClr val="dk1"/>
              </a:solidFill>
              <a:latin typeface="Meiryo UI" panose="020B0604030504040204" pitchFamily="50" charset="-128"/>
              <a:ea typeface="Meiryo UI" panose="020B0604030504040204" pitchFamily="50" charset="-128"/>
            </a:rPr>
            <a:t>、</a:t>
          </a:r>
          <a:endParaRPr kumimoji="1" lang="en-US" altLang="ja-JP" sz="1000" b="0">
            <a:solidFill>
              <a:schemeClr val="dk1"/>
            </a:solidFill>
            <a:latin typeface="Meiryo UI" panose="020B0604030504040204" pitchFamily="50" charset="-128"/>
            <a:ea typeface="Meiryo UI" panose="020B0604030504040204" pitchFamily="50" charset="-128"/>
          </a:endParaRPr>
        </a:p>
        <a:p>
          <a:r>
            <a:rPr kumimoji="1" lang="ja-JP" altLang="en-US" sz="1000" b="0">
              <a:solidFill>
                <a:schemeClr val="dk1"/>
              </a:solidFill>
              <a:latin typeface="Meiryo UI" panose="020B0604030504040204" pitchFamily="50" charset="-128"/>
              <a:ea typeface="Meiryo UI" panose="020B0604030504040204" pitchFamily="50" charset="-128"/>
            </a:rPr>
            <a:t>　　対策個票が３つ以上の場合はシートコピーして作成してください）</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■対策実施により発生する設備構成の変化が分かるように、「基準年度」「対策実施後」の構成図</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　　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（税込み</a:t>
          </a:r>
          <a:r>
            <a:rPr kumimoji="1" lang="en-US" altLang="ja-JP" sz="1000" b="0">
              <a:solidFill>
                <a:srgbClr val="FF0000"/>
              </a:solidFill>
              <a:latin typeface="Meiryo UI" panose="020B0604030504040204" pitchFamily="50" charset="-128"/>
              <a:ea typeface="Meiryo UI" panose="020B0604030504040204" pitchFamily="50" charset="-128"/>
            </a:rPr>
            <a:t>50</a:t>
          </a:r>
          <a:r>
            <a:rPr kumimoji="1" lang="ja-JP" altLang="en-US" sz="1000" b="0">
              <a:solidFill>
                <a:srgbClr val="FF0000"/>
              </a:solidFill>
              <a:latin typeface="Meiryo UI" panose="020B0604030504040204" pitchFamily="50" charset="-128"/>
              <a:ea typeface="Meiryo UI" panose="020B0604030504040204" pitchFamily="50" charset="-128"/>
            </a:rPr>
            <a:t>万円以上の設備は全て要記入、該当設備の枠線は</a:t>
          </a:r>
          <a:r>
            <a:rPr kumimoji="1" lang="ja-JP" altLang="en-US" sz="1000" b="1">
              <a:solidFill>
                <a:srgbClr val="FF0000"/>
              </a:solidFill>
              <a:latin typeface="Meiryo UI" panose="020B0604030504040204" pitchFamily="50" charset="-128"/>
              <a:ea typeface="Meiryo UI" panose="020B0604030504040204" pitchFamily="50" charset="-128"/>
            </a:rPr>
            <a:t>太字</a:t>
          </a:r>
          <a:r>
            <a:rPr kumimoji="1" lang="ja-JP" altLang="en-US" sz="1000" b="0">
              <a:solidFill>
                <a:srgbClr val="FF0000"/>
              </a:solidFill>
              <a:latin typeface="Meiryo UI" panose="020B0604030504040204" pitchFamily="50" charset="-128"/>
              <a:ea typeface="Meiryo UI" panose="020B0604030504040204" pitchFamily="50" charset="-128"/>
            </a:rPr>
            <a:t>）</a:t>
          </a:r>
          <a:endParaRPr kumimoji="1" lang="en-US" altLang="ja-JP" sz="1000" b="0">
            <a:solidFill>
              <a:srgbClr val="FF0000"/>
            </a:solidFill>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エネルギーを起点</a:t>
          </a:r>
          <a:r>
            <a:rPr kumimoji="1" lang="ja-JP" altLang="en-US" sz="1000" b="0">
              <a:latin typeface="Meiryo UI" panose="020B0604030504040204" pitchFamily="50" charset="-128"/>
              <a:ea typeface="Meiryo UI" panose="020B0604030504040204" pitchFamily="50" charset="-128"/>
            </a:rPr>
            <a:t>として</a:t>
          </a:r>
          <a:r>
            <a:rPr kumimoji="1" lang="ja-JP" altLang="en-US" sz="1000" b="0">
              <a:solidFill>
                <a:srgbClr val="FF0000"/>
              </a:solidFill>
              <a:latin typeface="Meiryo UI" panose="020B0604030504040204" pitchFamily="50" charset="-128"/>
              <a:ea typeface="Meiryo UI" panose="020B0604030504040204" pitchFamily="50" charset="-128"/>
            </a:rPr>
            <a:t>設備名と該当設備の最終負荷</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用途</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latin typeface="Meiryo UI" panose="020B0604030504040204" pitchFamily="50" charset="-128"/>
              <a:ea typeface="Meiryo UI" panose="020B0604030504040204" pitchFamily="50" charset="-128"/>
            </a:rPr>
            <a:t>も記入してください。</a:t>
          </a:r>
          <a:endParaRPr kumimoji="1" lang="en-US" altLang="ja-JP" sz="1000" b="0">
            <a:latin typeface="Meiryo UI" panose="020B0604030504040204" pitchFamily="50" charset="-128"/>
            <a:ea typeface="Meiryo UI" panose="020B0604030504040204" pitchFamily="50" charset="-128"/>
          </a:endParaRPr>
        </a:p>
        <a:p>
          <a:endParaRPr kumimoji="1" lang="en-US" altLang="ja-JP" sz="1000" b="0">
            <a:latin typeface="Meiryo UI" panose="020B0604030504040204" pitchFamily="50" charset="-128"/>
            <a:ea typeface="Meiryo UI" panose="020B0604030504040204" pitchFamily="50" charset="-12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48</xdr:col>
      <xdr:colOff>155056</xdr:colOff>
      <xdr:row>42</xdr:row>
      <xdr:rowOff>110756</xdr:rowOff>
    </xdr:from>
    <xdr:to>
      <xdr:col>74</xdr:col>
      <xdr:colOff>143981</xdr:colOff>
      <xdr:row>61</xdr:row>
      <xdr:rowOff>143982</xdr:rowOff>
    </xdr:to>
    <xdr:sp macro="" textlink="">
      <xdr:nvSpPr>
        <xdr:cNvPr id="2" name="正方形/長方形 1">
          <a:extLst>
            <a:ext uri="{FF2B5EF4-FFF2-40B4-BE49-F238E27FC236}">
              <a16:creationId xmlns:a16="http://schemas.microsoft.com/office/drawing/2014/main" id="{00000000-0008-0000-1700-000002000000}"/>
            </a:ext>
          </a:extLst>
        </xdr:cNvPr>
        <xdr:cNvSpPr/>
      </xdr:nvSpPr>
      <xdr:spPr>
        <a:xfrm>
          <a:off x="8384656" y="6530606"/>
          <a:ext cx="4446625" cy="292882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xdr:twoCellAnchor>
    <xdr:from>
      <xdr:col>49</xdr:col>
      <xdr:colOff>11076</xdr:colOff>
      <xdr:row>12</xdr:row>
      <xdr:rowOff>88604</xdr:rowOff>
    </xdr:from>
    <xdr:to>
      <xdr:col>75</xdr:col>
      <xdr:colOff>0</xdr:colOff>
      <xdr:row>31</xdr:row>
      <xdr:rowOff>121831</xdr:rowOff>
    </xdr:to>
    <xdr:sp macro="" textlink="">
      <xdr:nvSpPr>
        <xdr:cNvPr id="3" name="正方形/長方形 2">
          <a:extLst>
            <a:ext uri="{FF2B5EF4-FFF2-40B4-BE49-F238E27FC236}">
              <a16:creationId xmlns:a16="http://schemas.microsoft.com/office/drawing/2014/main" id="{00000000-0008-0000-1700-000003000000}"/>
            </a:ext>
          </a:extLst>
        </xdr:cNvPr>
        <xdr:cNvSpPr/>
      </xdr:nvSpPr>
      <xdr:spPr>
        <a:xfrm>
          <a:off x="8412126" y="1917404"/>
          <a:ext cx="4446624" cy="2928827"/>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mc:AlternateContent xmlns:mc="http://schemas.openxmlformats.org/markup-compatibility/2006">
    <mc:Choice xmlns:a14="http://schemas.microsoft.com/office/drawing/2010/main" Requires="a14">
      <xdr:twoCellAnchor editAs="oneCell">
        <xdr:from>
          <xdr:col>29</xdr:col>
          <xdr:colOff>57150</xdr:colOff>
          <xdr:row>0</xdr:row>
          <xdr:rowOff>95250</xdr:rowOff>
        </xdr:from>
        <xdr:to>
          <xdr:col>36</xdr:col>
          <xdr:colOff>57150</xdr:colOff>
          <xdr:row>1</xdr:row>
          <xdr:rowOff>95250</xdr:rowOff>
        </xdr:to>
        <xdr:sp macro="" textlink="">
          <xdr:nvSpPr>
            <xdr:cNvPr id="364545" name="Check Box 1" hidden="1">
              <a:extLst>
                <a:ext uri="{63B3BB69-23CF-44E3-9099-C40C66FF867C}">
                  <a14:compatExt spid="_x0000_s364545"/>
                </a:ext>
                <a:ext uri="{FF2B5EF4-FFF2-40B4-BE49-F238E27FC236}">
                  <a16:creationId xmlns:a16="http://schemas.microsoft.com/office/drawing/2014/main" id="{00000000-0008-0000-1700-000001900500}"/>
                </a:ext>
              </a:extLst>
            </xdr:cNvPr>
            <xdr:cNvSpPr/>
          </xdr:nvSpPr>
          <xdr:spPr bwMode="auto">
            <a:xfrm>
              <a:off x="0" y="0"/>
              <a:ext cx="0" cy="0"/>
            </a:xfrm>
            <a:prstGeom prst="rect">
              <a:avLst/>
            </a:prstGeom>
            <a:solidFill>
              <a:srgbClr val="FFE38B"/>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セル色表示／非表示</a:t>
              </a:r>
            </a:p>
          </xdr:txBody>
        </xdr:sp>
        <xdr:clientData fPrintsWithSheet="0"/>
      </xdr:twoCellAnchor>
    </mc:Choice>
    <mc:Fallback/>
  </mc:AlternateContent>
  <xdr:twoCellAnchor>
    <xdr:from>
      <xdr:col>38</xdr:col>
      <xdr:colOff>68580</xdr:colOff>
      <xdr:row>0</xdr:row>
      <xdr:rowOff>76200</xdr:rowOff>
    </xdr:from>
    <xdr:to>
      <xdr:col>44</xdr:col>
      <xdr:colOff>53340</xdr:colOff>
      <xdr:row>2</xdr:row>
      <xdr:rowOff>38100</xdr:rowOff>
    </xdr:to>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a:xfrm>
          <a:off x="6583680" y="76200"/>
          <a:ext cx="1013460" cy="266700"/>
        </a:xfrm>
        <a:prstGeom prst="rect">
          <a:avLst/>
        </a:prstGeom>
        <a:solidFill>
          <a:srgbClr val="FFE38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ＭＳ Ｐゴシック" panose="020B0600070205080204" pitchFamily="50" charset="-128"/>
              <a:ea typeface="ＭＳ Ｐゴシック" panose="020B0600070205080204" pitchFamily="50" charset="-128"/>
            </a:rPr>
            <a:t>シート保護なし</a:t>
          </a:r>
        </a:p>
      </xdr:txBody>
    </xdr:sp>
    <xdr:clientData fPrintsWithSheet="0"/>
  </xdr:twoCellAnchor>
  <xdr:oneCellAnchor>
    <xdr:from>
      <xdr:col>42</xdr:col>
      <xdr:colOff>47625</xdr:colOff>
      <xdr:row>15</xdr:row>
      <xdr:rowOff>76201</xdr:rowOff>
    </xdr:from>
    <xdr:ext cx="5155259" cy="1905000"/>
    <xdr:pic>
      <xdr:nvPicPr>
        <xdr:cNvPr id="6" name="図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1"/>
        <a:stretch>
          <a:fillRect/>
        </a:stretch>
      </xdr:blipFill>
      <xdr:spPr>
        <a:xfrm>
          <a:off x="7248525" y="2362201"/>
          <a:ext cx="5155259" cy="1905000"/>
        </a:xfrm>
        <a:prstGeom prst="rect">
          <a:avLst/>
        </a:prstGeom>
      </xdr:spPr>
    </xdr:pic>
    <xdr:clientData/>
  </xdr:oneCellAnchor>
  <xdr:oneCellAnchor>
    <xdr:from>
      <xdr:col>42</xdr:col>
      <xdr:colOff>38100</xdr:colOff>
      <xdr:row>47</xdr:row>
      <xdr:rowOff>31720</xdr:rowOff>
    </xdr:from>
    <xdr:ext cx="5172075" cy="1465424"/>
    <xdr:pic>
      <xdr:nvPicPr>
        <xdr:cNvPr id="7" name="図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a:stretch>
          <a:fillRect/>
        </a:stretch>
      </xdr:blipFill>
      <xdr:spPr>
        <a:xfrm>
          <a:off x="7239000" y="7213570"/>
          <a:ext cx="5172075" cy="1465424"/>
        </a:xfrm>
        <a:prstGeom prst="rect">
          <a:avLst/>
        </a:prstGeom>
      </xdr:spPr>
    </xdr:pic>
    <xdr:clientData/>
  </xdr:oneCellAnchor>
  <xdr:twoCellAnchor>
    <xdr:from>
      <xdr:col>44</xdr:col>
      <xdr:colOff>85725</xdr:colOff>
      <xdr:row>32</xdr:row>
      <xdr:rowOff>38100</xdr:rowOff>
    </xdr:from>
    <xdr:to>
      <xdr:col>74</xdr:col>
      <xdr:colOff>169431</xdr:colOff>
      <xdr:row>42</xdr:row>
      <xdr:rowOff>47625</xdr:rowOff>
    </xdr:to>
    <xdr:sp macro="" textlink="">
      <xdr:nvSpPr>
        <xdr:cNvPr id="8" name="テキスト ボックス 7">
          <a:extLst>
            <a:ext uri="{FF2B5EF4-FFF2-40B4-BE49-F238E27FC236}">
              <a16:creationId xmlns:a16="http://schemas.microsoft.com/office/drawing/2014/main" id="{00000000-0008-0000-1700-000008000000}"/>
            </a:ext>
          </a:extLst>
        </xdr:cNvPr>
        <xdr:cNvSpPr txBox="1"/>
      </xdr:nvSpPr>
      <xdr:spPr>
        <a:xfrm>
          <a:off x="7629525" y="4914900"/>
          <a:ext cx="5227206" cy="1552575"/>
        </a:xfrm>
        <a:prstGeom prst="rect">
          <a:avLst/>
        </a:prstGeom>
        <a:solidFill>
          <a:srgbClr val="FFE38B"/>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latin typeface="Meiryo UI" panose="020B0604030504040204" pitchFamily="50" charset="-128"/>
              <a:ea typeface="Meiryo UI" panose="020B0604030504040204" pitchFamily="50" charset="-128"/>
            </a:rPr>
            <a:t>※</a:t>
          </a:r>
          <a:r>
            <a:rPr kumimoji="1" lang="ja-JP" altLang="en-US" sz="1000" b="1">
              <a:latin typeface="Meiryo UI" panose="020B0604030504040204" pitchFamily="50" charset="-128"/>
              <a:ea typeface="Meiryo UI" panose="020B0604030504040204" pitchFamily="50" charset="-128"/>
            </a:rPr>
            <a:t>構成図に関する注記</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対策個票毎</a:t>
          </a:r>
          <a:r>
            <a:rPr kumimoji="1" lang="ja-JP" altLang="en-US" sz="1000" b="0">
              <a:latin typeface="Meiryo UI" panose="020B0604030504040204" pitchFamily="50" charset="-128"/>
              <a:ea typeface="Meiryo UI" panose="020B0604030504040204" pitchFamily="50" charset="-128"/>
            </a:rPr>
            <a:t>に設備構成比較を作成してください。（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左上の対策個票の番号を要記入</a:t>
          </a:r>
          <a:r>
            <a:rPr kumimoji="1" lang="ja-JP" altLang="en-US" sz="1000" b="0">
              <a:solidFill>
                <a:schemeClr val="dk1"/>
              </a:solidFill>
              <a:latin typeface="Meiryo UI" panose="020B0604030504040204" pitchFamily="50" charset="-128"/>
              <a:ea typeface="Meiryo UI" panose="020B0604030504040204" pitchFamily="50" charset="-128"/>
            </a:rPr>
            <a:t>、</a:t>
          </a:r>
          <a:endParaRPr kumimoji="1" lang="en-US" altLang="ja-JP" sz="1000" b="0">
            <a:solidFill>
              <a:schemeClr val="dk1"/>
            </a:solidFill>
            <a:latin typeface="Meiryo UI" panose="020B0604030504040204" pitchFamily="50" charset="-128"/>
            <a:ea typeface="Meiryo UI" panose="020B0604030504040204" pitchFamily="50" charset="-128"/>
          </a:endParaRPr>
        </a:p>
        <a:p>
          <a:r>
            <a:rPr kumimoji="1" lang="ja-JP" altLang="en-US" sz="1000" b="0">
              <a:solidFill>
                <a:schemeClr val="dk1"/>
              </a:solidFill>
              <a:latin typeface="Meiryo UI" panose="020B0604030504040204" pitchFamily="50" charset="-128"/>
              <a:ea typeface="Meiryo UI" panose="020B0604030504040204" pitchFamily="50" charset="-128"/>
            </a:rPr>
            <a:t>　　対策個票が３つ以上の場合はシートコピーして作成してください）</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■対策実施により発生する設備構成の変化が分かるように、「基準年度」「対策実施後」の構成図</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　　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（税込み</a:t>
          </a:r>
          <a:r>
            <a:rPr kumimoji="1" lang="en-US" altLang="ja-JP" sz="1000" b="0">
              <a:solidFill>
                <a:srgbClr val="FF0000"/>
              </a:solidFill>
              <a:latin typeface="Meiryo UI" panose="020B0604030504040204" pitchFamily="50" charset="-128"/>
              <a:ea typeface="Meiryo UI" panose="020B0604030504040204" pitchFamily="50" charset="-128"/>
            </a:rPr>
            <a:t>50</a:t>
          </a:r>
          <a:r>
            <a:rPr kumimoji="1" lang="ja-JP" altLang="en-US" sz="1000" b="0">
              <a:solidFill>
                <a:srgbClr val="FF0000"/>
              </a:solidFill>
              <a:latin typeface="Meiryo UI" panose="020B0604030504040204" pitchFamily="50" charset="-128"/>
              <a:ea typeface="Meiryo UI" panose="020B0604030504040204" pitchFamily="50" charset="-128"/>
            </a:rPr>
            <a:t>万円以上の設備は全て要記入、該当設備の枠線は</a:t>
          </a:r>
          <a:r>
            <a:rPr kumimoji="1" lang="ja-JP" altLang="en-US" sz="1000" b="1">
              <a:solidFill>
                <a:srgbClr val="FF0000"/>
              </a:solidFill>
              <a:latin typeface="Meiryo UI" panose="020B0604030504040204" pitchFamily="50" charset="-128"/>
              <a:ea typeface="Meiryo UI" panose="020B0604030504040204" pitchFamily="50" charset="-128"/>
            </a:rPr>
            <a:t>太字</a:t>
          </a:r>
          <a:r>
            <a:rPr kumimoji="1" lang="ja-JP" altLang="en-US" sz="1000" b="0">
              <a:solidFill>
                <a:srgbClr val="FF0000"/>
              </a:solidFill>
              <a:latin typeface="Meiryo UI" panose="020B0604030504040204" pitchFamily="50" charset="-128"/>
              <a:ea typeface="Meiryo UI" panose="020B0604030504040204" pitchFamily="50" charset="-128"/>
            </a:rPr>
            <a:t>）</a:t>
          </a:r>
          <a:endParaRPr kumimoji="1" lang="en-US" altLang="ja-JP" sz="1000" b="0">
            <a:solidFill>
              <a:srgbClr val="FF0000"/>
            </a:solidFill>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エネルギーを起点</a:t>
          </a:r>
          <a:r>
            <a:rPr kumimoji="1" lang="ja-JP" altLang="en-US" sz="1000" b="0">
              <a:latin typeface="Meiryo UI" panose="020B0604030504040204" pitchFamily="50" charset="-128"/>
              <a:ea typeface="Meiryo UI" panose="020B0604030504040204" pitchFamily="50" charset="-128"/>
            </a:rPr>
            <a:t>として</a:t>
          </a:r>
          <a:r>
            <a:rPr kumimoji="1" lang="ja-JP" altLang="en-US" sz="1000" b="0">
              <a:solidFill>
                <a:srgbClr val="FF0000"/>
              </a:solidFill>
              <a:latin typeface="Meiryo UI" panose="020B0604030504040204" pitchFamily="50" charset="-128"/>
              <a:ea typeface="Meiryo UI" panose="020B0604030504040204" pitchFamily="50" charset="-128"/>
            </a:rPr>
            <a:t>設備名と該当設備の最終負荷</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用途</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latin typeface="Meiryo UI" panose="020B0604030504040204" pitchFamily="50" charset="-128"/>
              <a:ea typeface="Meiryo UI" panose="020B0604030504040204" pitchFamily="50" charset="-128"/>
            </a:rPr>
            <a:t>も記入してください。</a:t>
          </a:r>
          <a:endParaRPr kumimoji="1" lang="en-US" altLang="ja-JP" sz="1000" b="0">
            <a:latin typeface="Meiryo UI" panose="020B0604030504040204" pitchFamily="50" charset="-128"/>
            <a:ea typeface="Meiryo UI" panose="020B0604030504040204" pitchFamily="50" charset="-128"/>
          </a:endParaRPr>
        </a:p>
        <a:p>
          <a:endParaRPr kumimoji="1" lang="en-US" altLang="ja-JP" sz="1000" b="0">
            <a:latin typeface="Meiryo UI" panose="020B0604030504040204" pitchFamily="50" charset="-128"/>
            <a:ea typeface="Meiryo UI" panose="020B0604030504040204" pitchFamily="50"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42</xdr:col>
      <xdr:colOff>231321</xdr:colOff>
      <xdr:row>9</xdr:row>
      <xdr:rowOff>40818</xdr:rowOff>
    </xdr:from>
    <xdr:to>
      <xdr:col>50</xdr:col>
      <xdr:colOff>40821</xdr:colOff>
      <xdr:row>14</xdr:row>
      <xdr:rowOff>204106</xdr:rowOff>
    </xdr:to>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17376321" y="3250743"/>
          <a:ext cx="4457700" cy="2068288"/>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800" b="1">
              <a:solidFill>
                <a:srgbClr val="FF0000"/>
              </a:solidFill>
              <a:latin typeface="+mn-ea"/>
              <a:ea typeface="+mn-ea"/>
            </a:rPr>
            <a:t>「部材の調達」「取付工事」「電気工事」「試験調整」「検収」「工事会社等への支払」などの項目を含め、工事の具体的なスケジュールを示すこと</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11</xdr:col>
      <xdr:colOff>547687</xdr:colOff>
      <xdr:row>0</xdr:row>
      <xdr:rowOff>295275</xdr:rowOff>
    </xdr:from>
    <xdr:to>
      <xdr:col>16</xdr:col>
      <xdr:colOff>136207</xdr:colOff>
      <xdr:row>3</xdr:row>
      <xdr:rowOff>342900</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0287000" y="295275"/>
          <a:ext cx="3041332" cy="809625"/>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2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xdr:from>
      <xdr:col>3</xdr:col>
      <xdr:colOff>342900</xdr:colOff>
      <xdr:row>59</xdr:row>
      <xdr:rowOff>7620</xdr:rowOff>
    </xdr:from>
    <xdr:to>
      <xdr:col>7</xdr:col>
      <xdr:colOff>670560</xdr:colOff>
      <xdr:row>60</xdr:row>
      <xdr:rowOff>0</xdr:rowOff>
    </xdr:to>
    <xdr:grpSp>
      <xdr:nvGrpSpPr>
        <xdr:cNvPr id="7" name="グループ化 6">
          <a:extLst>
            <a:ext uri="{FF2B5EF4-FFF2-40B4-BE49-F238E27FC236}">
              <a16:creationId xmlns:a16="http://schemas.microsoft.com/office/drawing/2014/main" id="{00000000-0008-0000-0200-000007000000}"/>
            </a:ext>
          </a:extLst>
        </xdr:cNvPr>
        <xdr:cNvGrpSpPr/>
      </xdr:nvGrpSpPr>
      <xdr:grpSpPr>
        <a:xfrm>
          <a:off x="2521744" y="10842308"/>
          <a:ext cx="4732972" cy="301942"/>
          <a:chOff x="2314575" y="10133271"/>
          <a:chExt cx="4166235" cy="316230"/>
        </a:xfrm>
      </xdr:grpSpPr>
      <xdr:sp macro="" textlink="">
        <xdr:nvSpPr>
          <xdr:cNvPr id="8"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08000000}"/>
              </a:ext>
            </a:extLst>
          </xdr:cNvPr>
          <xdr:cNvSpPr/>
        </xdr:nvSpPr>
        <xdr:spPr bwMode="auto">
          <a:xfrm>
            <a:off x="2466975" y="10170795"/>
            <a:ext cx="1756410" cy="2438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9"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09000000}"/>
              </a:ext>
            </a:extLst>
          </xdr:cNvPr>
          <xdr:cNvSpPr/>
        </xdr:nvSpPr>
        <xdr:spPr bwMode="auto">
          <a:xfrm>
            <a:off x="4451985" y="10186035"/>
            <a:ext cx="1838325" cy="2362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10"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0A000000}"/>
              </a:ext>
            </a:extLst>
          </xdr:cNvPr>
          <xdr:cNvSpPr/>
        </xdr:nvSpPr>
        <xdr:spPr bwMode="auto">
          <a:xfrm>
            <a:off x="2314575" y="10133271"/>
            <a:ext cx="4166235" cy="316230"/>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5</xdr:col>
      <xdr:colOff>83820</xdr:colOff>
      <xdr:row>55</xdr:row>
      <xdr:rowOff>220980</xdr:rowOff>
    </xdr:from>
    <xdr:to>
      <xdr:col>9</xdr:col>
      <xdr:colOff>800100</xdr:colOff>
      <xdr:row>58</xdr:row>
      <xdr:rowOff>0</xdr:rowOff>
    </xdr:to>
    <xdr:grpSp>
      <xdr:nvGrpSpPr>
        <xdr:cNvPr id="11" name="グループ化 10">
          <a:extLst>
            <a:ext uri="{FF2B5EF4-FFF2-40B4-BE49-F238E27FC236}">
              <a16:creationId xmlns:a16="http://schemas.microsoft.com/office/drawing/2014/main" id="{00000000-0008-0000-0200-00000B000000}"/>
            </a:ext>
          </a:extLst>
        </xdr:cNvPr>
        <xdr:cNvGrpSpPr/>
      </xdr:nvGrpSpPr>
      <xdr:grpSpPr>
        <a:xfrm>
          <a:off x="4191476" y="9900761"/>
          <a:ext cx="5121593" cy="624364"/>
          <a:chOff x="3789045" y="9698207"/>
          <a:chExt cx="4669155" cy="636271"/>
        </a:xfrm>
      </xdr:grpSpPr>
      <xdr:sp macro="" textlink="">
        <xdr:nvSpPr>
          <xdr:cNvPr id="12" name="Option Button 62" hidden="1">
            <a:extLst>
              <a:ext uri="{63B3BB69-23CF-44E3-9099-C40C66FF867C}">
                <a14:compatExt xmlns:a14="http://schemas.microsoft.com/office/drawing/2010/main" spid="_x0000_s139326"/>
              </a:ext>
              <a:ext uri="{FF2B5EF4-FFF2-40B4-BE49-F238E27FC236}">
                <a16:creationId xmlns:a16="http://schemas.microsoft.com/office/drawing/2014/main" id="{00000000-0008-0000-0200-00000C000000}"/>
              </a:ext>
            </a:extLst>
          </xdr:cNvPr>
          <xdr:cNvSpPr/>
        </xdr:nvSpPr>
        <xdr:spPr bwMode="auto">
          <a:xfrm>
            <a:off x="3906444" y="9745978"/>
            <a:ext cx="1441672"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中小企業に該当する</a:t>
            </a:r>
          </a:p>
        </xdr:txBody>
      </xdr:sp>
      <xdr:sp macro="" textlink="">
        <xdr:nvSpPr>
          <xdr:cNvPr id="13" name="Option Button 63" hidden="1">
            <a:extLst>
              <a:ext uri="{63B3BB69-23CF-44E3-9099-C40C66FF867C}">
                <a14:compatExt xmlns:a14="http://schemas.microsoft.com/office/drawing/2010/main" spid="_x0000_s139327"/>
              </a:ext>
              <a:ext uri="{FF2B5EF4-FFF2-40B4-BE49-F238E27FC236}">
                <a16:creationId xmlns:a16="http://schemas.microsoft.com/office/drawing/2014/main" id="{00000000-0008-0000-0200-00000D000000}"/>
              </a:ext>
            </a:extLst>
          </xdr:cNvPr>
          <xdr:cNvSpPr/>
        </xdr:nvSpPr>
        <xdr:spPr bwMode="auto">
          <a:xfrm>
            <a:off x="5711564" y="9736453"/>
            <a:ext cx="1246103" cy="2647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中小企業に該当しない</a:t>
            </a:r>
          </a:p>
        </xdr:txBody>
      </xdr:sp>
      <xdr:sp macro="" textlink="">
        <xdr:nvSpPr>
          <xdr:cNvPr id="14" name="Option Button 65" hidden="1">
            <a:extLst>
              <a:ext uri="{63B3BB69-23CF-44E3-9099-C40C66FF867C}">
                <a14:compatExt xmlns:a14="http://schemas.microsoft.com/office/drawing/2010/main" spid="_x0000_s139329"/>
              </a:ext>
              <a:ext uri="{FF2B5EF4-FFF2-40B4-BE49-F238E27FC236}">
                <a16:creationId xmlns:a16="http://schemas.microsoft.com/office/drawing/2014/main" id="{00000000-0008-0000-0200-00000E000000}"/>
              </a:ext>
            </a:extLst>
          </xdr:cNvPr>
          <xdr:cNvSpPr/>
        </xdr:nvSpPr>
        <xdr:spPr bwMode="auto">
          <a:xfrm>
            <a:off x="6067424" y="10070655"/>
            <a:ext cx="1362076" cy="2307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50t以上3,000t未満</a:t>
            </a:r>
          </a:p>
        </xdr:txBody>
      </xdr:sp>
      <xdr:sp macro="" textlink="">
        <xdr:nvSpPr>
          <xdr:cNvPr id="15" name="Option Button 66" hidden="1">
            <a:extLst>
              <a:ext uri="{63B3BB69-23CF-44E3-9099-C40C66FF867C}">
                <a14:compatExt xmlns:a14="http://schemas.microsoft.com/office/drawing/2010/main" spid="_x0000_s139330"/>
              </a:ext>
              <a:ext uri="{FF2B5EF4-FFF2-40B4-BE49-F238E27FC236}">
                <a16:creationId xmlns:a16="http://schemas.microsoft.com/office/drawing/2014/main" id="{00000000-0008-0000-0200-00000F000000}"/>
              </a:ext>
            </a:extLst>
          </xdr:cNvPr>
          <xdr:cNvSpPr/>
        </xdr:nvSpPr>
        <xdr:spPr bwMode="auto">
          <a:xfrm>
            <a:off x="7572374" y="10075691"/>
            <a:ext cx="742951" cy="2206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それ以外</a:t>
            </a:r>
          </a:p>
        </xdr:txBody>
      </xdr:sp>
      <xdr:sp macro="" textlink="">
        <xdr:nvSpPr>
          <xdr:cNvPr id="16" name="Group Box 68" hidden="1">
            <a:extLst>
              <a:ext uri="{63B3BB69-23CF-44E3-9099-C40C66FF867C}">
                <a14:compatExt xmlns:a14="http://schemas.microsoft.com/office/drawing/2010/main" spid="_x0000_s139332"/>
              </a:ext>
              <a:ext uri="{FF2B5EF4-FFF2-40B4-BE49-F238E27FC236}">
                <a16:creationId xmlns:a16="http://schemas.microsoft.com/office/drawing/2014/main" id="{00000000-0008-0000-0200-000010000000}"/>
              </a:ext>
            </a:extLst>
          </xdr:cNvPr>
          <xdr:cNvSpPr/>
        </xdr:nvSpPr>
        <xdr:spPr bwMode="auto">
          <a:xfrm>
            <a:off x="3789045" y="9698207"/>
            <a:ext cx="4669155" cy="636271"/>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68</a:t>
            </a:r>
          </a:p>
        </xdr:txBody>
      </xdr:sp>
    </xdr:grpSp>
    <xdr:clientData/>
  </xdr:twoCellAnchor>
  <mc:AlternateContent xmlns:mc="http://schemas.openxmlformats.org/markup-compatibility/2006">
    <mc:Choice xmlns:a14="http://schemas.microsoft.com/office/drawing/2010/main" Requires="a14">
      <xdr:twoCellAnchor>
        <xdr:from>
          <xdr:col>5</xdr:col>
          <xdr:colOff>85725</xdr:colOff>
          <xdr:row>55</xdr:row>
          <xdr:rowOff>219075</xdr:rowOff>
        </xdr:from>
        <xdr:to>
          <xdr:col>9</xdr:col>
          <xdr:colOff>800100</xdr:colOff>
          <xdr:row>58</xdr:row>
          <xdr:rowOff>0</xdr:rowOff>
        </xdr:to>
        <xdr:sp macro="" textlink="">
          <xdr:nvSpPr>
            <xdr:cNvPr id="338945" name="Group Box 1" hidden="1">
              <a:extLst>
                <a:ext uri="{63B3BB69-23CF-44E3-9099-C40C66FF867C}">
                  <a14:compatExt spid="_x0000_s338945"/>
                </a:ext>
                <a:ext uri="{FF2B5EF4-FFF2-40B4-BE49-F238E27FC236}">
                  <a16:creationId xmlns:a16="http://schemas.microsoft.com/office/drawing/2014/main" id="{00000000-0008-0000-0200-0000012C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68</a:t>
              </a:r>
            </a:p>
          </xdr:txBody>
        </xdr:sp>
        <xdr:clientData/>
      </xdr:twoCellAnchor>
    </mc:Choice>
    <mc:Fallback/>
  </mc:AlternateContent>
  <xdr:twoCellAnchor>
    <xdr:from>
      <xdr:col>5</xdr:col>
      <xdr:colOff>85725</xdr:colOff>
      <xdr:row>55</xdr:row>
      <xdr:rowOff>219075</xdr:rowOff>
    </xdr:from>
    <xdr:to>
      <xdr:col>9</xdr:col>
      <xdr:colOff>800100</xdr:colOff>
      <xdr:row>58</xdr:row>
      <xdr:rowOff>0</xdr:rowOff>
    </xdr:to>
    <xdr:grpSp>
      <xdr:nvGrpSpPr>
        <xdr:cNvPr id="18" name="グループ化 10">
          <a:extLst>
            <a:ext uri="{FF2B5EF4-FFF2-40B4-BE49-F238E27FC236}">
              <a16:creationId xmlns:a16="http://schemas.microsoft.com/office/drawing/2014/main" id="{00000000-0008-0000-0200-000012000000}"/>
            </a:ext>
          </a:extLst>
        </xdr:cNvPr>
        <xdr:cNvGrpSpPr>
          <a:grpSpLocks/>
        </xdr:cNvGrpSpPr>
      </xdr:nvGrpSpPr>
      <xdr:grpSpPr bwMode="auto">
        <a:xfrm>
          <a:off x="4193381" y="9898856"/>
          <a:ext cx="5119688" cy="626269"/>
          <a:chOff x="37890" y="96982"/>
          <a:chExt cx="46691" cy="6362"/>
        </a:xfrm>
      </xdr:grpSpPr>
      <xdr:pic>
        <xdr:nvPicPr>
          <xdr:cNvPr id="19" name="Option Button 62" hidden="1">
            <a:extLst>
              <a:ext uri="{FF2B5EF4-FFF2-40B4-BE49-F238E27FC236}">
                <a16:creationId xmlns:a16="http://schemas.microsoft.com/office/drawing/2014/main" id="{00000000-0008-0000-0200-00001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Option Button 63" hidden="1">
            <a:extLst>
              <a:ext uri="{FF2B5EF4-FFF2-40B4-BE49-F238E27FC236}">
                <a16:creationId xmlns:a16="http://schemas.microsoft.com/office/drawing/2014/main" id="{00000000-0008-0000-0200-00001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 name="Option Button 65" hidden="1">
            <a:extLst>
              <a:ext uri="{FF2B5EF4-FFF2-40B4-BE49-F238E27FC236}">
                <a16:creationId xmlns:a16="http://schemas.microsoft.com/office/drawing/2014/main" id="{00000000-0008-0000-0200-00001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 name="Option Button 66" hidden="1">
            <a:extLst>
              <a:ext uri="{FF2B5EF4-FFF2-40B4-BE49-F238E27FC236}">
                <a16:creationId xmlns:a16="http://schemas.microsoft.com/office/drawing/2014/main" id="{00000000-0008-0000-0200-00001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 name="Group Box 68" hidden="1">
            <a:extLst>
              <a:ext uri="{FF2B5EF4-FFF2-40B4-BE49-F238E27FC236}">
                <a16:creationId xmlns:a16="http://schemas.microsoft.com/office/drawing/2014/main" id="{00000000-0008-0000-0200-00001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4" name="Group 39">
          <a:extLst>
            <a:ext uri="{FF2B5EF4-FFF2-40B4-BE49-F238E27FC236}">
              <a16:creationId xmlns:a16="http://schemas.microsoft.com/office/drawing/2014/main" id="{00000000-0008-0000-0200-000018000000}"/>
            </a:ext>
          </a:extLst>
        </xdr:cNvPr>
        <xdr:cNvGrpSpPr>
          <a:grpSpLocks/>
        </xdr:cNvGrpSpPr>
      </xdr:nvGrpSpPr>
      <xdr:grpSpPr bwMode="auto">
        <a:xfrm>
          <a:off x="4193381" y="9898856"/>
          <a:ext cx="5119688" cy="626269"/>
          <a:chOff x="37890" y="96982"/>
          <a:chExt cx="46691" cy="6362"/>
        </a:xfrm>
      </xdr:grpSpPr>
      <xdr:pic>
        <xdr:nvPicPr>
          <xdr:cNvPr id="25" name="Option Button 62" hidden="1">
            <a:extLst>
              <a:ext uri="{FF2B5EF4-FFF2-40B4-BE49-F238E27FC236}">
                <a16:creationId xmlns:a16="http://schemas.microsoft.com/office/drawing/2014/main" id="{00000000-0008-0000-0200-00001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Option Button 63" hidden="1">
            <a:extLst>
              <a:ext uri="{FF2B5EF4-FFF2-40B4-BE49-F238E27FC236}">
                <a16:creationId xmlns:a16="http://schemas.microsoft.com/office/drawing/2014/main" id="{00000000-0008-0000-0200-00001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7" name="Option Button 65" hidden="1">
            <a:extLst>
              <a:ext uri="{FF2B5EF4-FFF2-40B4-BE49-F238E27FC236}">
                <a16:creationId xmlns:a16="http://schemas.microsoft.com/office/drawing/2014/main" id="{00000000-0008-0000-0200-00001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Option Button 66" hidden="1">
            <a:extLst>
              <a:ext uri="{FF2B5EF4-FFF2-40B4-BE49-F238E27FC236}">
                <a16:creationId xmlns:a16="http://schemas.microsoft.com/office/drawing/2014/main" id="{00000000-0008-0000-0200-00001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9" name="Group Box 68" hidden="1">
            <a:extLst>
              <a:ext uri="{FF2B5EF4-FFF2-40B4-BE49-F238E27FC236}">
                <a16:creationId xmlns:a16="http://schemas.microsoft.com/office/drawing/2014/main" id="{00000000-0008-0000-0200-00001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30" name="Group 49">
          <a:extLst>
            <a:ext uri="{FF2B5EF4-FFF2-40B4-BE49-F238E27FC236}">
              <a16:creationId xmlns:a16="http://schemas.microsoft.com/office/drawing/2014/main" id="{00000000-0008-0000-0200-00001E000000}"/>
            </a:ext>
          </a:extLst>
        </xdr:cNvPr>
        <xdr:cNvGrpSpPr>
          <a:grpSpLocks/>
        </xdr:cNvGrpSpPr>
      </xdr:nvGrpSpPr>
      <xdr:grpSpPr bwMode="auto">
        <a:xfrm>
          <a:off x="4193381" y="9898856"/>
          <a:ext cx="5119688" cy="626269"/>
          <a:chOff x="37890" y="96982"/>
          <a:chExt cx="46691" cy="6362"/>
        </a:xfrm>
      </xdr:grpSpPr>
      <xdr:pic>
        <xdr:nvPicPr>
          <xdr:cNvPr id="31" name="Option Button 62" hidden="1">
            <a:extLst>
              <a:ext uri="{FF2B5EF4-FFF2-40B4-BE49-F238E27FC236}">
                <a16:creationId xmlns:a16="http://schemas.microsoft.com/office/drawing/2014/main" id="{00000000-0008-0000-0200-00001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2" name="Option Button 63" hidden="1">
            <a:extLst>
              <a:ext uri="{FF2B5EF4-FFF2-40B4-BE49-F238E27FC236}">
                <a16:creationId xmlns:a16="http://schemas.microsoft.com/office/drawing/2014/main" id="{00000000-0008-0000-0200-00002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3" name="Option Button 65" hidden="1">
            <a:extLst>
              <a:ext uri="{FF2B5EF4-FFF2-40B4-BE49-F238E27FC236}">
                <a16:creationId xmlns:a16="http://schemas.microsoft.com/office/drawing/2014/main" id="{00000000-0008-0000-0200-00002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4" name="Option Button 66" hidden="1">
            <a:extLst>
              <a:ext uri="{FF2B5EF4-FFF2-40B4-BE49-F238E27FC236}">
                <a16:creationId xmlns:a16="http://schemas.microsoft.com/office/drawing/2014/main" id="{00000000-0008-0000-0200-00002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5" name="Group Box 68" hidden="1">
            <a:extLst>
              <a:ext uri="{FF2B5EF4-FFF2-40B4-BE49-F238E27FC236}">
                <a16:creationId xmlns:a16="http://schemas.microsoft.com/office/drawing/2014/main" id="{00000000-0008-0000-0200-00002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36" name="Group 59">
          <a:extLst>
            <a:ext uri="{FF2B5EF4-FFF2-40B4-BE49-F238E27FC236}">
              <a16:creationId xmlns:a16="http://schemas.microsoft.com/office/drawing/2014/main" id="{00000000-0008-0000-0200-000024000000}"/>
            </a:ext>
          </a:extLst>
        </xdr:cNvPr>
        <xdr:cNvGrpSpPr>
          <a:grpSpLocks/>
        </xdr:cNvGrpSpPr>
      </xdr:nvGrpSpPr>
      <xdr:grpSpPr bwMode="auto">
        <a:xfrm>
          <a:off x="4193381" y="9898856"/>
          <a:ext cx="5119688" cy="626269"/>
          <a:chOff x="37890" y="96982"/>
          <a:chExt cx="46691" cy="6362"/>
        </a:xfrm>
      </xdr:grpSpPr>
      <xdr:pic>
        <xdr:nvPicPr>
          <xdr:cNvPr id="37" name="Option Button 62" hidden="1">
            <a:extLst>
              <a:ext uri="{FF2B5EF4-FFF2-40B4-BE49-F238E27FC236}">
                <a16:creationId xmlns:a16="http://schemas.microsoft.com/office/drawing/2014/main" id="{00000000-0008-0000-0200-00002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8" name="Option Button 63" hidden="1">
            <a:extLst>
              <a:ext uri="{FF2B5EF4-FFF2-40B4-BE49-F238E27FC236}">
                <a16:creationId xmlns:a16="http://schemas.microsoft.com/office/drawing/2014/main" id="{00000000-0008-0000-0200-00002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9" name="Option Button 65" hidden="1">
            <a:extLst>
              <a:ext uri="{FF2B5EF4-FFF2-40B4-BE49-F238E27FC236}">
                <a16:creationId xmlns:a16="http://schemas.microsoft.com/office/drawing/2014/main" id="{00000000-0008-0000-0200-00002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0" name="Option Button 66" hidden="1">
            <a:extLst>
              <a:ext uri="{FF2B5EF4-FFF2-40B4-BE49-F238E27FC236}">
                <a16:creationId xmlns:a16="http://schemas.microsoft.com/office/drawing/2014/main" id="{00000000-0008-0000-0200-00002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1" name="Group Box 68" hidden="1">
            <a:extLst>
              <a:ext uri="{FF2B5EF4-FFF2-40B4-BE49-F238E27FC236}">
                <a16:creationId xmlns:a16="http://schemas.microsoft.com/office/drawing/2014/main" id="{00000000-0008-0000-0200-00002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42" name="Group 69">
          <a:extLst>
            <a:ext uri="{FF2B5EF4-FFF2-40B4-BE49-F238E27FC236}">
              <a16:creationId xmlns:a16="http://schemas.microsoft.com/office/drawing/2014/main" id="{00000000-0008-0000-0200-00002A000000}"/>
            </a:ext>
          </a:extLst>
        </xdr:cNvPr>
        <xdr:cNvGrpSpPr>
          <a:grpSpLocks/>
        </xdr:cNvGrpSpPr>
      </xdr:nvGrpSpPr>
      <xdr:grpSpPr bwMode="auto">
        <a:xfrm>
          <a:off x="4193381" y="9898856"/>
          <a:ext cx="5119688" cy="626269"/>
          <a:chOff x="37890" y="96982"/>
          <a:chExt cx="46691" cy="6362"/>
        </a:xfrm>
      </xdr:grpSpPr>
      <xdr:pic>
        <xdr:nvPicPr>
          <xdr:cNvPr id="43" name="Option Button 62" hidden="1">
            <a:extLst>
              <a:ext uri="{FF2B5EF4-FFF2-40B4-BE49-F238E27FC236}">
                <a16:creationId xmlns:a16="http://schemas.microsoft.com/office/drawing/2014/main" id="{00000000-0008-0000-0200-00002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4" name="Option Button 63" hidden="1">
            <a:extLst>
              <a:ext uri="{FF2B5EF4-FFF2-40B4-BE49-F238E27FC236}">
                <a16:creationId xmlns:a16="http://schemas.microsoft.com/office/drawing/2014/main" id="{00000000-0008-0000-0200-00002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5" name="Option Button 65" hidden="1">
            <a:extLst>
              <a:ext uri="{FF2B5EF4-FFF2-40B4-BE49-F238E27FC236}">
                <a16:creationId xmlns:a16="http://schemas.microsoft.com/office/drawing/2014/main" id="{00000000-0008-0000-0200-00002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6" name="Option Button 66" hidden="1">
            <a:extLst>
              <a:ext uri="{FF2B5EF4-FFF2-40B4-BE49-F238E27FC236}">
                <a16:creationId xmlns:a16="http://schemas.microsoft.com/office/drawing/2014/main" id="{00000000-0008-0000-0200-00002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7" name="Group Box 68" hidden="1">
            <a:extLst>
              <a:ext uri="{FF2B5EF4-FFF2-40B4-BE49-F238E27FC236}">
                <a16:creationId xmlns:a16="http://schemas.microsoft.com/office/drawing/2014/main" id="{00000000-0008-0000-0200-00002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48" name="Group 79">
          <a:extLst>
            <a:ext uri="{FF2B5EF4-FFF2-40B4-BE49-F238E27FC236}">
              <a16:creationId xmlns:a16="http://schemas.microsoft.com/office/drawing/2014/main" id="{00000000-0008-0000-0200-000030000000}"/>
            </a:ext>
          </a:extLst>
        </xdr:cNvPr>
        <xdr:cNvGrpSpPr>
          <a:grpSpLocks/>
        </xdr:cNvGrpSpPr>
      </xdr:nvGrpSpPr>
      <xdr:grpSpPr bwMode="auto">
        <a:xfrm>
          <a:off x="4193381" y="9898856"/>
          <a:ext cx="5119688" cy="626269"/>
          <a:chOff x="37890" y="96982"/>
          <a:chExt cx="46691" cy="6362"/>
        </a:xfrm>
      </xdr:grpSpPr>
      <xdr:pic>
        <xdr:nvPicPr>
          <xdr:cNvPr id="49" name="Option Button 62" hidden="1">
            <a:extLst>
              <a:ext uri="{FF2B5EF4-FFF2-40B4-BE49-F238E27FC236}">
                <a16:creationId xmlns:a16="http://schemas.microsoft.com/office/drawing/2014/main" id="{00000000-0008-0000-0200-000031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0" name="Option Button 63" hidden="1">
            <a:extLst>
              <a:ext uri="{FF2B5EF4-FFF2-40B4-BE49-F238E27FC236}">
                <a16:creationId xmlns:a16="http://schemas.microsoft.com/office/drawing/2014/main" id="{00000000-0008-0000-0200-000032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1" name="Option Button 65" hidden="1">
            <a:extLst>
              <a:ext uri="{FF2B5EF4-FFF2-40B4-BE49-F238E27FC236}">
                <a16:creationId xmlns:a16="http://schemas.microsoft.com/office/drawing/2014/main" id="{00000000-0008-0000-0200-000033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2" name="Option Button 66" hidden="1">
            <a:extLst>
              <a:ext uri="{FF2B5EF4-FFF2-40B4-BE49-F238E27FC236}">
                <a16:creationId xmlns:a16="http://schemas.microsoft.com/office/drawing/2014/main" id="{00000000-0008-0000-0200-000034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3" name="Group Box 68" hidden="1">
            <a:extLst>
              <a:ext uri="{FF2B5EF4-FFF2-40B4-BE49-F238E27FC236}">
                <a16:creationId xmlns:a16="http://schemas.microsoft.com/office/drawing/2014/main" id="{00000000-0008-0000-0200-000035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54" name="Group 89">
          <a:extLst>
            <a:ext uri="{FF2B5EF4-FFF2-40B4-BE49-F238E27FC236}">
              <a16:creationId xmlns:a16="http://schemas.microsoft.com/office/drawing/2014/main" id="{00000000-0008-0000-0200-000036000000}"/>
            </a:ext>
          </a:extLst>
        </xdr:cNvPr>
        <xdr:cNvGrpSpPr>
          <a:grpSpLocks/>
        </xdr:cNvGrpSpPr>
      </xdr:nvGrpSpPr>
      <xdr:grpSpPr bwMode="auto">
        <a:xfrm>
          <a:off x="4193381" y="9898856"/>
          <a:ext cx="5119688" cy="626269"/>
          <a:chOff x="37890" y="96982"/>
          <a:chExt cx="46691" cy="6362"/>
        </a:xfrm>
      </xdr:grpSpPr>
      <xdr:pic>
        <xdr:nvPicPr>
          <xdr:cNvPr id="55" name="Option Button 62" hidden="1">
            <a:extLst>
              <a:ext uri="{FF2B5EF4-FFF2-40B4-BE49-F238E27FC236}">
                <a16:creationId xmlns:a16="http://schemas.microsoft.com/office/drawing/2014/main" id="{00000000-0008-0000-0200-000037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6" name="Option Button 63" hidden="1">
            <a:extLst>
              <a:ext uri="{FF2B5EF4-FFF2-40B4-BE49-F238E27FC236}">
                <a16:creationId xmlns:a16="http://schemas.microsoft.com/office/drawing/2014/main" id="{00000000-0008-0000-0200-000038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7" name="Option Button 65" hidden="1">
            <a:extLst>
              <a:ext uri="{FF2B5EF4-FFF2-40B4-BE49-F238E27FC236}">
                <a16:creationId xmlns:a16="http://schemas.microsoft.com/office/drawing/2014/main" id="{00000000-0008-0000-0200-000039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8" name="Option Button 66" hidden="1">
            <a:extLst>
              <a:ext uri="{FF2B5EF4-FFF2-40B4-BE49-F238E27FC236}">
                <a16:creationId xmlns:a16="http://schemas.microsoft.com/office/drawing/2014/main" id="{00000000-0008-0000-0200-00003A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9" name="Group Box 68" hidden="1">
            <a:extLst>
              <a:ext uri="{FF2B5EF4-FFF2-40B4-BE49-F238E27FC236}">
                <a16:creationId xmlns:a16="http://schemas.microsoft.com/office/drawing/2014/main" id="{00000000-0008-0000-0200-00003B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60" name="Group 99">
          <a:extLst>
            <a:ext uri="{FF2B5EF4-FFF2-40B4-BE49-F238E27FC236}">
              <a16:creationId xmlns:a16="http://schemas.microsoft.com/office/drawing/2014/main" id="{00000000-0008-0000-0200-00003C000000}"/>
            </a:ext>
          </a:extLst>
        </xdr:cNvPr>
        <xdr:cNvGrpSpPr>
          <a:grpSpLocks/>
        </xdr:cNvGrpSpPr>
      </xdr:nvGrpSpPr>
      <xdr:grpSpPr bwMode="auto">
        <a:xfrm>
          <a:off x="4193381" y="9898856"/>
          <a:ext cx="5119688" cy="626269"/>
          <a:chOff x="37890" y="96982"/>
          <a:chExt cx="46691" cy="6362"/>
        </a:xfrm>
      </xdr:grpSpPr>
      <xdr:pic>
        <xdr:nvPicPr>
          <xdr:cNvPr id="61" name="Option Button 62" hidden="1">
            <a:extLst>
              <a:ext uri="{FF2B5EF4-FFF2-40B4-BE49-F238E27FC236}">
                <a16:creationId xmlns:a16="http://schemas.microsoft.com/office/drawing/2014/main" id="{00000000-0008-0000-0200-00003D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2" name="Option Button 63" hidden="1">
            <a:extLst>
              <a:ext uri="{FF2B5EF4-FFF2-40B4-BE49-F238E27FC236}">
                <a16:creationId xmlns:a16="http://schemas.microsoft.com/office/drawing/2014/main" id="{00000000-0008-0000-0200-00003E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3" name="Option Button 65" hidden="1">
            <a:extLst>
              <a:ext uri="{FF2B5EF4-FFF2-40B4-BE49-F238E27FC236}">
                <a16:creationId xmlns:a16="http://schemas.microsoft.com/office/drawing/2014/main" id="{00000000-0008-0000-0200-00003F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4" name="Option Button 66" hidden="1">
            <a:extLst>
              <a:ext uri="{FF2B5EF4-FFF2-40B4-BE49-F238E27FC236}">
                <a16:creationId xmlns:a16="http://schemas.microsoft.com/office/drawing/2014/main" id="{00000000-0008-0000-0200-000040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5" name="Group Box 68" hidden="1">
            <a:extLst>
              <a:ext uri="{FF2B5EF4-FFF2-40B4-BE49-F238E27FC236}">
                <a16:creationId xmlns:a16="http://schemas.microsoft.com/office/drawing/2014/main" id="{00000000-0008-0000-0200-000041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66" name="Group 109">
          <a:extLst>
            <a:ext uri="{FF2B5EF4-FFF2-40B4-BE49-F238E27FC236}">
              <a16:creationId xmlns:a16="http://schemas.microsoft.com/office/drawing/2014/main" id="{00000000-0008-0000-0200-000042000000}"/>
            </a:ext>
          </a:extLst>
        </xdr:cNvPr>
        <xdr:cNvGrpSpPr>
          <a:grpSpLocks/>
        </xdr:cNvGrpSpPr>
      </xdr:nvGrpSpPr>
      <xdr:grpSpPr bwMode="auto">
        <a:xfrm>
          <a:off x="4193381" y="9898856"/>
          <a:ext cx="5119688" cy="626269"/>
          <a:chOff x="37890" y="96982"/>
          <a:chExt cx="46691" cy="6362"/>
        </a:xfrm>
      </xdr:grpSpPr>
      <xdr:pic>
        <xdr:nvPicPr>
          <xdr:cNvPr id="67" name="Option Button 62" hidden="1">
            <a:extLst>
              <a:ext uri="{FF2B5EF4-FFF2-40B4-BE49-F238E27FC236}">
                <a16:creationId xmlns:a16="http://schemas.microsoft.com/office/drawing/2014/main" id="{00000000-0008-0000-0200-00004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8" name="Option Button 63" hidden="1">
            <a:extLst>
              <a:ext uri="{FF2B5EF4-FFF2-40B4-BE49-F238E27FC236}">
                <a16:creationId xmlns:a16="http://schemas.microsoft.com/office/drawing/2014/main" id="{00000000-0008-0000-0200-00004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9" name="Option Button 65" hidden="1">
            <a:extLst>
              <a:ext uri="{FF2B5EF4-FFF2-40B4-BE49-F238E27FC236}">
                <a16:creationId xmlns:a16="http://schemas.microsoft.com/office/drawing/2014/main" id="{00000000-0008-0000-0200-00004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0" name="Option Button 66" hidden="1">
            <a:extLst>
              <a:ext uri="{FF2B5EF4-FFF2-40B4-BE49-F238E27FC236}">
                <a16:creationId xmlns:a16="http://schemas.microsoft.com/office/drawing/2014/main" id="{00000000-0008-0000-0200-00004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1" name="Group Box 68" hidden="1">
            <a:extLst>
              <a:ext uri="{FF2B5EF4-FFF2-40B4-BE49-F238E27FC236}">
                <a16:creationId xmlns:a16="http://schemas.microsoft.com/office/drawing/2014/main" id="{00000000-0008-0000-0200-00004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72" name="Group 119">
          <a:extLst>
            <a:ext uri="{FF2B5EF4-FFF2-40B4-BE49-F238E27FC236}">
              <a16:creationId xmlns:a16="http://schemas.microsoft.com/office/drawing/2014/main" id="{00000000-0008-0000-0200-000048000000}"/>
            </a:ext>
          </a:extLst>
        </xdr:cNvPr>
        <xdr:cNvGrpSpPr>
          <a:grpSpLocks/>
        </xdr:cNvGrpSpPr>
      </xdr:nvGrpSpPr>
      <xdr:grpSpPr bwMode="auto">
        <a:xfrm>
          <a:off x="4193381" y="9898856"/>
          <a:ext cx="5119688" cy="626269"/>
          <a:chOff x="37890" y="96982"/>
          <a:chExt cx="46691" cy="6362"/>
        </a:xfrm>
      </xdr:grpSpPr>
      <xdr:pic>
        <xdr:nvPicPr>
          <xdr:cNvPr id="73" name="Option Button 62" hidden="1">
            <a:extLst>
              <a:ext uri="{FF2B5EF4-FFF2-40B4-BE49-F238E27FC236}">
                <a16:creationId xmlns:a16="http://schemas.microsoft.com/office/drawing/2014/main" id="{00000000-0008-0000-0200-00004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4" name="Option Button 63" hidden="1">
            <a:extLst>
              <a:ext uri="{FF2B5EF4-FFF2-40B4-BE49-F238E27FC236}">
                <a16:creationId xmlns:a16="http://schemas.microsoft.com/office/drawing/2014/main" id="{00000000-0008-0000-0200-00004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Option Button 65" hidden="1">
            <a:extLst>
              <a:ext uri="{FF2B5EF4-FFF2-40B4-BE49-F238E27FC236}">
                <a16:creationId xmlns:a16="http://schemas.microsoft.com/office/drawing/2014/main" id="{00000000-0008-0000-0200-00004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Option Button 66" hidden="1">
            <a:extLst>
              <a:ext uri="{FF2B5EF4-FFF2-40B4-BE49-F238E27FC236}">
                <a16:creationId xmlns:a16="http://schemas.microsoft.com/office/drawing/2014/main" id="{00000000-0008-0000-0200-00004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Group Box 68" hidden="1">
            <a:extLst>
              <a:ext uri="{FF2B5EF4-FFF2-40B4-BE49-F238E27FC236}">
                <a16:creationId xmlns:a16="http://schemas.microsoft.com/office/drawing/2014/main" id="{00000000-0008-0000-0200-00004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78" name="Group 129">
          <a:extLst>
            <a:ext uri="{FF2B5EF4-FFF2-40B4-BE49-F238E27FC236}">
              <a16:creationId xmlns:a16="http://schemas.microsoft.com/office/drawing/2014/main" id="{00000000-0008-0000-0200-00004E000000}"/>
            </a:ext>
          </a:extLst>
        </xdr:cNvPr>
        <xdr:cNvGrpSpPr>
          <a:grpSpLocks/>
        </xdr:cNvGrpSpPr>
      </xdr:nvGrpSpPr>
      <xdr:grpSpPr bwMode="auto">
        <a:xfrm>
          <a:off x="4193381" y="9898856"/>
          <a:ext cx="5119688" cy="626269"/>
          <a:chOff x="37890" y="96982"/>
          <a:chExt cx="46691" cy="6362"/>
        </a:xfrm>
      </xdr:grpSpPr>
      <xdr:pic>
        <xdr:nvPicPr>
          <xdr:cNvPr id="79" name="Option Button 62" hidden="1">
            <a:extLst>
              <a:ext uri="{FF2B5EF4-FFF2-40B4-BE49-F238E27FC236}">
                <a16:creationId xmlns:a16="http://schemas.microsoft.com/office/drawing/2014/main" id="{00000000-0008-0000-0200-00004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Option Button 63" hidden="1">
            <a:extLst>
              <a:ext uri="{FF2B5EF4-FFF2-40B4-BE49-F238E27FC236}">
                <a16:creationId xmlns:a16="http://schemas.microsoft.com/office/drawing/2014/main" id="{00000000-0008-0000-0200-00005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Option Button 65" hidden="1">
            <a:extLst>
              <a:ext uri="{FF2B5EF4-FFF2-40B4-BE49-F238E27FC236}">
                <a16:creationId xmlns:a16="http://schemas.microsoft.com/office/drawing/2014/main" id="{00000000-0008-0000-0200-00005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Option Button 66" hidden="1">
            <a:extLst>
              <a:ext uri="{FF2B5EF4-FFF2-40B4-BE49-F238E27FC236}">
                <a16:creationId xmlns:a16="http://schemas.microsoft.com/office/drawing/2014/main" id="{00000000-0008-0000-0200-00005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Group Box 68" hidden="1">
            <a:extLst>
              <a:ext uri="{FF2B5EF4-FFF2-40B4-BE49-F238E27FC236}">
                <a16:creationId xmlns:a16="http://schemas.microsoft.com/office/drawing/2014/main" id="{00000000-0008-0000-0200-00005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84" name="Group 139">
          <a:extLst>
            <a:ext uri="{FF2B5EF4-FFF2-40B4-BE49-F238E27FC236}">
              <a16:creationId xmlns:a16="http://schemas.microsoft.com/office/drawing/2014/main" id="{00000000-0008-0000-0200-000054000000}"/>
            </a:ext>
          </a:extLst>
        </xdr:cNvPr>
        <xdr:cNvGrpSpPr>
          <a:grpSpLocks/>
        </xdr:cNvGrpSpPr>
      </xdr:nvGrpSpPr>
      <xdr:grpSpPr bwMode="auto">
        <a:xfrm>
          <a:off x="4193381" y="9898856"/>
          <a:ext cx="5119688" cy="626269"/>
          <a:chOff x="37890" y="96982"/>
          <a:chExt cx="46691" cy="6362"/>
        </a:xfrm>
      </xdr:grpSpPr>
      <xdr:pic>
        <xdr:nvPicPr>
          <xdr:cNvPr id="85" name="Option Button 62" hidden="1">
            <a:extLst>
              <a:ext uri="{FF2B5EF4-FFF2-40B4-BE49-F238E27FC236}">
                <a16:creationId xmlns:a16="http://schemas.microsoft.com/office/drawing/2014/main" id="{00000000-0008-0000-0200-00005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Option Button 63" hidden="1">
            <a:extLst>
              <a:ext uri="{FF2B5EF4-FFF2-40B4-BE49-F238E27FC236}">
                <a16:creationId xmlns:a16="http://schemas.microsoft.com/office/drawing/2014/main" id="{00000000-0008-0000-0200-00005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Option Button 65" hidden="1">
            <a:extLst>
              <a:ext uri="{FF2B5EF4-FFF2-40B4-BE49-F238E27FC236}">
                <a16:creationId xmlns:a16="http://schemas.microsoft.com/office/drawing/2014/main" id="{00000000-0008-0000-0200-00005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Option Button 66" hidden="1">
            <a:extLst>
              <a:ext uri="{FF2B5EF4-FFF2-40B4-BE49-F238E27FC236}">
                <a16:creationId xmlns:a16="http://schemas.microsoft.com/office/drawing/2014/main" id="{00000000-0008-0000-0200-00005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Group Box 68" hidden="1">
            <a:extLst>
              <a:ext uri="{FF2B5EF4-FFF2-40B4-BE49-F238E27FC236}">
                <a16:creationId xmlns:a16="http://schemas.microsoft.com/office/drawing/2014/main" id="{00000000-0008-0000-0200-00005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90" name="Group 149">
          <a:extLst>
            <a:ext uri="{FF2B5EF4-FFF2-40B4-BE49-F238E27FC236}">
              <a16:creationId xmlns:a16="http://schemas.microsoft.com/office/drawing/2014/main" id="{00000000-0008-0000-0200-00005A000000}"/>
            </a:ext>
          </a:extLst>
        </xdr:cNvPr>
        <xdr:cNvGrpSpPr>
          <a:grpSpLocks/>
        </xdr:cNvGrpSpPr>
      </xdr:nvGrpSpPr>
      <xdr:grpSpPr bwMode="auto">
        <a:xfrm>
          <a:off x="4193381" y="9898856"/>
          <a:ext cx="5119688" cy="626269"/>
          <a:chOff x="37890" y="96982"/>
          <a:chExt cx="46691" cy="6362"/>
        </a:xfrm>
      </xdr:grpSpPr>
      <xdr:pic>
        <xdr:nvPicPr>
          <xdr:cNvPr id="91" name="Option Button 62" hidden="1">
            <a:extLst>
              <a:ext uri="{FF2B5EF4-FFF2-40B4-BE49-F238E27FC236}">
                <a16:creationId xmlns:a16="http://schemas.microsoft.com/office/drawing/2014/main" id="{00000000-0008-0000-0200-00005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 name="Option Button 63" hidden="1">
            <a:extLst>
              <a:ext uri="{FF2B5EF4-FFF2-40B4-BE49-F238E27FC236}">
                <a16:creationId xmlns:a16="http://schemas.microsoft.com/office/drawing/2014/main" id="{00000000-0008-0000-0200-00005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3" name="Option Button 65" hidden="1">
            <a:extLst>
              <a:ext uri="{FF2B5EF4-FFF2-40B4-BE49-F238E27FC236}">
                <a16:creationId xmlns:a16="http://schemas.microsoft.com/office/drawing/2014/main" id="{00000000-0008-0000-0200-00005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4" name="Option Button 66" hidden="1">
            <a:extLst>
              <a:ext uri="{FF2B5EF4-FFF2-40B4-BE49-F238E27FC236}">
                <a16:creationId xmlns:a16="http://schemas.microsoft.com/office/drawing/2014/main" id="{00000000-0008-0000-0200-00005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5" name="Group Box 68" hidden="1">
            <a:extLst>
              <a:ext uri="{FF2B5EF4-FFF2-40B4-BE49-F238E27FC236}">
                <a16:creationId xmlns:a16="http://schemas.microsoft.com/office/drawing/2014/main" id="{00000000-0008-0000-0200-00005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96" name="Group 159">
          <a:extLst>
            <a:ext uri="{FF2B5EF4-FFF2-40B4-BE49-F238E27FC236}">
              <a16:creationId xmlns:a16="http://schemas.microsoft.com/office/drawing/2014/main" id="{00000000-0008-0000-0200-000060000000}"/>
            </a:ext>
          </a:extLst>
        </xdr:cNvPr>
        <xdr:cNvGrpSpPr>
          <a:grpSpLocks/>
        </xdr:cNvGrpSpPr>
      </xdr:nvGrpSpPr>
      <xdr:grpSpPr bwMode="auto">
        <a:xfrm>
          <a:off x="4193381" y="9898856"/>
          <a:ext cx="5119688" cy="626269"/>
          <a:chOff x="37890" y="96982"/>
          <a:chExt cx="46691" cy="6362"/>
        </a:xfrm>
      </xdr:grpSpPr>
      <xdr:pic>
        <xdr:nvPicPr>
          <xdr:cNvPr id="97" name="Option Button 62" hidden="1">
            <a:extLst>
              <a:ext uri="{FF2B5EF4-FFF2-40B4-BE49-F238E27FC236}">
                <a16:creationId xmlns:a16="http://schemas.microsoft.com/office/drawing/2014/main" id="{00000000-0008-0000-0200-000061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8" name="Option Button 63" hidden="1">
            <a:extLst>
              <a:ext uri="{FF2B5EF4-FFF2-40B4-BE49-F238E27FC236}">
                <a16:creationId xmlns:a16="http://schemas.microsoft.com/office/drawing/2014/main" id="{00000000-0008-0000-0200-000062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9" name="Option Button 65" hidden="1">
            <a:extLst>
              <a:ext uri="{FF2B5EF4-FFF2-40B4-BE49-F238E27FC236}">
                <a16:creationId xmlns:a16="http://schemas.microsoft.com/office/drawing/2014/main" id="{00000000-0008-0000-0200-000063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0" name="Option Button 66" hidden="1">
            <a:extLst>
              <a:ext uri="{FF2B5EF4-FFF2-40B4-BE49-F238E27FC236}">
                <a16:creationId xmlns:a16="http://schemas.microsoft.com/office/drawing/2014/main" id="{00000000-0008-0000-0200-000064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1" name="Group Box 68" hidden="1">
            <a:extLst>
              <a:ext uri="{FF2B5EF4-FFF2-40B4-BE49-F238E27FC236}">
                <a16:creationId xmlns:a16="http://schemas.microsoft.com/office/drawing/2014/main" id="{00000000-0008-0000-0200-000065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02" name="Group 169">
          <a:extLst>
            <a:ext uri="{FF2B5EF4-FFF2-40B4-BE49-F238E27FC236}">
              <a16:creationId xmlns:a16="http://schemas.microsoft.com/office/drawing/2014/main" id="{00000000-0008-0000-0200-000066000000}"/>
            </a:ext>
          </a:extLst>
        </xdr:cNvPr>
        <xdr:cNvGrpSpPr>
          <a:grpSpLocks/>
        </xdr:cNvGrpSpPr>
      </xdr:nvGrpSpPr>
      <xdr:grpSpPr bwMode="auto">
        <a:xfrm>
          <a:off x="4193381" y="9898856"/>
          <a:ext cx="5119688" cy="626269"/>
          <a:chOff x="37890" y="96982"/>
          <a:chExt cx="46691" cy="6362"/>
        </a:xfrm>
      </xdr:grpSpPr>
      <xdr:pic>
        <xdr:nvPicPr>
          <xdr:cNvPr id="103" name="Option Button 62" hidden="1">
            <a:extLst>
              <a:ext uri="{FF2B5EF4-FFF2-40B4-BE49-F238E27FC236}">
                <a16:creationId xmlns:a16="http://schemas.microsoft.com/office/drawing/2014/main" id="{00000000-0008-0000-0200-000067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4" name="Option Button 63" hidden="1">
            <a:extLst>
              <a:ext uri="{FF2B5EF4-FFF2-40B4-BE49-F238E27FC236}">
                <a16:creationId xmlns:a16="http://schemas.microsoft.com/office/drawing/2014/main" id="{00000000-0008-0000-0200-000068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5" name="Option Button 65" hidden="1">
            <a:extLst>
              <a:ext uri="{FF2B5EF4-FFF2-40B4-BE49-F238E27FC236}">
                <a16:creationId xmlns:a16="http://schemas.microsoft.com/office/drawing/2014/main" id="{00000000-0008-0000-0200-000069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6" name="Option Button 66" hidden="1">
            <a:extLst>
              <a:ext uri="{FF2B5EF4-FFF2-40B4-BE49-F238E27FC236}">
                <a16:creationId xmlns:a16="http://schemas.microsoft.com/office/drawing/2014/main" id="{00000000-0008-0000-0200-00006A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7" name="Group Box 68" hidden="1">
            <a:extLst>
              <a:ext uri="{FF2B5EF4-FFF2-40B4-BE49-F238E27FC236}">
                <a16:creationId xmlns:a16="http://schemas.microsoft.com/office/drawing/2014/main" id="{00000000-0008-0000-0200-00006B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08" name="Group 179">
          <a:extLst>
            <a:ext uri="{FF2B5EF4-FFF2-40B4-BE49-F238E27FC236}">
              <a16:creationId xmlns:a16="http://schemas.microsoft.com/office/drawing/2014/main" id="{00000000-0008-0000-0200-00006C000000}"/>
            </a:ext>
          </a:extLst>
        </xdr:cNvPr>
        <xdr:cNvGrpSpPr>
          <a:grpSpLocks/>
        </xdr:cNvGrpSpPr>
      </xdr:nvGrpSpPr>
      <xdr:grpSpPr bwMode="auto">
        <a:xfrm>
          <a:off x="4193381" y="9898856"/>
          <a:ext cx="5119688" cy="626269"/>
          <a:chOff x="37890" y="96982"/>
          <a:chExt cx="46691" cy="6362"/>
        </a:xfrm>
      </xdr:grpSpPr>
      <xdr:pic>
        <xdr:nvPicPr>
          <xdr:cNvPr id="109" name="Option Button 62" hidden="1">
            <a:extLst>
              <a:ext uri="{FF2B5EF4-FFF2-40B4-BE49-F238E27FC236}">
                <a16:creationId xmlns:a16="http://schemas.microsoft.com/office/drawing/2014/main" id="{00000000-0008-0000-0200-00006D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0" name="Option Button 63" hidden="1">
            <a:extLst>
              <a:ext uri="{FF2B5EF4-FFF2-40B4-BE49-F238E27FC236}">
                <a16:creationId xmlns:a16="http://schemas.microsoft.com/office/drawing/2014/main" id="{00000000-0008-0000-0200-00006E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1" name="Option Button 65" hidden="1">
            <a:extLst>
              <a:ext uri="{FF2B5EF4-FFF2-40B4-BE49-F238E27FC236}">
                <a16:creationId xmlns:a16="http://schemas.microsoft.com/office/drawing/2014/main" id="{00000000-0008-0000-0200-00006F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2" name="Option Button 66" hidden="1">
            <a:extLst>
              <a:ext uri="{FF2B5EF4-FFF2-40B4-BE49-F238E27FC236}">
                <a16:creationId xmlns:a16="http://schemas.microsoft.com/office/drawing/2014/main" id="{00000000-0008-0000-0200-000070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 name="Group Box 68" hidden="1">
            <a:extLst>
              <a:ext uri="{FF2B5EF4-FFF2-40B4-BE49-F238E27FC236}">
                <a16:creationId xmlns:a16="http://schemas.microsoft.com/office/drawing/2014/main" id="{00000000-0008-0000-0200-000071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14" name="Group 189">
          <a:extLst>
            <a:ext uri="{FF2B5EF4-FFF2-40B4-BE49-F238E27FC236}">
              <a16:creationId xmlns:a16="http://schemas.microsoft.com/office/drawing/2014/main" id="{00000000-0008-0000-0200-000072000000}"/>
            </a:ext>
          </a:extLst>
        </xdr:cNvPr>
        <xdr:cNvGrpSpPr>
          <a:grpSpLocks/>
        </xdr:cNvGrpSpPr>
      </xdr:nvGrpSpPr>
      <xdr:grpSpPr bwMode="auto">
        <a:xfrm>
          <a:off x="4193381" y="9898856"/>
          <a:ext cx="5119688" cy="626269"/>
          <a:chOff x="37890" y="96982"/>
          <a:chExt cx="46691" cy="6362"/>
        </a:xfrm>
      </xdr:grpSpPr>
      <xdr:pic>
        <xdr:nvPicPr>
          <xdr:cNvPr id="115" name="Option Button 62" hidden="1">
            <a:extLst>
              <a:ext uri="{FF2B5EF4-FFF2-40B4-BE49-F238E27FC236}">
                <a16:creationId xmlns:a16="http://schemas.microsoft.com/office/drawing/2014/main" id="{00000000-0008-0000-0200-00007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Option Button 63" hidden="1">
            <a:extLst>
              <a:ext uri="{FF2B5EF4-FFF2-40B4-BE49-F238E27FC236}">
                <a16:creationId xmlns:a16="http://schemas.microsoft.com/office/drawing/2014/main" id="{00000000-0008-0000-0200-00007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Option Button 65" hidden="1">
            <a:extLst>
              <a:ext uri="{FF2B5EF4-FFF2-40B4-BE49-F238E27FC236}">
                <a16:creationId xmlns:a16="http://schemas.microsoft.com/office/drawing/2014/main" id="{00000000-0008-0000-0200-00007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Option Button 66" hidden="1">
            <a:extLst>
              <a:ext uri="{FF2B5EF4-FFF2-40B4-BE49-F238E27FC236}">
                <a16:creationId xmlns:a16="http://schemas.microsoft.com/office/drawing/2014/main" id="{00000000-0008-0000-0200-00007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Group Box 68" hidden="1">
            <a:extLst>
              <a:ext uri="{FF2B5EF4-FFF2-40B4-BE49-F238E27FC236}">
                <a16:creationId xmlns:a16="http://schemas.microsoft.com/office/drawing/2014/main" id="{00000000-0008-0000-0200-00007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20" name="Group 199">
          <a:extLst>
            <a:ext uri="{FF2B5EF4-FFF2-40B4-BE49-F238E27FC236}">
              <a16:creationId xmlns:a16="http://schemas.microsoft.com/office/drawing/2014/main" id="{00000000-0008-0000-0200-000078000000}"/>
            </a:ext>
          </a:extLst>
        </xdr:cNvPr>
        <xdr:cNvGrpSpPr>
          <a:grpSpLocks/>
        </xdr:cNvGrpSpPr>
      </xdr:nvGrpSpPr>
      <xdr:grpSpPr bwMode="auto">
        <a:xfrm>
          <a:off x="4193381" y="9898856"/>
          <a:ext cx="5119688" cy="626269"/>
          <a:chOff x="37890" y="96982"/>
          <a:chExt cx="46691" cy="6362"/>
        </a:xfrm>
      </xdr:grpSpPr>
      <xdr:pic>
        <xdr:nvPicPr>
          <xdr:cNvPr id="121" name="Option Button 62" hidden="1">
            <a:extLst>
              <a:ext uri="{FF2B5EF4-FFF2-40B4-BE49-F238E27FC236}">
                <a16:creationId xmlns:a16="http://schemas.microsoft.com/office/drawing/2014/main" id="{00000000-0008-0000-0200-00007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Option Button 63" hidden="1">
            <a:extLst>
              <a:ext uri="{FF2B5EF4-FFF2-40B4-BE49-F238E27FC236}">
                <a16:creationId xmlns:a16="http://schemas.microsoft.com/office/drawing/2014/main" id="{00000000-0008-0000-0200-00007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Option Button 65" hidden="1">
            <a:extLst>
              <a:ext uri="{FF2B5EF4-FFF2-40B4-BE49-F238E27FC236}">
                <a16:creationId xmlns:a16="http://schemas.microsoft.com/office/drawing/2014/main" id="{00000000-0008-0000-0200-00007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Option Button 66" hidden="1">
            <a:extLst>
              <a:ext uri="{FF2B5EF4-FFF2-40B4-BE49-F238E27FC236}">
                <a16:creationId xmlns:a16="http://schemas.microsoft.com/office/drawing/2014/main" id="{00000000-0008-0000-0200-00007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5" name="Group Box 68" hidden="1">
            <a:extLst>
              <a:ext uri="{FF2B5EF4-FFF2-40B4-BE49-F238E27FC236}">
                <a16:creationId xmlns:a16="http://schemas.microsoft.com/office/drawing/2014/main" id="{00000000-0008-0000-0200-00007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26" name="Group 209">
          <a:extLst>
            <a:ext uri="{FF2B5EF4-FFF2-40B4-BE49-F238E27FC236}">
              <a16:creationId xmlns:a16="http://schemas.microsoft.com/office/drawing/2014/main" id="{00000000-0008-0000-0200-00007E000000}"/>
            </a:ext>
          </a:extLst>
        </xdr:cNvPr>
        <xdr:cNvGrpSpPr>
          <a:grpSpLocks/>
        </xdr:cNvGrpSpPr>
      </xdr:nvGrpSpPr>
      <xdr:grpSpPr bwMode="auto">
        <a:xfrm>
          <a:off x="4193381" y="9898856"/>
          <a:ext cx="5119688" cy="626269"/>
          <a:chOff x="37890" y="96982"/>
          <a:chExt cx="46691" cy="6362"/>
        </a:xfrm>
      </xdr:grpSpPr>
      <xdr:pic>
        <xdr:nvPicPr>
          <xdr:cNvPr id="127" name="Option Button 62" hidden="1">
            <a:extLst>
              <a:ext uri="{FF2B5EF4-FFF2-40B4-BE49-F238E27FC236}">
                <a16:creationId xmlns:a16="http://schemas.microsoft.com/office/drawing/2014/main" id="{00000000-0008-0000-0200-00007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8" name="Option Button 63" hidden="1">
            <a:extLst>
              <a:ext uri="{FF2B5EF4-FFF2-40B4-BE49-F238E27FC236}">
                <a16:creationId xmlns:a16="http://schemas.microsoft.com/office/drawing/2014/main" id="{00000000-0008-0000-0200-00008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9" name="Option Button 65" hidden="1">
            <a:extLst>
              <a:ext uri="{FF2B5EF4-FFF2-40B4-BE49-F238E27FC236}">
                <a16:creationId xmlns:a16="http://schemas.microsoft.com/office/drawing/2014/main" id="{00000000-0008-0000-0200-00008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0" name="Option Button 66" hidden="1">
            <a:extLst>
              <a:ext uri="{FF2B5EF4-FFF2-40B4-BE49-F238E27FC236}">
                <a16:creationId xmlns:a16="http://schemas.microsoft.com/office/drawing/2014/main" id="{00000000-0008-0000-0200-00008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1" name="Group Box 68" hidden="1">
            <a:extLst>
              <a:ext uri="{FF2B5EF4-FFF2-40B4-BE49-F238E27FC236}">
                <a16:creationId xmlns:a16="http://schemas.microsoft.com/office/drawing/2014/main" id="{00000000-0008-0000-0200-00008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32" name="Group 219">
          <a:extLst>
            <a:ext uri="{FF2B5EF4-FFF2-40B4-BE49-F238E27FC236}">
              <a16:creationId xmlns:a16="http://schemas.microsoft.com/office/drawing/2014/main" id="{00000000-0008-0000-0200-000084000000}"/>
            </a:ext>
          </a:extLst>
        </xdr:cNvPr>
        <xdr:cNvGrpSpPr>
          <a:grpSpLocks/>
        </xdr:cNvGrpSpPr>
      </xdr:nvGrpSpPr>
      <xdr:grpSpPr bwMode="auto">
        <a:xfrm>
          <a:off x="4193381" y="9898856"/>
          <a:ext cx="5119688" cy="626269"/>
          <a:chOff x="37890" y="96982"/>
          <a:chExt cx="46691" cy="6362"/>
        </a:xfrm>
      </xdr:grpSpPr>
      <xdr:pic>
        <xdr:nvPicPr>
          <xdr:cNvPr id="133" name="Option Button 62" hidden="1">
            <a:extLst>
              <a:ext uri="{FF2B5EF4-FFF2-40B4-BE49-F238E27FC236}">
                <a16:creationId xmlns:a16="http://schemas.microsoft.com/office/drawing/2014/main" id="{00000000-0008-0000-0200-00008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4" name="Option Button 63" hidden="1">
            <a:extLst>
              <a:ext uri="{FF2B5EF4-FFF2-40B4-BE49-F238E27FC236}">
                <a16:creationId xmlns:a16="http://schemas.microsoft.com/office/drawing/2014/main" id="{00000000-0008-0000-0200-00008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5" name="Option Button 65" hidden="1">
            <a:extLst>
              <a:ext uri="{FF2B5EF4-FFF2-40B4-BE49-F238E27FC236}">
                <a16:creationId xmlns:a16="http://schemas.microsoft.com/office/drawing/2014/main" id="{00000000-0008-0000-0200-00008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6" name="Option Button 66" hidden="1">
            <a:extLst>
              <a:ext uri="{FF2B5EF4-FFF2-40B4-BE49-F238E27FC236}">
                <a16:creationId xmlns:a16="http://schemas.microsoft.com/office/drawing/2014/main" id="{00000000-0008-0000-0200-00008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7" name="Group Box 68" hidden="1">
            <a:extLst>
              <a:ext uri="{FF2B5EF4-FFF2-40B4-BE49-F238E27FC236}">
                <a16:creationId xmlns:a16="http://schemas.microsoft.com/office/drawing/2014/main" id="{00000000-0008-0000-0200-00008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38" name="Group 229">
          <a:extLst>
            <a:ext uri="{FF2B5EF4-FFF2-40B4-BE49-F238E27FC236}">
              <a16:creationId xmlns:a16="http://schemas.microsoft.com/office/drawing/2014/main" id="{00000000-0008-0000-0200-00008A000000}"/>
            </a:ext>
          </a:extLst>
        </xdr:cNvPr>
        <xdr:cNvGrpSpPr>
          <a:grpSpLocks/>
        </xdr:cNvGrpSpPr>
      </xdr:nvGrpSpPr>
      <xdr:grpSpPr bwMode="auto">
        <a:xfrm>
          <a:off x="4193381" y="9898856"/>
          <a:ext cx="5119688" cy="626269"/>
          <a:chOff x="37890" y="96982"/>
          <a:chExt cx="46691" cy="6362"/>
        </a:xfrm>
      </xdr:grpSpPr>
      <xdr:pic>
        <xdr:nvPicPr>
          <xdr:cNvPr id="139" name="Option Button 62" hidden="1">
            <a:extLst>
              <a:ext uri="{FF2B5EF4-FFF2-40B4-BE49-F238E27FC236}">
                <a16:creationId xmlns:a16="http://schemas.microsoft.com/office/drawing/2014/main" id="{00000000-0008-0000-0200-00008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0" name="Option Button 63" hidden="1">
            <a:extLst>
              <a:ext uri="{FF2B5EF4-FFF2-40B4-BE49-F238E27FC236}">
                <a16:creationId xmlns:a16="http://schemas.microsoft.com/office/drawing/2014/main" id="{00000000-0008-0000-0200-00008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1" name="Option Button 65" hidden="1">
            <a:extLst>
              <a:ext uri="{FF2B5EF4-FFF2-40B4-BE49-F238E27FC236}">
                <a16:creationId xmlns:a16="http://schemas.microsoft.com/office/drawing/2014/main" id="{00000000-0008-0000-0200-00008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2" name="Option Button 66" hidden="1">
            <a:extLst>
              <a:ext uri="{FF2B5EF4-FFF2-40B4-BE49-F238E27FC236}">
                <a16:creationId xmlns:a16="http://schemas.microsoft.com/office/drawing/2014/main" id="{00000000-0008-0000-0200-00008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3" name="Group Box 68" hidden="1">
            <a:extLst>
              <a:ext uri="{FF2B5EF4-FFF2-40B4-BE49-F238E27FC236}">
                <a16:creationId xmlns:a16="http://schemas.microsoft.com/office/drawing/2014/main" id="{00000000-0008-0000-0200-00008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44" name="Group 239">
          <a:extLst>
            <a:ext uri="{FF2B5EF4-FFF2-40B4-BE49-F238E27FC236}">
              <a16:creationId xmlns:a16="http://schemas.microsoft.com/office/drawing/2014/main" id="{00000000-0008-0000-0200-000090000000}"/>
            </a:ext>
          </a:extLst>
        </xdr:cNvPr>
        <xdr:cNvGrpSpPr>
          <a:grpSpLocks/>
        </xdr:cNvGrpSpPr>
      </xdr:nvGrpSpPr>
      <xdr:grpSpPr bwMode="auto">
        <a:xfrm>
          <a:off x="4193381" y="9898856"/>
          <a:ext cx="5119688" cy="626269"/>
          <a:chOff x="37890" y="96982"/>
          <a:chExt cx="46691" cy="6362"/>
        </a:xfrm>
      </xdr:grpSpPr>
      <xdr:pic>
        <xdr:nvPicPr>
          <xdr:cNvPr id="145" name="Option Button 62" hidden="1">
            <a:extLst>
              <a:ext uri="{FF2B5EF4-FFF2-40B4-BE49-F238E27FC236}">
                <a16:creationId xmlns:a16="http://schemas.microsoft.com/office/drawing/2014/main" id="{00000000-0008-0000-0200-000091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6" name="Option Button 63" hidden="1">
            <a:extLst>
              <a:ext uri="{FF2B5EF4-FFF2-40B4-BE49-F238E27FC236}">
                <a16:creationId xmlns:a16="http://schemas.microsoft.com/office/drawing/2014/main" id="{00000000-0008-0000-0200-000092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7" name="Option Button 65" hidden="1">
            <a:extLst>
              <a:ext uri="{FF2B5EF4-FFF2-40B4-BE49-F238E27FC236}">
                <a16:creationId xmlns:a16="http://schemas.microsoft.com/office/drawing/2014/main" id="{00000000-0008-0000-0200-000093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8" name="Option Button 66" hidden="1">
            <a:extLst>
              <a:ext uri="{FF2B5EF4-FFF2-40B4-BE49-F238E27FC236}">
                <a16:creationId xmlns:a16="http://schemas.microsoft.com/office/drawing/2014/main" id="{00000000-0008-0000-0200-000094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9" name="Group Box 68" hidden="1">
            <a:extLst>
              <a:ext uri="{FF2B5EF4-FFF2-40B4-BE49-F238E27FC236}">
                <a16:creationId xmlns:a16="http://schemas.microsoft.com/office/drawing/2014/main" id="{00000000-0008-0000-0200-000095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50" name="Group 249">
          <a:extLst>
            <a:ext uri="{FF2B5EF4-FFF2-40B4-BE49-F238E27FC236}">
              <a16:creationId xmlns:a16="http://schemas.microsoft.com/office/drawing/2014/main" id="{00000000-0008-0000-0200-000096000000}"/>
            </a:ext>
          </a:extLst>
        </xdr:cNvPr>
        <xdr:cNvGrpSpPr>
          <a:grpSpLocks/>
        </xdr:cNvGrpSpPr>
      </xdr:nvGrpSpPr>
      <xdr:grpSpPr bwMode="auto">
        <a:xfrm>
          <a:off x="4193381" y="9898856"/>
          <a:ext cx="5119688" cy="626269"/>
          <a:chOff x="37890" y="96982"/>
          <a:chExt cx="46691" cy="6362"/>
        </a:xfrm>
      </xdr:grpSpPr>
      <xdr:pic>
        <xdr:nvPicPr>
          <xdr:cNvPr id="151" name="Option Button 62" hidden="1">
            <a:extLst>
              <a:ext uri="{FF2B5EF4-FFF2-40B4-BE49-F238E27FC236}">
                <a16:creationId xmlns:a16="http://schemas.microsoft.com/office/drawing/2014/main" id="{00000000-0008-0000-0200-000097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2" name="Option Button 63" hidden="1">
            <a:extLst>
              <a:ext uri="{FF2B5EF4-FFF2-40B4-BE49-F238E27FC236}">
                <a16:creationId xmlns:a16="http://schemas.microsoft.com/office/drawing/2014/main" id="{00000000-0008-0000-0200-000098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3" name="Option Button 65" hidden="1">
            <a:extLst>
              <a:ext uri="{FF2B5EF4-FFF2-40B4-BE49-F238E27FC236}">
                <a16:creationId xmlns:a16="http://schemas.microsoft.com/office/drawing/2014/main" id="{00000000-0008-0000-0200-000099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4" name="Option Button 66" hidden="1">
            <a:extLst>
              <a:ext uri="{FF2B5EF4-FFF2-40B4-BE49-F238E27FC236}">
                <a16:creationId xmlns:a16="http://schemas.microsoft.com/office/drawing/2014/main" id="{00000000-0008-0000-0200-00009A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5" name="Group Box 68" hidden="1">
            <a:extLst>
              <a:ext uri="{FF2B5EF4-FFF2-40B4-BE49-F238E27FC236}">
                <a16:creationId xmlns:a16="http://schemas.microsoft.com/office/drawing/2014/main" id="{00000000-0008-0000-0200-00009B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56" name="Group 259">
          <a:extLst>
            <a:ext uri="{FF2B5EF4-FFF2-40B4-BE49-F238E27FC236}">
              <a16:creationId xmlns:a16="http://schemas.microsoft.com/office/drawing/2014/main" id="{00000000-0008-0000-0200-00009C000000}"/>
            </a:ext>
          </a:extLst>
        </xdr:cNvPr>
        <xdr:cNvGrpSpPr>
          <a:grpSpLocks/>
        </xdr:cNvGrpSpPr>
      </xdr:nvGrpSpPr>
      <xdr:grpSpPr bwMode="auto">
        <a:xfrm>
          <a:off x="4193381" y="9898856"/>
          <a:ext cx="5119688" cy="626269"/>
          <a:chOff x="37890" y="96982"/>
          <a:chExt cx="46691" cy="6362"/>
        </a:xfrm>
      </xdr:grpSpPr>
      <xdr:pic>
        <xdr:nvPicPr>
          <xdr:cNvPr id="157" name="Option Button 62" hidden="1">
            <a:extLst>
              <a:ext uri="{FF2B5EF4-FFF2-40B4-BE49-F238E27FC236}">
                <a16:creationId xmlns:a16="http://schemas.microsoft.com/office/drawing/2014/main" id="{00000000-0008-0000-0200-00009D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8" name="Option Button 63" hidden="1">
            <a:extLst>
              <a:ext uri="{FF2B5EF4-FFF2-40B4-BE49-F238E27FC236}">
                <a16:creationId xmlns:a16="http://schemas.microsoft.com/office/drawing/2014/main" id="{00000000-0008-0000-0200-00009E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9" name="Option Button 65" hidden="1">
            <a:extLst>
              <a:ext uri="{FF2B5EF4-FFF2-40B4-BE49-F238E27FC236}">
                <a16:creationId xmlns:a16="http://schemas.microsoft.com/office/drawing/2014/main" id="{00000000-0008-0000-0200-00009F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0" name="Option Button 66" hidden="1">
            <a:extLst>
              <a:ext uri="{FF2B5EF4-FFF2-40B4-BE49-F238E27FC236}">
                <a16:creationId xmlns:a16="http://schemas.microsoft.com/office/drawing/2014/main" id="{00000000-0008-0000-0200-0000A0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1" name="Group Box 68" hidden="1">
            <a:extLst>
              <a:ext uri="{FF2B5EF4-FFF2-40B4-BE49-F238E27FC236}">
                <a16:creationId xmlns:a16="http://schemas.microsoft.com/office/drawing/2014/main" id="{00000000-0008-0000-0200-0000A1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62" name="Group 269">
          <a:extLst>
            <a:ext uri="{FF2B5EF4-FFF2-40B4-BE49-F238E27FC236}">
              <a16:creationId xmlns:a16="http://schemas.microsoft.com/office/drawing/2014/main" id="{00000000-0008-0000-0200-0000A2000000}"/>
            </a:ext>
          </a:extLst>
        </xdr:cNvPr>
        <xdr:cNvGrpSpPr>
          <a:grpSpLocks/>
        </xdr:cNvGrpSpPr>
      </xdr:nvGrpSpPr>
      <xdr:grpSpPr bwMode="auto">
        <a:xfrm>
          <a:off x="4193381" y="9898856"/>
          <a:ext cx="5119688" cy="626269"/>
          <a:chOff x="37890" y="96982"/>
          <a:chExt cx="46691" cy="6362"/>
        </a:xfrm>
      </xdr:grpSpPr>
      <xdr:pic>
        <xdr:nvPicPr>
          <xdr:cNvPr id="163" name="Option Button 62" hidden="1">
            <a:extLst>
              <a:ext uri="{FF2B5EF4-FFF2-40B4-BE49-F238E27FC236}">
                <a16:creationId xmlns:a16="http://schemas.microsoft.com/office/drawing/2014/main" id="{00000000-0008-0000-0200-0000A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4" name="Option Button 63" hidden="1">
            <a:extLst>
              <a:ext uri="{FF2B5EF4-FFF2-40B4-BE49-F238E27FC236}">
                <a16:creationId xmlns:a16="http://schemas.microsoft.com/office/drawing/2014/main" id="{00000000-0008-0000-0200-0000A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5" name="Option Button 65" hidden="1">
            <a:extLst>
              <a:ext uri="{FF2B5EF4-FFF2-40B4-BE49-F238E27FC236}">
                <a16:creationId xmlns:a16="http://schemas.microsoft.com/office/drawing/2014/main" id="{00000000-0008-0000-0200-0000A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6" name="Option Button 66" hidden="1">
            <a:extLst>
              <a:ext uri="{FF2B5EF4-FFF2-40B4-BE49-F238E27FC236}">
                <a16:creationId xmlns:a16="http://schemas.microsoft.com/office/drawing/2014/main" id="{00000000-0008-0000-0200-0000A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7" name="Group Box 68" hidden="1">
            <a:extLst>
              <a:ext uri="{FF2B5EF4-FFF2-40B4-BE49-F238E27FC236}">
                <a16:creationId xmlns:a16="http://schemas.microsoft.com/office/drawing/2014/main" id="{00000000-0008-0000-0200-0000A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68" name="Group 279">
          <a:extLst>
            <a:ext uri="{FF2B5EF4-FFF2-40B4-BE49-F238E27FC236}">
              <a16:creationId xmlns:a16="http://schemas.microsoft.com/office/drawing/2014/main" id="{00000000-0008-0000-0200-0000A8000000}"/>
            </a:ext>
          </a:extLst>
        </xdr:cNvPr>
        <xdr:cNvGrpSpPr>
          <a:grpSpLocks/>
        </xdr:cNvGrpSpPr>
      </xdr:nvGrpSpPr>
      <xdr:grpSpPr bwMode="auto">
        <a:xfrm>
          <a:off x="4193381" y="9898856"/>
          <a:ext cx="5119688" cy="626269"/>
          <a:chOff x="37890" y="96982"/>
          <a:chExt cx="46691" cy="6362"/>
        </a:xfrm>
      </xdr:grpSpPr>
      <xdr:pic>
        <xdr:nvPicPr>
          <xdr:cNvPr id="169" name="Option Button 62" hidden="1">
            <a:extLst>
              <a:ext uri="{FF2B5EF4-FFF2-40B4-BE49-F238E27FC236}">
                <a16:creationId xmlns:a16="http://schemas.microsoft.com/office/drawing/2014/main" id="{00000000-0008-0000-0200-0000A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0" name="Option Button 63" hidden="1">
            <a:extLst>
              <a:ext uri="{FF2B5EF4-FFF2-40B4-BE49-F238E27FC236}">
                <a16:creationId xmlns:a16="http://schemas.microsoft.com/office/drawing/2014/main" id="{00000000-0008-0000-0200-0000A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1" name="Option Button 65" hidden="1">
            <a:extLst>
              <a:ext uri="{FF2B5EF4-FFF2-40B4-BE49-F238E27FC236}">
                <a16:creationId xmlns:a16="http://schemas.microsoft.com/office/drawing/2014/main" id="{00000000-0008-0000-0200-0000A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2" name="Option Button 66" hidden="1">
            <a:extLst>
              <a:ext uri="{FF2B5EF4-FFF2-40B4-BE49-F238E27FC236}">
                <a16:creationId xmlns:a16="http://schemas.microsoft.com/office/drawing/2014/main" id="{00000000-0008-0000-0200-0000A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3" name="Group Box 68" hidden="1">
            <a:extLst>
              <a:ext uri="{FF2B5EF4-FFF2-40B4-BE49-F238E27FC236}">
                <a16:creationId xmlns:a16="http://schemas.microsoft.com/office/drawing/2014/main" id="{00000000-0008-0000-0200-0000A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74" name="Group 289">
          <a:extLst>
            <a:ext uri="{FF2B5EF4-FFF2-40B4-BE49-F238E27FC236}">
              <a16:creationId xmlns:a16="http://schemas.microsoft.com/office/drawing/2014/main" id="{00000000-0008-0000-0200-0000AE000000}"/>
            </a:ext>
          </a:extLst>
        </xdr:cNvPr>
        <xdr:cNvGrpSpPr>
          <a:grpSpLocks/>
        </xdr:cNvGrpSpPr>
      </xdr:nvGrpSpPr>
      <xdr:grpSpPr bwMode="auto">
        <a:xfrm>
          <a:off x="4193381" y="9898856"/>
          <a:ext cx="5119688" cy="626269"/>
          <a:chOff x="37890" y="96982"/>
          <a:chExt cx="46691" cy="6362"/>
        </a:xfrm>
      </xdr:grpSpPr>
      <xdr:pic>
        <xdr:nvPicPr>
          <xdr:cNvPr id="175" name="Option Button 62" hidden="1">
            <a:extLst>
              <a:ext uri="{FF2B5EF4-FFF2-40B4-BE49-F238E27FC236}">
                <a16:creationId xmlns:a16="http://schemas.microsoft.com/office/drawing/2014/main" id="{00000000-0008-0000-0200-0000A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6" name="Option Button 63" hidden="1">
            <a:extLst>
              <a:ext uri="{FF2B5EF4-FFF2-40B4-BE49-F238E27FC236}">
                <a16:creationId xmlns:a16="http://schemas.microsoft.com/office/drawing/2014/main" id="{00000000-0008-0000-0200-0000B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7" name="Option Button 65" hidden="1">
            <a:extLst>
              <a:ext uri="{FF2B5EF4-FFF2-40B4-BE49-F238E27FC236}">
                <a16:creationId xmlns:a16="http://schemas.microsoft.com/office/drawing/2014/main" id="{00000000-0008-0000-0200-0000B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8" name="Option Button 66" hidden="1">
            <a:extLst>
              <a:ext uri="{FF2B5EF4-FFF2-40B4-BE49-F238E27FC236}">
                <a16:creationId xmlns:a16="http://schemas.microsoft.com/office/drawing/2014/main" id="{00000000-0008-0000-0200-0000B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9" name="Group Box 68" hidden="1">
            <a:extLst>
              <a:ext uri="{FF2B5EF4-FFF2-40B4-BE49-F238E27FC236}">
                <a16:creationId xmlns:a16="http://schemas.microsoft.com/office/drawing/2014/main" id="{00000000-0008-0000-0200-0000B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80" name="Group 299">
          <a:extLst>
            <a:ext uri="{FF2B5EF4-FFF2-40B4-BE49-F238E27FC236}">
              <a16:creationId xmlns:a16="http://schemas.microsoft.com/office/drawing/2014/main" id="{00000000-0008-0000-0200-0000B4000000}"/>
            </a:ext>
          </a:extLst>
        </xdr:cNvPr>
        <xdr:cNvGrpSpPr>
          <a:grpSpLocks/>
        </xdr:cNvGrpSpPr>
      </xdr:nvGrpSpPr>
      <xdr:grpSpPr bwMode="auto">
        <a:xfrm>
          <a:off x="4193381" y="9898856"/>
          <a:ext cx="5119688" cy="626269"/>
          <a:chOff x="37890" y="96982"/>
          <a:chExt cx="46691" cy="6362"/>
        </a:xfrm>
      </xdr:grpSpPr>
      <xdr:pic>
        <xdr:nvPicPr>
          <xdr:cNvPr id="181" name="Option Button 62" hidden="1">
            <a:extLst>
              <a:ext uri="{FF2B5EF4-FFF2-40B4-BE49-F238E27FC236}">
                <a16:creationId xmlns:a16="http://schemas.microsoft.com/office/drawing/2014/main" id="{00000000-0008-0000-0200-0000B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2" name="Option Button 63" hidden="1">
            <a:extLst>
              <a:ext uri="{FF2B5EF4-FFF2-40B4-BE49-F238E27FC236}">
                <a16:creationId xmlns:a16="http://schemas.microsoft.com/office/drawing/2014/main" id="{00000000-0008-0000-0200-0000B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3" name="Option Button 65" hidden="1">
            <a:extLst>
              <a:ext uri="{FF2B5EF4-FFF2-40B4-BE49-F238E27FC236}">
                <a16:creationId xmlns:a16="http://schemas.microsoft.com/office/drawing/2014/main" id="{00000000-0008-0000-0200-0000B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4" name="Option Button 66" hidden="1">
            <a:extLst>
              <a:ext uri="{FF2B5EF4-FFF2-40B4-BE49-F238E27FC236}">
                <a16:creationId xmlns:a16="http://schemas.microsoft.com/office/drawing/2014/main" id="{00000000-0008-0000-0200-0000B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5" name="Group Box 68" hidden="1">
            <a:extLst>
              <a:ext uri="{FF2B5EF4-FFF2-40B4-BE49-F238E27FC236}">
                <a16:creationId xmlns:a16="http://schemas.microsoft.com/office/drawing/2014/main" id="{00000000-0008-0000-0200-0000B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86" name="Group 309">
          <a:extLst>
            <a:ext uri="{FF2B5EF4-FFF2-40B4-BE49-F238E27FC236}">
              <a16:creationId xmlns:a16="http://schemas.microsoft.com/office/drawing/2014/main" id="{00000000-0008-0000-0200-0000BA000000}"/>
            </a:ext>
          </a:extLst>
        </xdr:cNvPr>
        <xdr:cNvGrpSpPr>
          <a:grpSpLocks/>
        </xdr:cNvGrpSpPr>
      </xdr:nvGrpSpPr>
      <xdr:grpSpPr bwMode="auto">
        <a:xfrm>
          <a:off x="4193381" y="9898856"/>
          <a:ext cx="5119688" cy="626269"/>
          <a:chOff x="37890" y="96982"/>
          <a:chExt cx="46691" cy="6362"/>
        </a:xfrm>
      </xdr:grpSpPr>
      <xdr:pic>
        <xdr:nvPicPr>
          <xdr:cNvPr id="187" name="Option Button 62" hidden="1">
            <a:extLst>
              <a:ext uri="{FF2B5EF4-FFF2-40B4-BE49-F238E27FC236}">
                <a16:creationId xmlns:a16="http://schemas.microsoft.com/office/drawing/2014/main" id="{00000000-0008-0000-0200-0000B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8" name="Option Button 63" hidden="1">
            <a:extLst>
              <a:ext uri="{FF2B5EF4-FFF2-40B4-BE49-F238E27FC236}">
                <a16:creationId xmlns:a16="http://schemas.microsoft.com/office/drawing/2014/main" id="{00000000-0008-0000-0200-0000B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9" name="Option Button 65" hidden="1">
            <a:extLst>
              <a:ext uri="{FF2B5EF4-FFF2-40B4-BE49-F238E27FC236}">
                <a16:creationId xmlns:a16="http://schemas.microsoft.com/office/drawing/2014/main" id="{00000000-0008-0000-0200-0000B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0" name="Option Button 66" hidden="1">
            <a:extLst>
              <a:ext uri="{FF2B5EF4-FFF2-40B4-BE49-F238E27FC236}">
                <a16:creationId xmlns:a16="http://schemas.microsoft.com/office/drawing/2014/main" id="{00000000-0008-0000-0200-0000B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1" name="Group Box 68" hidden="1">
            <a:extLst>
              <a:ext uri="{FF2B5EF4-FFF2-40B4-BE49-F238E27FC236}">
                <a16:creationId xmlns:a16="http://schemas.microsoft.com/office/drawing/2014/main" id="{00000000-0008-0000-0200-0000B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342900</xdr:colOff>
      <xdr:row>59</xdr:row>
      <xdr:rowOff>9525</xdr:rowOff>
    </xdr:from>
    <xdr:to>
      <xdr:col>7</xdr:col>
      <xdr:colOff>666750</xdr:colOff>
      <xdr:row>60</xdr:row>
      <xdr:rowOff>0</xdr:rowOff>
    </xdr:to>
    <xdr:grpSp>
      <xdr:nvGrpSpPr>
        <xdr:cNvPr id="192" name="Group 318">
          <a:extLst>
            <a:ext uri="{FF2B5EF4-FFF2-40B4-BE49-F238E27FC236}">
              <a16:creationId xmlns:a16="http://schemas.microsoft.com/office/drawing/2014/main" id="{00000000-0008-0000-0200-0000C0000000}"/>
            </a:ext>
          </a:extLst>
        </xdr:cNvPr>
        <xdr:cNvGrpSpPr>
          <a:grpSpLocks/>
        </xdr:cNvGrpSpPr>
      </xdr:nvGrpSpPr>
      <xdr:grpSpPr bwMode="auto">
        <a:xfrm>
          <a:off x="2521744" y="10844213"/>
          <a:ext cx="4729162" cy="300037"/>
          <a:chOff x="23145" y="101332"/>
          <a:chExt cx="41663" cy="3163"/>
        </a:xfrm>
      </xdr:grpSpPr>
      <xdr:sp macro="" textlink="">
        <xdr:nvSpPr>
          <xdr:cNvPr id="193"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C100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194"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C200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195"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C300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5</xdr:col>
      <xdr:colOff>85725</xdr:colOff>
      <xdr:row>55</xdr:row>
      <xdr:rowOff>219075</xdr:rowOff>
    </xdr:from>
    <xdr:to>
      <xdr:col>9</xdr:col>
      <xdr:colOff>800100</xdr:colOff>
      <xdr:row>58</xdr:row>
      <xdr:rowOff>0</xdr:rowOff>
    </xdr:to>
    <xdr:grpSp>
      <xdr:nvGrpSpPr>
        <xdr:cNvPr id="196" name="Group 319">
          <a:extLst>
            <a:ext uri="{FF2B5EF4-FFF2-40B4-BE49-F238E27FC236}">
              <a16:creationId xmlns:a16="http://schemas.microsoft.com/office/drawing/2014/main" id="{00000000-0008-0000-0200-0000C4000000}"/>
            </a:ext>
          </a:extLst>
        </xdr:cNvPr>
        <xdr:cNvGrpSpPr>
          <a:grpSpLocks/>
        </xdr:cNvGrpSpPr>
      </xdr:nvGrpSpPr>
      <xdr:grpSpPr bwMode="auto">
        <a:xfrm>
          <a:off x="4193381" y="9898856"/>
          <a:ext cx="5119688" cy="626269"/>
          <a:chOff x="37890" y="96982"/>
          <a:chExt cx="46691" cy="6362"/>
        </a:xfrm>
      </xdr:grpSpPr>
      <xdr:pic>
        <xdr:nvPicPr>
          <xdr:cNvPr id="197" name="Option Button 62" hidden="1">
            <a:extLst>
              <a:ext uri="{FF2B5EF4-FFF2-40B4-BE49-F238E27FC236}">
                <a16:creationId xmlns:a16="http://schemas.microsoft.com/office/drawing/2014/main" id="{00000000-0008-0000-0200-0000C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8" name="Option Button 63" hidden="1">
            <a:extLst>
              <a:ext uri="{FF2B5EF4-FFF2-40B4-BE49-F238E27FC236}">
                <a16:creationId xmlns:a16="http://schemas.microsoft.com/office/drawing/2014/main" id="{00000000-0008-0000-0200-0000C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9" name="Option Button 65" hidden="1">
            <a:extLst>
              <a:ext uri="{FF2B5EF4-FFF2-40B4-BE49-F238E27FC236}">
                <a16:creationId xmlns:a16="http://schemas.microsoft.com/office/drawing/2014/main" id="{00000000-0008-0000-0200-0000C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0" name="Option Button 66" hidden="1">
            <a:extLst>
              <a:ext uri="{FF2B5EF4-FFF2-40B4-BE49-F238E27FC236}">
                <a16:creationId xmlns:a16="http://schemas.microsoft.com/office/drawing/2014/main" id="{00000000-0008-0000-0200-0000C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1" name="Group Box 68" hidden="1">
            <a:extLst>
              <a:ext uri="{FF2B5EF4-FFF2-40B4-BE49-F238E27FC236}">
                <a16:creationId xmlns:a16="http://schemas.microsoft.com/office/drawing/2014/main" id="{00000000-0008-0000-0200-0000C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02" name="Group 319">
          <a:extLst>
            <a:ext uri="{FF2B5EF4-FFF2-40B4-BE49-F238E27FC236}">
              <a16:creationId xmlns:a16="http://schemas.microsoft.com/office/drawing/2014/main" id="{00000000-0008-0000-0200-0000CA000000}"/>
            </a:ext>
          </a:extLst>
        </xdr:cNvPr>
        <xdr:cNvGrpSpPr>
          <a:grpSpLocks/>
        </xdr:cNvGrpSpPr>
      </xdr:nvGrpSpPr>
      <xdr:grpSpPr bwMode="auto">
        <a:xfrm>
          <a:off x="4193381" y="9898856"/>
          <a:ext cx="5119688" cy="626269"/>
          <a:chOff x="37890" y="96982"/>
          <a:chExt cx="46691" cy="6362"/>
        </a:xfrm>
      </xdr:grpSpPr>
      <xdr:pic>
        <xdr:nvPicPr>
          <xdr:cNvPr id="203" name="Option Button 62" hidden="1">
            <a:extLst>
              <a:ext uri="{FF2B5EF4-FFF2-40B4-BE49-F238E27FC236}">
                <a16:creationId xmlns:a16="http://schemas.microsoft.com/office/drawing/2014/main" id="{00000000-0008-0000-0200-0000C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4" name="Option Button 63" hidden="1">
            <a:extLst>
              <a:ext uri="{FF2B5EF4-FFF2-40B4-BE49-F238E27FC236}">
                <a16:creationId xmlns:a16="http://schemas.microsoft.com/office/drawing/2014/main" id="{00000000-0008-0000-0200-0000CC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5" name="Option Button 65" hidden="1">
            <a:extLst>
              <a:ext uri="{FF2B5EF4-FFF2-40B4-BE49-F238E27FC236}">
                <a16:creationId xmlns:a16="http://schemas.microsoft.com/office/drawing/2014/main" id="{00000000-0008-0000-0200-0000CD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6" name="Option Button 66" hidden="1">
            <a:extLst>
              <a:ext uri="{FF2B5EF4-FFF2-40B4-BE49-F238E27FC236}">
                <a16:creationId xmlns:a16="http://schemas.microsoft.com/office/drawing/2014/main" id="{00000000-0008-0000-0200-0000CE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7" name="Group Box 68" hidden="1">
            <a:extLst>
              <a:ext uri="{FF2B5EF4-FFF2-40B4-BE49-F238E27FC236}">
                <a16:creationId xmlns:a16="http://schemas.microsoft.com/office/drawing/2014/main" id="{00000000-0008-0000-0200-0000CF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08" name="Group 101">
          <a:extLst>
            <a:ext uri="{FF2B5EF4-FFF2-40B4-BE49-F238E27FC236}">
              <a16:creationId xmlns:a16="http://schemas.microsoft.com/office/drawing/2014/main" id="{00000000-0008-0000-0200-0000D0000000}"/>
            </a:ext>
          </a:extLst>
        </xdr:cNvPr>
        <xdr:cNvGrpSpPr>
          <a:grpSpLocks/>
        </xdr:cNvGrpSpPr>
      </xdr:nvGrpSpPr>
      <xdr:grpSpPr bwMode="auto">
        <a:xfrm>
          <a:off x="4193381" y="9898856"/>
          <a:ext cx="5119688" cy="626269"/>
          <a:chOff x="37890" y="96982"/>
          <a:chExt cx="46691" cy="6362"/>
        </a:xfrm>
      </xdr:grpSpPr>
      <xdr:pic>
        <xdr:nvPicPr>
          <xdr:cNvPr id="209" name="Option Button 62" hidden="1">
            <a:extLst>
              <a:ext uri="{FF2B5EF4-FFF2-40B4-BE49-F238E27FC236}">
                <a16:creationId xmlns:a16="http://schemas.microsoft.com/office/drawing/2014/main" id="{00000000-0008-0000-0200-0000D1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0" name="Option Button 63" hidden="1">
            <a:extLst>
              <a:ext uri="{FF2B5EF4-FFF2-40B4-BE49-F238E27FC236}">
                <a16:creationId xmlns:a16="http://schemas.microsoft.com/office/drawing/2014/main" id="{00000000-0008-0000-0200-0000D2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1" name="Option Button 65" hidden="1">
            <a:extLst>
              <a:ext uri="{FF2B5EF4-FFF2-40B4-BE49-F238E27FC236}">
                <a16:creationId xmlns:a16="http://schemas.microsoft.com/office/drawing/2014/main" id="{00000000-0008-0000-0200-0000D3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2" name="Option Button 66" hidden="1">
            <a:extLst>
              <a:ext uri="{FF2B5EF4-FFF2-40B4-BE49-F238E27FC236}">
                <a16:creationId xmlns:a16="http://schemas.microsoft.com/office/drawing/2014/main" id="{00000000-0008-0000-0200-0000D4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3" name="Group Box 68" hidden="1">
            <a:extLst>
              <a:ext uri="{FF2B5EF4-FFF2-40B4-BE49-F238E27FC236}">
                <a16:creationId xmlns:a16="http://schemas.microsoft.com/office/drawing/2014/main" id="{00000000-0008-0000-0200-0000D5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14" name="Group 142">
          <a:extLst>
            <a:ext uri="{FF2B5EF4-FFF2-40B4-BE49-F238E27FC236}">
              <a16:creationId xmlns:a16="http://schemas.microsoft.com/office/drawing/2014/main" id="{00000000-0008-0000-0200-0000D6000000}"/>
            </a:ext>
          </a:extLst>
        </xdr:cNvPr>
        <xdr:cNvGrpSpPr>
          <a:grpSpLocks/>
        </xdr:cNvGrpSpPr>
      </xdr:nvGrpSpPr>
      <xdr:grpSpPr bwMode="auto">
        <a:xfrm>
          <a:off x="4193381" y="9898856"/>
          <a:ext cx="5119688" cy="626269"/>
          <a:chOff x="37890" y="96982"/>
          <a:chExt cx="46691" cy="6362"/>
        </a:xfrm>
      </xdr:grpSpPr>
      <xdr:pic>
        <xdr:nvPicPr>
          <xdr:cNvPr id="215" name="Option Button 62" hidden="1">
            <a:extLst>
              <a:ext uri="{FF2B5EF4-FFF2-40B4-BE49-F238E27FC236}">
                <a16:creationId xmlns:a16="http://schemas.microsoft.com/office/drawing/2014/main" id="{00000000-0008-0000-0200-0000D7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6" name="Option Button 63" hidden="1">
            <a:extLst>
              <a:ext uri="{FF2B5EF4-FFF2-40B4-BE49-F238E27FC236}">
                <a16:creationId xmlns:a16="http://schemas.microsoft.com/office/drawing/2014/main" id="{00000000-0008-0000-0200-0000D8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7" name="Option Button 65" hidden="1">
            <a:extLst>
              <a:ext uri="{FF2B5EF4-FFF2-40B4-BE49-F238E27FC236}">
                <a16:creationId xmlns:a16="http://schemas.microsoft.com/office/drawing/2014/main" id="{00000000-0008-0000-0200-0000D9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8" name="Option Button 66" hidden="1">
            <a:extLst>
              <a:ext uri="{FF2B5EF4-FFF2-40B4-BE49-F238E27FC236}">
                <a16:creationId xmlns:a16="http://schemas.microsoft.com/office/drawing/2014/main" id="{00000000-0008-0000-0200-0000DA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9" name="Group Box 68" hidden="1">
            <a:extLst>
              <a:ext uri="{FF2B5EF4-FFF2-40B4-BE49-F238E27FC236}">
                <a16:creationId xmlns:a16="http://schemas.microsoft.com/office/drawing/2014/main" id="{00000000-0008-0000-0200-0000DB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342900</xdr:colOff>
      <xdr:row>59</xdr:row>
      <xdr:rowOff>9525</xdr:rowOff>
    </xdr:from>
    <xdr:to>
      <xdr:col>7</xdr:col>
      <xdr:colOff>666750</xdr:colOff>
      <xdr:row>60</xdr:row>
      <xdr:rowOff>0</xdr:rowOff>
    </xdr:to>
    <xdr:grpSp>
      <xdr:nvGrpSpPr>
        <xdr:cNvPr id="220" name="Group 182">
          <a:extLst>
            <a:ext uri="{FF2B5EF4-FFF2-40B4-BE49-F238E27FC236}">
              <a16:creationId xmlns:a16="http://schemas.microsoft.com/office/drawing/2014/main" id="{00000000-0008-0000-0200-0000DC000000}"/>
            </a:ext>
          </a:extLst>
        </xdr:cNvPr>
        <xdr:cNvGrpSpPr>
          <a:grpSpLocks/>
        </xdr:cNvGrpSpPr>
      </xdr:nvGrpSpPr>
      <xdr:grpSpPr bwMode="auto">
        <a:xfrm>
          <a:off x="2521744" y="10844213"/>
          <a:ext cx="4729162" cy="300037"/>
          <a:chOff x="23145" y="101332"/>
          <a:chExt cx="41663" cy="3163"/>
        </a:xfrm>
      </xdr:grpSpPr>
      <xdr:sp macro="" textlink="">
        <xdr:nvSpPr>
          <xdr:cNvPr id="221"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DD00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22"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DE00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23"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DF00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5</xdr:col>
      <xdr:colOff>85725</xdr:colOff>
      <xdr:row>55</xdr:row>
      <xdr:rowOff>219075</xdr:rowOff>
    </xdr:from>
    <xdr:to>
      <xdr:col>9</xdr:col>
      <xdr:colOff>800100</xdr:colOff>
      <xdr:row>58</xdr:row>
      <xdr:rowOff>0</xdr:rowOff>
    </xdr:to>
    <xdr:grpSp>
      <xdr:nvGrpSpPr>
        <xdr:cNvPr id="224" name="Group 183">
          <a:extLst>
            <a:ext uri="{FF2B5EF4-FFF2-40B4-BE49-F238E27FC236}">
              <a16:creationId xmlns:a16="http://schemas.microsoft.com/office/drawing/2014/main" id="{00000000-0008-0000-0200-0000E0000000}"/>
            </a:ext>
          </a:extLst>
        </xdr:cNvPr>
        <xdr:cNvGrpSpPr>
          <a:grpSpLocks/>
        </xdr:cNvGrpSpPr>
      </xdr:nvGrpSpPr>
      <xdr:grpSpPr bwMode="auto">
        <a:xfrm>
          <a:off x="4193381" y="9898856"/>
          <a:ext cx="5119688" cy="626269"/>
          <a:chOff x="37890" y="96982"/>
          <a:chExt cx="46691" cy="6362"/>
        </a:xfrm>
      </xdr:grpSpPr>
      <xdr:pic>
        <xdr:nvPicPr>
          <xdr:cNvPr id="225" name="Option Button 62" hidden="1">
            <a:extLst>
              <a:ext uri="{FF2B5EF4-FFF2-40B4-BE49-F238E27FC236}">
                <a16:creationId xmlns:a16="http://schemas.microsoft.com/office/drawing/2014/main" id="{00000000-0008-0000-0200-0000E1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6" name="Option Button 63" hidden="1">
            <a:extLst>
              <a:ext uri="{FF2B5EF4-FFF2-40B4-BE49-F238E27FC236}">
                <a16:creationId xmlns:a16="http://schemas.microsoft.com/office/drawing/2014/main" id="{00000000-0008-0000-0200-0000E2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7" name="Option Button 65" hidden="1">
            <a:extLst>
              <a:ext uri="{FF2B5EF4-FFF2-40B4-BE49-F238E27FC236}">
                <a16:creationId xmlns:a16="http://schemas.microsoft.com/office/drawing/2014/main" id="{00000000-0008-0000-0200-0000E3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8" name="Option Button 66" hidden="1">
            <a:extLst>
              <a:ext uri="{FF2B5EF4-FFF2-40B4-BE49-F238E27FC236}">
                <a16:creationId xmlns:a16="http://schemas.microsoft.com/office/drawing/2014/main" id="{00000000-0008-0000-0200-0000E4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9" name="Group Box 68" hidden="1">
            <a:extLst>
              <a:ext uri="{FF2B5EF4-FFF2-40B4-BE49-F238E27FC236}">
                <a16:creationId xmlns:a16="http://schemas.microsoft.com/office/drawing/2014/main" id="{00000000-0008-0000-0200-0000E5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30" name="Group 183">
          <a:extLst>
            <a:ext uri="{FF2B5EF4-FFF2-40B4-BE49-F238E27FC236}">
              <a16:creationId xmlns:a16="http://schemas.microsoft.com/office/drawing/2014/main" id="{00000000-0008-0000-0200-0000E6000000}"/>
            </a:ext>
          </a:extLst>
        </xdr:cNvPr>
        <xdr:cNvGrpSpPr>
          <a:grpSpLocks/>
        </xdr:cNvGrpSpPr>
      </xdr:nvGrpSpPr>
      <xdr:grpSpPr bwMode="auto">
        <a:xfrm>
          <a:off x="4193381" y="9898856"/>
          <a:ext cx="5119688" cy="626269"/>
          <a:chOff x="37890" y="96982"/>
          <a:chExt cx="46691" cy="6362"/>
        </a:xfrm>
      </xdr:grpSpPr>
      <xdr:pic>
        <xdr:nvPicPr>
          <xdr:cNvPr id="231" name="Option Button 62" hidden="1">
            <a:extLst>
              <a:ext uri="{FF2B5EF4-FFF2-40B4-BE49-F238E27FC236}">
                <a16:creationId xmlns:a16="http://schemas.microsoft.com/office/drawing/2014/main" id="{00000000-0008-0000-0200-0000E7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15"/>
            <a:ext cx="15066" cy="2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2" name="Option Button 63" hidden="1">
            <a:extLst>
              <a:ext uri="{FF2B5EF4-FFF2-40B4-BE49-F238E27FC236}">
                <a16:creationId xmlns:a16="http://schemas.microsoft.com/office/drawing/2014/main" id="{00000000-0008-0000-0200-0000E8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54"/>
            <a:ext cx="13120" cy="26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3" name="Option Button 65" hidden="1">
            <a:extLst>
              <a:ext uri="{FF2B5EF4-FFF2-40B4-BE49-F238E27FC236}">
                <a16:creationId xmlns:a16="http://schemas.microsoft.com/office/drawing/2014/main" id="{00000000-0008-0000-0200-0000E9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698"/>
            <a:ext cx="14288" cy="23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4" name="Option Button 66" hidden="1">
            <a:extLst>
              <a:ext uri="{FF2B5EF4-FFF2-40B4-BE49-F238E27FC236}">
                <a16:creationId xmlns:a16="http://schemas.microsoft.com/office/drawing/2014/main" id="{00000000-0008-0000-0200-0000EA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698"/>
            <a:ext cx="8117" cy="23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5" name="Group Box 68" hidden="1">
            <a:extLst>
              <a:ext uri="{FF2B5EF4-FFF2-40B4-BE49-F238E27FC236}">
                <a16:creationId xmlns:a16="http://schemas.microsoft.com/office/drawing/2014/main" id="{00000000-0008-0000-0200-0000EB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82"/>
            <a:ext cx="47367" cy="63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36" name="Group 277">
          <a:extLst>
            <a:ext uri="{FF2B5EF4-FFF2-40B4-BE49-F238E27FC236}">
              <a16:creationId xmlns:a16="http://schemas.microsoft.com/office/drawing/2014/main" id="{00000000-0008-0000-0200-0000EC000000}"/>
            </a:ext>
          </a:extLst>
        </xdr:cNvPr>
        <xdr:cNvGrpSpPr>
          <a:grpSpLocks/>
        </xdr:cNvGrpSpPr>
      </xdr:nvGrpSpPr>
      <xdr:grpSpPr bwMode="auto">
        <a:xfrm>
          <a:off x="4193381" y="9898856"/>
          <a:ext cx="5119688" cy="626269"/>
          <a:chOff x="37890" y="96982"/>
          <a:chExt cx="46691" cy="6362"/>
        </a:xfrm>
      </xdr:grpSpPr>
      <xdr:pic>
        <xdr:nvPicPr>
          <xdr:cNvPr id="237" name="Option Button 62" hidden="1">
            <a:extLst>
              <a:ext uri="{FF2B5EF4-FFF2-40B4-BE49-F238E27FC236}">
                <a16:creationId xmlns:a16="http://schemas.microsoft.com/office/drawing/2014/main" id="{00000000-0008-0000-0200-0000ED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15"/>
            <a:ext cx="15066" cy="2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8" name="Option Button 63" hidden="1">
            <a:extLst>
              <a:ext uri="{FF2B5EF4-FFF2-40B4-BE49-F238E27FC236}">
                <a16:creationId xmlns:a16="http://schemas.microsoft.com/office/drawing/2014/main" id="{00000000-0008-0000-0200-0000EE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54"/>
            <a:ext cx="13120" cy="26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9" name="Option Button 65" hidden="1">
            <a:extLst>
              <a:ext uri="{FF2B5EF4-FFF2-40B4-BE49-F238E27FC236}">
                <a16:creationId xmlns:a16="http://schemas.microsoft.com/office/drawing/2014/main" id="{00000000-0008-0000-0200-0000EF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698"/>
            <a:ext cx="14288" cy="23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0" name="Option Button 66" hidden="1">
            <a:extLst>
              <a:ext uri="{FF2B5EF4-FFF2-40B4-BE49-F238E27FC236}">
                <a16:creationId xmlns:a16="http://schemas.microsoft.com/office/drawing/2014/main" id="{00000000-0008-0000-0200-0000F0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698"/>
            <a:ext cx="8117" cy="23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1" name="Group Box 68" hidden="1">
            <a:extLst>
              <a:ext uri="{FF2B5EF4-FFF2-40B4-BE49-F238E27FC236}">
                <a16:creationId xmlns:a16="http://schemas.microsoft.com/office/drawing/2014/main" id="{00000000-0008-0000-0200-0000F1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82"/>
            <a:ext cx="47367" cy="63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42" name="Group 323">
          <a:extLst>
            <a:ext uri="{FF2B5EF4-FFF2-40B4-BE49-F238E27FC236}">
              <a16:creationId xmlns:a16="http://schemas.microsoft.com/office/drawing/2014/main" id="{00000000-0008-0000-0200-0000F2000000}"/>
            </a:ext>
          </a:extLst>
        </xdr:cNvPr>
        <xdr:cNvGrpSpPr>
          <a:grpSpLocks/>
        </xdr:cNvGrpSpPr>
      </xdr:nvGrpSpPr>
      <xdr:grpSpPr bwMode="auto">
        <a:xfrm>
          <a:off x="4193381" y="9898856"/>
          <a:ext cx="5119688" cy="626269"/>
          <a:chOff x="37890" y="96982"/>
          <a:chExt cx="46691" cy="6362"/>
        </a:xfrm>
      </xdr:grpSpPr>
      <xdr:pic>
        <xdr:nvPicPr>
          <xdr:cNvPr id="243" name="Option Button 62" hidden="1">
            <a:extLst>
              <a:ext uri="{FF2B5EF4-FFF2-40B4-BE49-F238E27FC236}">
                <a16:creationId xmlns:a16="http://schemas.microsoft.com/office/drawing/2014/main" id="{00000000-0008-0000-0200-0000F3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15"/>
            <a:ext cx="15066" cy="2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4" name="Option Button 63" hidden="1">
            <a:extLst>
              <a:ext uri="{FF2B5EF4-FFF2-40B4-BE49-F238E27FC236}">
                <a16:creationId xmlns:a16="http://schemas.microsoft.com/office/drawing/2014/main" id="{00000000-0008-0000-0200-0000F4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54"/>
            <a:ext cx="13120" cy="26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5" name="Option Button 65" hidden="1">
            <a:extLst>
              <a:ext uri="{FF2B5EF4-FFF2-40B4-BE49-F238E27FC236}">
                <a16:creationId xmlns:a16="http://schemas.microsoft.com/office/drawing/2014/main" id="{00000000-0008-0000-0200-0000F5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698"/>
            <a:ext cx="14288" cy="23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6" name="Option Button 66" hidden="1">
            <a:extLst>
              <a:ext uri="{FF2B5EF4-FFF2-40B4-BE49-F238E27FC236}">
                <a16:creationId xmlns:a16="http://schemas.microsoft.com/office/drawing/2014/main" id="{00000000-0008-0000-0200-0000F6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698"/>
            <a:ext cx="8117" cy="23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7" name="Group Box 68" hidden="1">
            <a:extLst>
              <a:ext uri="{FF2B5EF4-FFF2-40B4-BE49-F238E27FC236}">
                <a16:creationId xmlns:a16="http://schemas.microsoft.com/office/drawing/2014/main" id="{00000000-0008-0000-0200-0000F7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82"/>
            <a:ext cx="47367" cy="63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342900</xdr:colOff>
      <xdr:row>58</xdr:row>
      <xdr:rowOff>7620</xdr:rowOff>
    </xdr:from>
    <xdr:to>
      <xdr:col>7</xdr:col>
      <xdr:colOff>670560</xdr:colOff>
      <xdr:row>59</xdr:row>
      <xdr:rowOff>0</xdr:rowOff>
    </xdr:to>
    <xdr:grpSp>
      <xdr:nvGrpSpPr>
        <xdr:cNvPr id="248" name="グループ化 247">
          <a:extLst>
            <a:ext uri="{FF2B5EF4-FFF2-40B4-BE49-F238E27FC236}">
              <a16:creationId xmlns:a16="http://schemas.microsoft.com/office/drawing/2014/main" id="{00000000-0008-0000-0200-0000F8000000}"/>
            </a:ext>
          </a:extLst>
        </xdr:cNvPr>
        <xdr:cNvGrpSpPr/>
      </xdr:nvGrpSpPr>
      <xdr:grpSpPr>
        <a:xfrm>
          <a:off x="2521744" y="10532745"/>
          <a:ext cx="4732972" cy="301943"/>
          <a:chOff x="2314575" y="10133271"/>
          <a:chExt cx="4166235" cy="316230"/>
        </a:xfrm>
      </xdr:grpSpPr>
      <xdr:sp macro="" textlink="">
        <xdr:nvSpPr>
          <xdr:cNvPr id="249"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F9000000}"/>
              </a:ext>
            </a:extLst>
          </xdr:cNvPr>
          <xdr:cNvSpPr/>
        </xdr:nvSpPr>
        <xdr:spPr bwMode="auto">
          <a:xfrm>
            <a:off x="2466975" y="10170795"/>
            <a:ext cx="1756410" cy="2438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50"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FA000000}"/>
              </a:ext>
            </a:extLst>
          </xdr:cNvPr>
          <xdr:cNvSpPr/>
        </xdr:nvSpPr>
        <xdr:spPr bwMode="auto">
          <a:xfrm>
            <a:off x="4451985" y="10186035"/>
            <a:ext cx="1838325" cy="2362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51"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FB000000}"/>
              </a:ext>
            </a:extLst>
          </xdr:cNvPr>
          <xdr:cNvSpPr/>
        </xdr:nvSpPr>
        <xdr:spPr bwMode="auto">
          <a:xfrm>
            <a:off x="2314575" y="10133271"/>
            <a:ext cx="4166235" cy="316230"/>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3</xdr:col>
      <xdr:colOff>342900</xdr:colOff>
      <xdr:row>58</xdr:row>
      <xdr:rowOff>9525</xdr:rowOff>
    </xdr:from>
    <xdr:to>
      <xdr:col>7</xdr:col>
      <xdr:colOff>666750</xdr:colOff>
      <xdr:row>59</xdr:row>
      <xdr:rowOff>0</xdr:rowOff>
    </xdr:to>
    <xdr:grpSp>
      <xdr:nvGrpSpPr>
        <xdr:cNvPr id="252" name="Group 318">
          <a:extLst>
            <a:ext uri="{FF2B5EF4-FFF2-40B4-BE49-F238E27FC236}">
              <a16:creationId xmlns:a16="http://schemas.microsoft.com/office/drawing/2014/main" id="{00000000-0008-0000-0200-0000FC000000}"/>
            </a:ext>
          </a:extLst>
        </xdr:cNvPr>
        <xdr:cNvGrpSpPr>
          <a:grpSpLocks/>
        </xdr:cNvGrpSpPr>
      </xdr:nvGrpSpPr>
      <xdr:grpSpPr bwMode="auto">
        <a:xfrm>
          <a:off x="2521744" y="10534650"/>
          <a:ext cx="4729162" cy="300038"/>
          <a:chOff x="23145" y="101332"/>
          <a:chExt cx="41663" cy="3163"/>
        </a:xfrm>
      </xdr:grpSpPr>
      <xdr:sp macro="" textlink="">
        <xdr:nvSpPr>
          <xdr:cNvPr id="253"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FD00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54"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FE00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55"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FF00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3</xdr:col>
      <xdr:colOff>342900</xdr:colOff>
      <xdr:row>58</xdr:row>
      <xdr:rowOff>9525</xdr:rowOff>
    </xdr:from>
    <xdr:to>
      <xdr:col>7</xdr:col>
      <xdr:colOff>666750</xdr:colOff>
      <xdr:row>59</xdr:row>
      <xdr:rowOff>0</xdr:rowOff>
    </xdr:to>
    <xdr:grpSp>
      <xdr:nvGrpSpPr>
        <xdr:cNvPr id="256" name="Group 182">
          <a:extLst>
            <a:ext uri="{FF2B5EF4-FFF2-40B4-BE49-F238E27FC236}">
              <a16:creationId xmlns:a16="http://schemas.microsoft.com/office/drawing/2014/main" id="{00000000-0008-0000-0200-000000010000}"/>
            </a:ext>
          </a:extLst>
        </xdr:cNvPr>
        <xdr:cNvGrpSpPr>
          <a:grpSpLocks/>
        </xdr:cNvGrpSpPr>
      </xdr:nvGrpSpPr>
      <xdr:grpSpPr bwMode="auto">
        <a:xfrm>
          <a:off x="2521744" y="10534650"/>
          <a:ext cx="4729162" cy="300038"/>
          <a:chOff x="23145" y="101332"/>
          <a:chExt cx="41663" cy="3163"/>
        </a:xfrm>
      </xdr:grpSpPr>
      <xdr:sp macro="" textlink="">
        <xdr:nvSpPr>
          <xdr:cNvPr id="257"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0101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58"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0201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59"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0301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3</xdr:col>
      <xdr:colOff>342900</xdr:colOff>
      <xdr:row>58</xdr:row>
      <xdr:rowOff>9525</xdr:rowOff>
    </xdr:from>
    <xdr:to>
      <xdr:col>7</xdr:col>
      <xdr:colOff>666750</xdr:colOff>
      <xdr:row>59</xdr:row>
      <xdr:rowOff>0</xdr:rowOff>
    </xdr:to>
    <xdr:grpSp>
      <xdr:nvGrpSpPr>
        <xdr:cNvPr id="260" name="Group 322">
          <a:extLst>
            <a:ext uri="{FF2B5EF4-FFF2-40B4-BE49-F238E27FC236}">
              <a16:creationId xmlns:a16="http://schemas.microsoft.com/office/drawing/2014/main" id="{00000000-0008-0000-0200-000004010000}"/>
            </a:ext>
          </a:extLst>
        </xdr:cNvPr>
        <xdr:cNvGrpSpPr>
          <a:grpSpLocks/>
        </xdr:cNvGrpSpPr>
      </xdr:nvGrpSpPr>
      <xdr:grpSpPr bwMode="auto">
        <a:xfrm>
          <a:off x="2521744" y="10534650"/>
          <a:ext cx="4729162" cy="300038"/>
          <a:chOff x="23145" y="101332"/>
          <a:chExt cx="41663" cy="3163"/>
        </a:xfrm>
      </xdr:grpSpPr>
      <xdr:sp macro="" textlink="">
        <xdr:nvSpPr>
          <xdr:cNvPr id="261" name="Option Button 28" hidden="1">
            <a:extLst>
              <a:ext uri="{63B3BB69-23CF-44E3-9099-C40C66FF867C}">
                <a14:compatExt xmlns:a14="http://schemas.microsoft.com/office/drawing/2010/main" spid="_x0000_s315420"/>
              </a:ext>
              <a:ext uri="{FF2B5EF4-FFF2-40B4-BE49-F238E27FC236}">
                <a16:creationId xmlns:a16="http://schemas.microsoft.com/office/drawing/2014/main" id="{00000000-0008-0000-0200-00000501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62" name="Option Button 29" hidden="1">
            <a:extLst>
              <a:ext uri="{63B3BB69-23CF-44E3-9099-C40C66FF867C}">
                <a14:compatExt xmlns:a14="http://schemas.microsoft.com/office/drawing/2010/main" spid="_x0000_s315421"/>
              </a:ext>
              <a:ext uri="{FF2B5EF4-FFF2-40B4-BE49-F238E27FC236}">
                <a16:creationId xmlns:a16="http://schemas.microsoft.com/office/drawing/2014/main" id="{00000000-0008-0000-0200-00000601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63" name="Group Box 30" hidden="1">
            <a:extLst>
              <a:ext uri="{63B3BB69-23CF-44E3-9099-C40C66FF867C}">
                <a14:compatExt xmlns:a14="http://schemas.microsoft.com/office/drawing/2010/main" spid="_x0000_s315422"/>
              </a:ext>
              <a:ext uri="{FF2B5EF4-FFF2-40B4-BE49-F238E27FC236}">
                <a16:creationId xmlns:a16="http://schemas.microsoft.com/office/drawing/2014/main" id="{00000000-0008-0000-0200-00000701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mc:AlternateContent xmlns:mc="http://schemas.openxmlformats.org/markup-compatibility/2006">
    <mc:Choice xmlns:a14="http://schemas.microsoft.com/office/drawing/2010/main" Requires="a14">
      <xdr:twoCellAnchor editAs="oneCell">
        <xdr:from>
          <xdr:col>5</xdr:col>
          <xdr:colOff>66675</xdr:colOff>
          <xdr:row>56</xdr:row>
          <xdr:rowOff>57150</xdr:rowOff>
        </xdr:from>
        <xdr:to>
          <xdr:col>5</xdr:col>
          <xdr:colOff>1266825</xdr:colOff>
          <xdr:row>56</xdr:row>
          <xdr:rowOff>266700</xdr:rowOff>
        </xdr:to>
        <xdr:sp macro="" textlink="">
          <xdr:nvSpPr>
            <xdr:cNvPr id="338946" name="Check Box 2" hidden="1">
              <a:extLst>
                <a:ext uri="{63B3BB69-23CF-44E3-9099-C40C66FF867C}">
                  <a14:compatExt spid="_x0000_s338946"/>
                </a:ext>
                <a:ext uri="{FF2B5EF4-FFF2-40B4-BE49-F238E27FC236}">
                  <a16:creationId xmlns:a16="http://schemas.microsoft.com/office/drawing/2014/main" id="{00000000-0008-0000-0200-000002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中小企業に該当する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47625</xdr:rowOff>
        </xdr:from>
        <xdr:to>
          <xdr:col>8</xdr:col>
          <xdr:colOff>704850</xdr:colOff>
          <xdr:row>57</xdr:row>
          <xdr:rowOff>295275</xdr:rowOff>
        </xdr:to>
        <xdr:sp macro="" textlink="">
          <xdr:nvSpPr>
            <xdr:cNvPr id="338947" name="Check Box 3" hidden="1">
              <a:extLst>
                <a:ext uri="{63B3BB69-23CF-44E3-9099-C40C66FF867C}">
                  <a14:compatExt spid="_x0000_s338947"/>
                </a:ext>
                <a:ext uri="{FF2B5EF4-FFF2-40B4-BE49-F238E27FC236}">
                  <a16:creationId xmlns:a16="http://schemas.microsoft.com/office/drawing/2014/main" id="{00000000-0008-0000-0200-000003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50t以上3,000t未満</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635794</xdr:colOff>
          <xdr:row>58</xdr:row>
          <xdr:rowOff>45243</xdr:rowOff>
        </xdr:from>
        <xdr:to>
          <xdr:col>8</xdr:col>
          <xdr:colOff>157162</xdr:colOff>
          <xdr:row>58</xdr:row>
          <xdr:rowOff>259557</xdr:rowOff>
        </xdr:to>
        <xdr:grpSp>
          <xdr:nvGrpSpPr>
            <xdr:cNvPr id="266" name="グループ化 265">
              <a:extLst>
                <a:ext uri="{FF2B5EF4-FFF2-40B4-BE49-F238E27FC236}">
                  <a16:creationId xmlns:a16="http://schemas.microsoft.com/office/drawing/2014/main" id="{00000000-0008-0000-0200-00000A010000}"/>
                </a:ext>
              </a:extLst>
            </xdr:cNvPr>
            <xdr:cNvGrpSpPr/>
          </xdr:nvGrpSpPr>
          <xdr:grpSpPr>
            <a:xfrm>
              <a:off x="2814638" y="10570368"/>
              <a:ext cx="4891087" cy="214314"/>
              <a:chOff x="2814638" y="10570368"/>
              <a:chExt cx="4891087" cy="214314"/>
            </a:xfrm>
          </xdr:grpSpPr>
          <xdr:sp macro="" textlink="">
            <xdr:nvSpPr>
              <xdr:cNvPr id="338948" name="Check Box 4" hidden="1">
                <a:extLst>
                  <a:ext uri="{63B3BB69-23CF-44E3-9099-C40C66FF867C}">
                    <a14:compatExt spid="_x0000_s338948"/>
                  </a:ext>
                  <a:ext uri="{FF2B5EF4-FFF2-40B4-BE49-F238E27FC236}">
                    <a16:creationId xmlns:a16="http://schemas.microsoft.com/office/drawing/2014/main" id="{00000000-0008-0000-0200-0000042C0500}"/>
                  </a:ext>
                </a:extLst>
              </xdr:cNvPr>
              <xdr:cNvSpPr/>
            </xdr:nvSpPr>
            <xdr:spPr bwMode="auto">
              <a:xfrm>
                <a:off x="2814638" y="10584656"/>
                <a:ext cx="1995487"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消費税免税事業者に該当する</a:t>
                </a:r>
              </a:p>
            </xdr:txBody>
          </xdr:sp>
          <xdr:sp macro="" textlink="">
            <xdr:nvSpPr>
              <xdr:cNvPr id="338949" name="Check Box 5" hidden="1">
                <a:extLst>
                  <a:ext uri="{63B3BB69-23CF-44E3-9099-C40C66FF867C}">
                    <a14:compatExt spid="_x0000_s338949"/>
                  </a:ext>
                  <a:ext uri="{FF2B5EF4-FFF2-40B4-BE49-F238E27FC236}">
                    <a16:creationId xmlns:a16="http://schemas.microsoft.com/office/drawing/2014/main" id="{00000000-0008-0000-0200-0000052C0500}"/>
                  </a:ext>
                </a:extLst>
              </xdr:cNvPr>
              <xdr:cNvSpPr/>
            </xdr:nvSpPr>
            <xdr:spPr bwMode="auto">
              <a:xfrm>
                <a:off x="5710238" y="10570368"/>
                <a:ext cx="199548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消費税課税事業者に該当する</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59</xdr:row>
          <xdr:rowOff>47625</xdr:rowOff>
        </xdr:from>
        <xdr:to>
          <xdr:col>7</xdr:col>
          <xdr:colOff>790575</xdr:colOff>
          <xdr:row>59</xdr:row>
          <xdr:rowOff>276225</xdr:rowOff>
        </xdr:to>
        <xdr:sp macro="" textlink="">
          <xdr:nvSpPr>
            <xdr:cNvPr id="338950" name="Check Box 6" hidden="1">
              <a:extLst>
                <a:ext uri="{63B3BB69-23CF-44E3-9099-C40C66FF867C}">
                  <a14:compatExt spid="_x0000_s338950"/>
                </a:ext>
                <a:ext uri="{FF2B5EF4-FFF2-40B4-BE49-F238E27FC236}">
                  <a16:creationId xmlns:a16="http://schemas.microsoft.com/office/drawing/2014/main" id="{00000000-0008-0000-0200-000006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算定ツールを使用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59</xdr:row>
          <xdr:rowOff>19050</xdr:rowOff>
        </xdr:from>
        <xdr:to>
          <xdr:col>9</xdr:col>
          <xdr:colOff>609600</xdr:colOff>
          <xdr:row>59</xdr:row>
          <xdr:rowOff>247650</xdr:rowOff>
        </xdr:to>
        <xdr:sp macro="" textlink="">
          <xdr:nvSpPr>
            <xdr:cNvPr id="338951" name="Check Box 7" hidden="1">
              <a:extLst>
                <a:ext uri="{63B3BB69-23CF-44E3-9099-C40C66FF867C}">
                  <a14:compatExt spid="_x0000_s338951"/>
                </a:ext>
                <a:ext uri="{FF2B5EF4-FFF2-40B4-BE49-F238E27FC236}">
                  <a16:creationId xmlns:a16="http://schemas.microsoft.com/office/drawing/2014/main" id="{00000000-0008-0000-0200-000007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事前チェック完了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64</xdr:row>
          <xdr:rowOff>85725</xdr:rowOff>
        </xdr:from>
        <xdr:to>
          <xdr:col>5</xdr:col>
          <xdr:colOff>1266825</xdr:colOff>
          <xdr:row>64</xdr:row>
          <xdr:rowOff>314325</xdr:rowOff>
        </xdr:to>
        <xdr:sp macro="" textlink="">
          <xdr:nvSpPr>
            <xdr:cNvPr id="338952" name="Check Box 8" hidden="1">
              <a:extLst>
                <a:ext uri="{63B3BB69-23CF-44E3-9099-C40C66FF867C}">
                  <a14:compatExt spid="_x0000_s338952"/>
                </a:ext>
                <a:ext uri="{FF2B5EF4-FFF2-40B4-BE49-F238E27FC236}">
                  <a16:creationId xmlns:a16="http://schemas.microsoft.com/office/drawing/2014/main" id="{00000000-0008-0000-0200-000008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受給を受けている／受給予定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65</xdr:row>
          <xdr:rowOff>66675</xdr:rowOff>
        </xdr:from>
        <xdr:to>
          <xdr:col>5</xdr:col>
          <xdr:colOff>866775</xdr:colOff>
          <xdr:row>65</xdr:row>
          <xdr:rowOff>266700</xdr:rowOff>
        </xdr:to>
        <xdr:sp macro="" textlink="">
          <xdr:nvSpPr>
            <xdr:cNvPr id="338953" name="Check Box 9" hidden="1">
              <a:extLst>
                <a:ext uri="{63B3BB69-23CF-44E3-9099-C40C66FF867C}">
                  <a14:compatExt spid="_x0000_s338953"/>
                </a:ext>
                <a:ext uri="{FF2B5EF4-FFF2-40B4-BE49-F238E27FC236}">
                  <a16:creationId xmlns:a16="http://schemas.microsoft.com/office/drawing/2014/main" id="{00000000-0008-0000-0200-000009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受給なし、申請／受給予定なし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60</xdr:row>
          <xdr:rowOff>76200</xdr:rowOff>
        </xdr:from>
        <xdr:to>
          <xdr:col>5</xdr:col>
          <xdr:colOff>571500</xdr:colOff>
          <xdr:row>60</xdr:row>
          <xdr:rowOff>295275</xdr:rowOff>
        </xdr:to>
        <xdr:sp macro="" textlink="">
          <xdr:nvSpPr>
            <xdr:cNvPr id="338954" name="Check Box 10" hidden="1">
              <a:extLst>
                <a:ext uri="{63B3BB69-23CF-44E3-9099-C40C66FF867C}">
                  <a14:compatExt spid="_x0000_s338954"/>
                </a:ext>
                <a:ext uri="{FF2B5EF4-FFF2-40B4-BE49-F238E27FC236}">
                  <a16:creationId xmlns:a16="http://schemas.microsoft.com/office/drawing/2014/main" id="{00000000-0008-0000-0200-00000A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グリーンリカバリー事業での診断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61</xdr:row>
          <xdr:rowOff>76200</xdr:rowOff>
        </xdr:from>
        <xdr:to>
          <xdr:col>5</xdr:col>
          <xdr:colOff>561975</xdr:colOff>
          <xdr:row>61</xdr:row>
          <xdr:rowOff>276225</xdr:rowOff>
        </xdr:to>
        <xdr:sp macro="" textlink="">
          <xdr:nvSpPr>
            <xdr:cNvPr id="338955" name="Check Box 11" hidden="1">
              <a:extLst>
                <a:ext uri="{63B3BB69-23CF-44E3-9099-C40C66FF867C}">
                  <a14:compatExt spid="_x0000_s338955"/>
                </a:ext>
                <a:ext uri="{FF2B5EF4-FFF2-40B4-BE49-F238E27FC236}">
                  <a16:creationId xmlns:a16="http://schemas.microsoft.com/office/drawing/2014/main" id="{00000000-0008-0000-0200-00000B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SHIFT事業での計画策定支援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62</xdr:row>
          <xdr:rowOff>57150</xdr:rowOff>
        </xdr:from>
        <xdr:to>
          <xdr:col>5</xdr:col>
          <xdr:colOff>561975</xdr:colOff>
          <xdr:row>62</xdr:row>
          <xdr:rowOff>219075</xdr:rowOff>
        </xdr:to>
        <xdr:sp macro="" textlink="">
          <xdr:nvSpPr>
            <xdr:cNvPr id="338956" name="Check Box 12" hidden="1">
              <a:extLst>
                <a:ext uri="{63B3BB69-23CF-44E3-9099-C40C66FF867C}">
                  <a14:compatExt spid="_x0000_s338956"/>
                </a:ext>
                <a:ext uri="{FF2B5EF4-FFF2-40B4-BE49-F238E27FC236}">
                  <a16:creationId xmlns:a16="http://schemas.microsoft.com/office/drawing/2014/main" id="{00000000-0008-0000-0200-00000C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CO2削減ポテンシャル診断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63</xdr:row>
          <xdr:rowOff>19050</xdr:rowOff>
        </xdr:from>
        <xdr:to>
          <xdr:col>5</xdr:col>
          <xdr:colOff>561975</xdr:colOff>
          <xdr:row>63</xdr:row>
          <xdr:rowOff>200025</xdr:rowOff>
        </xdr:to>
        <xdr:sp macro="" textlink="">
          <xdr:nvSpPr>
            <xdr:cNvPr id="338957" name="Check Box 13" hidden="1">
              <a:extLst>
                <a:ext uri="{63B3BB69-23CF-44E3-9099-C40C66FF867C}">
                  <a14:compatExt spid="_x0000_s338957"/>
                </a:ext>
                <a:ext uri="{FF2B5EF4-FFF2-40B4-BE49-F238E27FC236}">
                  <a16:creationId xmlns:a16="http://schemas.microsoft.com/office/drawing/2014/main" id="{00000000-0008-0000-0200-00000D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事業者自らでの診断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12</xdr:row>
          <xdr:rowOff>219075</xdr:rowOff>
        </xdr:from>
        <xdr:to>
          <xdr:col>5</xdr:col>
          <xdr:colOff>295275</xdr:colOff>
          <xdr:row>14</xdr:row>
          <xdr:rowOff>9525</xdr:rowOff>
        </xdr:to>
        <xdr:sp macro="" textlink="">
          <xdr:nvSpPr>
            <xdr:cNvPr id="338958" name="Check Box 14" hidden="1">
              <a:extLst>
                <a:ext uri="{63B3BB69-23CF-44E3-9099-C40C66FF867C}">
                  <a14:compatExt spid="_x0000_s338958"/>
                </a:ext>
                <a:ext uri="{FF2B5EF4-FFF2-40B4-BE49-F238E27FC236}">
                  <a16:creationId xmlns:a16="http://schemas.microsoft.com/office/drawing/2014/main" id="{00000000-0008-0000-0200-00000E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代表事業者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xdr:row>
          <xdr:rowOff>209550</xdr:rowOff>
        </xdr:from>
        <xdr:to>
          <xdr:col>7</xdr:col>
          <xdr:colOff>85725</xdr:colOff>
          <xdr:row>14</xdr:row>
          <xdr:rowOff>0</xdr:rowOff>
        </xdr:to>
        <xdr:sp macro="" textlink="">
          <xdr:nvSpPr>
            <xdr:cNvPr id="338959" name="Check Box 15" hidden="1">
              <a:extLst>
                <a:ext uri="{63B3BB69-23CF-44E3-9099-C40C66FF867C}">
                  <a14:compatExt spid="_x0000_s338959"/>
                </a:ext>
                <a:ext uri="{FF2B5EF4-FFF2-40B4-BE49-F238E27FC236}">
                  <a16:creationId xmlns:a16="http://schemas.microsoft.com/office/drawing/2014/main" id="{00000000-0008-0000-0200-00000F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事務代行者</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absolute">
    <xdr:from>
      <xdr:col>12</xdr:col>
      <xdr:colOff>163830</xdr:colOff>
      <xdr:row>0</xdr:row>
      <xdr:rowOff>232074</xdr:rowOff>
    </xdr:from>
    <xdr:to>
      <xdr:col>16</xdr:col>
      <xdr:colOff>614642</xdr:colOff>
      <xdr:row>4</xdr:row>
      <xdr:rowOff>14007</xdr:rowOff>
    </xdr:to>
    <xdr:grpSp>
      <xdr:nvGrpSpPr>
        <xdr:cNvPr id="2" name="グループ化 1">
          <a:extLst>
            <a:ext uri="{FF2B5EF4-FFF2-40B4-BE49-F238E27FC236}">
              <a16:creationId xmlns:a16="http://schemas.microsoft.com/office/drawing/2014/main" id="{00000000-0008-0000-1900-000002000000}"/>
            </a:ext>
          </a:extLst>
        </xdr:cNvPr>
        <xdr:cNvGrpSpPr/>
      </xdr:nvGrpSpPr>
      <xdr:grpSpPr>
        <a:xfrm>
          <a:off x="8593455" y="232074"/>
          <a:ext cx="3165437" cy="791583"/>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9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9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9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11</xdr:col>
      <xdr:colOff>200025</xdr:colOff>
      <xdr:row>19</xdr:row>
      <xdr:rowOff>409575</xdr:rowOff>
    </xdr:from>
    <xdr:to>
      <xdr:col>14</xdr:col>
      <xdr:colOff>419100</xdr:colOff>
      <xdr:row>21</xdr:row>
      <xdr:rowOff>171450</xdr:rowOff>
    </xdr:to>
    <xdr:sp macro="" textlink="">
      <xdr:nvSpPr>
        <xdr:cNvPr id="2" name="テキスト ボックス 1">
          <a:extLst>
            <a:ext uri="{FF2B5EF4-FFF2-40B4-BE49-F238E27FC236}">
              <a16:creationId xmlns:a16="http://schemas.microsoft.com/office/drawing/2014/main" id="{00000000-0008-0000-1B00-000002000000}"/>
            </a:ext>
          </a:extLst>
        </xdr:cNvPr>
        <xdr:cNvSpPr txBox="1"/>
      </xdr:nvSpPr>
      <xdr:spPr>
        <a:xfrm>
          <a:off x="8705850" y="9267825"/>
          <a:ext cx="2047875" cy="111442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latin typeface="+mn-ea"/>
              <a:ea typeface="+mn-ea"/>
            </a:rPr>
            <a:t>補助対象設備を担保にした資金調達は認められません。</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495300</xdr:colOff>
      <xdr:row>1</xdr:row>
      <xdr:rowOff>22860</xdr:rowOff>
    </xdr:from>
    <xdr:to>
      <xdr:col>6</xdr:col>
      <xdr:colOff>4538980</xdr:colOff>
      <xdr:row>14</xdr:row>
      <xdr:rowOff>15240</xdr:rowOff>
    </xdr:to>
    <xdr:sp macro="" textlink="">
      <xdr:nvSpPr>
        <xdr:cNvPr id="2" name="テキスト ボックス 1">
          <a:extLst>
            <a:ext uri="{FF2B5EF4-FFF2-40B4-BE49-F238E27FC236}">
              <a16:creationId xmlns:a16="http://schemas.microsoft.com/office/drawing/2014/main" id="{00000000-0008-0000-1E00-000002000000}"/>
            </a:ext>
          </a:extLst>
        </xdr:cNvPr>
        <xdr:cNvSpPr txBox="1"/>
      </xdr:nvSpPr>
      <xdr:spPr>
        <a:xfrm>
          <a:off x="1714500" y="190500"/>
          <a:ext cx="8737600" cy="2186940"/>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の業種選択に必要な情報が掲載されています。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必要に応じて</a:t>
          </a:r>
          <a:r>
            <a:rPr kumimoji="1" lang="ja-JP" altLang="ja-JP" sz="2400" u="none">
              <a:solidFill>
                <a:schemeClr val="bg1"/>
              </a:solidFill>
              <a:latin typeface="+mn-lt"/>
              <a:ea typeface="+mn-ea"/>
              <a:cs typeface="+mn-cs"/>
            </a:rPr>
            <a:t>パスワード付きのシート保護をかけます。</a:t>
          </a:r>
          <a:endParaRPr kumimoji="1" lang="en-US" altLang="ja-JP" sz="2400" u="none">
            <a:solidFill>
              <a:schemeClr val="bg1"/>
            </a:solidFill>
            <a:latin typeface="+mn-lt"/>
            <a:ea typeface="+mn-ea"/>
            <a:cs typeface="+mn-cs"/>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8</xdr:col>
      <xdr:colOff>321733</xdr:colOff>
      <xdr:row>2</xdr:row>
      <xdr:rowOff>101599</xdr:rowOff>
    </xdr:from>
    <xdr:to>
      <xdr:col>9</xdr:col>
      <xdr:colOff>464396</xdr:colOff>
      <xdr:row>4</xdr:row>
      <xdr:rowOff>29633</xdr:rowOff>
    </xdr:to>
    <xdr:sp macro="" textlink="">
      <xdr:nvSpPr>
        <xdr:cNvPr id="2" name="テキスト ボックス 1">
          <a:extLst>
            <a:ext uri="{FF2B5EF4-FFF2-40B4-BE49-F238E27FC236}">
              <a16:creationId xmlns:a16="http://schemas.microsoft.com/office/drawing/2014/main" id="{00000000-0008-0000-1F00-000002000000}"/>
            </a:ext>
          </a:extLst>
        </xdr:cNvPr>
        <xdr:cNvSpPr txBox="1"/>
      </xdr:nvSpPr>
      <xdr:spPr>
        <a:xfrm>
          <a:off x="6966373" y="436879"/>
          <a:ext cx="1041823" cy="263314"/>
        </a:xfrm>
        <a:prstGeom prst="rect">
          <a:avLst/>
        </a:prstGeom>
        <a:solidFill>
          <a:srgbClr val="FFE38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ＭＳ Ｐゴシック" panose="020B0600070205080204" pitchFamily="50" charset="-128"/>
              <a:ea typeface="ＭＳ Ｐゴシック" panose="020B0600070205080204" pitchFamily="50" charset="-128"/>
            </a:rPr>
            <a:t>列幅操作可</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12</xdr:col>
      <xdr:colOff>285720</xdr:colOff>
      <xdr:row>9</xdr:row>
      <xdr:rowOff>30479</xdr:rowOff>
    </xdr:from>
    <xdr:to>
      <xdr:col>21</xdr:col>
      <xdr:colOff>243839</xdr:colOff>
      <xdr:row>41</xdr:row>
      <xdr:rowOff>104774</xdr:rowOff>
    </xdr:to>
    <xdr:pic>
      <xdr:nvPicPr>
        <xdr:cNvPr id="113768" name="図 1">
          <a:extLst>
            <a:ext uri="{FF2B5EF4-FFF2-40B4-BE49-F238E27FC236}">
              <a16:creationId xmlns:a16="http://schemas.microsoft.com/office/drawing/2014/main" id="{00000000-0008-0000-2000-000068B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0020" y="1546859"/>
          <a:ext cx="5444519" cy="5454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586515</xdr:colOff>
      <xdr:row>4</xdr:row>
      <xdr:rowOff>137160</xdr:rowOff>
    </xdr:from>
    <xdr:to>
      <xdr:col>20</xdr:col>
      <xdr:colOff>165735</xdr:colOff>
      <xdr:row>6</xdr:row>
      <xdr:rowOff>152400</xdr:rowOff>
    </xdr:to>
    <xdr:pic>
      <xdr:nvPicPr>
        <xdr:cNvPr id="113769" name="図 2">
          <a:extLst>
            <a:ext uri="{FF2B5EF4-FFF2-40B4-BE49-F238E27FC236}">
              <a16:creationId xmlns:a16="http://schemas.microsoft.com/office/drawing/2014/main" id="{00000000-0008-0000-2000-000069B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20815" y="807720"/>
          <a:ext cx="44560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525780</xdr:colOff>
      <xdr:row>1</xdr:row>
      <xdr:rowOff>123825</xdr:rowOff>
    </xdr:from>
    <xdr:to>
      <xdr:col>11</xdr:col>
      <xdr:colOff>601980</xdr:colOff>
      <xdr:row>6</xdr:row>
      <xdr:rowOff>57150</xdr:rowOff>
    </xdr:to>
    <xdr:pic>
      <xdr:nvPicPr>
        <xdr:cNvPr id="113770" name="図 3">
          <a:extLst>
            <a:ext uri="{FF2B5EF4-FFF2-40B4-BE49-F238E27FC236}">
              <a16:creationId xmlns:a16="http://schemas.microsoft.com/office/drawing/2014/main" id="{00000000-0008-0000-2000-00006AB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92880" y="291465"/>
          <a:ext cx="37338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454082</xdr:colOff>
      <xdr:row>17</xdr:row>
      <xdr:rowOff>76200</xdr:rowOff>
    </xdr:from>
    <xdr:to>
      <xdr:col>30</xdr:col>
      <xdr:colOff>205739</xdr:colOff>
      <xdr:row>82</xdr:row>
      <xdr:rowOff>45720</xdr:rowOff>
    </xdr:to>
    <xdr:pic>
      <xdr:nvPicPr>
        <xdr:cNvPr id="7" name="図 6">
          <a:extLst>
            <a:ext uri="{FF2B5EF4-FFF2-40B4-BE49-F238E27FC236}">
              <a16:creationId xmlns:a16="http://schemas.microsoft.com/office/drawing/2014/main" id="{00000000-0008-0000-20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893982" y="2948940"/>
          <a:ext cx="4018857" cy="10873740"/>
        </a:xfrm>
        <a:prstGeom prst="rect">
          <a:avLst/>
        </a:prstGeom>
        <a:solidFill>
          <a:schemeClr val="bg1"/>
        </a:solidFill>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457200</xdr:colOff>
      <xdr:row>1</xdr:row>
      <xdr:rowOff>7620</xdr:rowOff>
    </xdr:from>
    <xdr:to>
      <xdr:col>17</xdr:col>
      <xdr:colOff>68580</xdr:colOff>
      <xdr:row>15</xdr:row>
      <xdr:rowOff>106680</xdr:rowOff>
    </xdr:to>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1066800" y="175260"/>
          <a:ext cx="9745980" cy="2468880"/>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、別添</a:t>
          </a:r>
          <a:r>
            <a:rPr kumimoji="1" lang="en-US" altLang="ja-JP" sz="2400" u="none">
              <a:solidFill>
                <a:schemeClr val="bg1"/>
              </a:solidFill>
            </a:rPr>
            <a:t>6</a:t>
          </a:r>
          <a:r>
            <a:rPr kumimoji="1" lang="ja-JP" altLang="en-US" sz="2400" u="none">
              <a:solidFill>
                <a:schemeClr val="bg1"/>
              </a:solidFill>
            </a:rPr>
            <a:t>の動作に必要な情報が掲載されています。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本シートにはパスワード付きのシート保護をかけます。</a:t>
          </a:r>
          <a:endParaRPr kumimoji="1" lang="en-US" altLang="ja-JP" sz="2400" u="none">
            <a:solidFill>
              <a:schemeClr val="bg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457200</xdr:colOff>
      <xdr:row>1</xdr:row>
      <xdr:rowOff>7620</xdr:rowOff>
    </xdr:from>
    <xdr:to>
      <xdr:col>17</xdr:col>
      <xdr:colOff>68580</xdr:colOff>
      <xdr:row>15</xdr:row>
      <xdr:rowOff>106680</xdr:rowOff>
    </xdr:to>
    <xdr:sp macro="" textlink="">
      <xdr:nvSpPr>
        <xdr:cNvPr id="2" name="テキスト ボックス 1">
          <a:extLst>
            <a:ext uri="{FF2B5EF4-FFF2-40B4-BE49-F238E27FC236}">
              <a16:creationId xmlns:a16="http://schemas.microsoft.com/office/drawing/2014/main" id="{00000000-0008-0000-2200-000002000000}"/>
            </a:ext>
          </a:extLst>
        </xdr:cNvPr>
        <xdr:cNvSpPr txBox="1"/>
      </xdr:nvSpPr>
      <xdr:spPr>
        <a:xfrm>
          <a:off x="1143000" y="179070"/>
          <a:ext cx="10993755" cy="2527935"/>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、別添</a:t>
          </a:r>
          <a:r>
            <a:rPr kumimoji="1" lang="en-US" altLang="ja-JP" sz="2400" u="none">
              <a:solidFill>
                <a:schemeClr val="bg1"/>
              </a:solidFill>
            </a:rPr>
            <a:t>6</a:t>
          </a:r>
          <a:r>
            <a:rPr kumimoji="1" lang="ja-JP" altLang="en-US" sz="2400" u="none">
              <a:solidFill>
                <a:schemeClr val="bg1"/>
              </a:solidFill>
            </a:rPr>
            <a:t>の動作に必要な情報が掲載されています。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本シートにはパスワード付きのシート保護をかけます。</a:t>
          </a:r>
          <a:endParaRPr kumimoji="1" lang="en-US" altLang="ja-JP" sz="2400" u="none">
            <a:solidFill>
              <a:schemeClr val="bg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495300</xdr:colOff>
      <xdr:row>1</xdr:row>
      <xdr:rowOff>22860</xdr:rowOff>
    </xdr:from>
    <xdr:to>
      <xdr:col>6</xdr:col>
      <xdr:colOff>4538980</xdr:colOff>
      <xdr:row>14</xdr:row>
      <xdr:rowOff>15240</xdr:rowOff>
    </xdr:to>
    <xdr:sp macro="" textlink="">
      <xdr:nvSpPr>
        <xdr:cNvPr id="2" name="テキスト ボックス 1">
          <a:extLst>
            <a:ext uri="{FF2B5EF4-FFF2-40B4-BE49-F238E27FC236}">
              <a16:creationId xmlns:a16="http://schemas.microsoft.com/office/drawing/2014/main" id="{00000000-0008-0000-2300-000002000000}"/>
            </a:ext>
          </a:extLst>
        </xdr:cNvPr>
        <xdr:cNvSpPr txBox="1"/>
      </xdr:nvSpPr>
      <xdr:spPr>
        <a:xfrm>
          <a:off x="1866900" y="194310"/>
          <a:ext cx="9253855" cy="2240280"/>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の業種選択に必要な情報が掲載されています。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必要に応じて</a:t>
          </a:r>
          <a:r>
            <a:rPr kumimoji="1" lang="ja-JP" altLang="ja-JP" sz="2400" u="none">
              <a:solidFill>
                <a:schemeClr val="bg1"/>
              </a:solidFill>
              <a:latin typeface="+mn-lt"/>
              <a:ea typeface="+mn-ea"/>
              <a:cs typeface="+mn-cs"/>
            </a:rPr>
            <a:t>パスワード付きのシート保護をかけます。</a:t>
          </a:r>
          <a:endParaRPr kumimoji="1" lang="en-US" altLang="ja-JP" sz="2400" u="none">
            <a:solidFill>
              <a:schemeClr val="bg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12</xdr:col>
      <xdr:colOff>0</xdr:colOff>
      <xdr:row>1</xdr:row>
      <xdr:rowOff>55880</xdr:rowOff>
    </xdr:from>
    <xdr:to>
      <xdr:col>16</xdr:col>
      <xdr:colOff>388620</xdr:colOff>
      <xdr:row>5</xdr:row>
      <xdr:rowOff>104140</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8715375" y="436880"/>
          <a:ext cx="3103245" cy="798354"/>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8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8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8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4.xml><?xml version="1.0" encoding="utf-8"?>
<xdr:wsDr xmlns:xdr="http://schemas.openxmlformats.org/drawingml/2006/spreadsheetDrawing" xmlns:a="http://schemas.openxmlformats.org/drawingml/2006/main">
  <xdr:twoCellAnchor editAs="absolute">
    <xdr:from>
      <xdr:col>18</xdr:col>
      <xdr:colOff>373380</xdr:colOff>
      <xdr:row>2</xdr:row>
      <xdr:rowOff>55245</xdr:rowOff>
    </xdr:from>
    <xdr:to>
      <xdr:col>23</xdr:col>
      <xdr:colOff>156210</xdr:colOff>
      <xdr:row>6</xdr:row>
      <xdr:rowOff>108585</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13898880" y="591026"/>
          <a:ext cx="3235643" cy="803434"/>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9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9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9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7</xdr:col>
      <xdr:colOff>373062</xdr:colOff>
      <xdr:row>30</xdr:row>
      <xdr:rowOff>0</xdr:rowOff>
    </xdr:from>
    <xdr:to>
      <xdr:col>14</xdr:col>
      <xdr:colOff>678655</xdr:colOff>
      <xdr:row>41</xdr:row>
      <xdr:rowOff>59531</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6838156" y="7012781"/>
          <a:ext cx="6961187" cy="2309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r>
            <a:rPr kumimoji="1" lang="en-US" altLang="ja-JP" sz="900">
              <a:solidFill>
                <a:srgbClr val="FF0000"/>
              </a:solidFill>
              <a:latin typeface="ＭＳ Ｐゴシック" panose="020B0600070205080204" pitchFamily="50" charset="-128"/>
              <a:ea typeface="ＭＳ Ｐゴシック" panose="020B0600070205080204" pitchFamily="50" charset="-128"/>
            </a:rPr>
            <a:t>※1 </a:t>
          </a:r>
          <a:r>
            <a:rPr kumimoji="1" lang="ja-JP" altLang="en-US" sz="900">
              <a:solidFill>
                <a:srgbClr val="FF0000"/>
              </a:solidFill>
              <a:latin typeface="ＭＳ Ｐゴシック" panose="020B0600070205080204" pitchFamily="50" charset="-128"/>
              <a:ea typeface="ＭＳ Ｐゴシック" panose="020B0600070205080204" pitchFamily="50" charset="-128"/>
            </a:rPr>
            <a:t>　</a:t>
          </a:r>
          <a:r>
            <a:rPr kumimoji="1" lang="en-US" altLang="ja-JP" sz="900">
              <a:solidFill>
                <a:srgbClr val="FF0000"/>
              </a:solidFill>
              <a:latin typeface="ＭＳ Ｐゴシック" panose="020B0600070205080204" pitchFamily="50" charset="-128"/>
              <a:ea typeface="ＭＳ Ｐゴシック" panose="020B0600070205080204" pitchFamily="50" charset="-128"/>
            </a:rPr>
            <a:t>LED</a:t>
          </a:r>
          <a:r>
            <a:rPr kumimoji="1" lang="ja-JP" altLang="en-US" sz="900">
              <a:solidFill>
                <a:srgbClr val="FF0000"/>
              </a:solidFill>
              <a:latin typeface="ＭＳ Ｐゴシック" panose="020B0600070205080204" pitchFamily="50" charset="-128"/>
              <a:ea typeface="ＭＳ Ｐゴシック" panose="020B0600070205080204" pitchFamily="50" charset="-128"/>
            </a:rPr>
            <a:t>照明設備・再生可能エネルギー設備の「＜修正＞耐用年数期間</a:t>
          </a:r>
          <a:r>
            <a:rPr kumimoji="1" lang="en-US" altLang="ja-JP" sz="900">
              <a:solidFill>
                <a:srgbClr val="FF0000"/>
              </a:solidFill>
              <a:latin typeface="ＭＳ Ｐゴシック" panose="020B0600070205080204" pitchFamily="50" charset="-128"/>
              <a:ea typeface="ＭＳ Ｐゴシック" panose="020B0600070205080204" pitchFamily="50" charset="-128"/>
            </a:rPr>
            <a:t>CO2</a:t>
          </a:r>
          <a:r>
            <a:rPr kumimoji="1" lang="ja-JP" altLang="en-US" sz="900">
              <a:solidFill>
                <a:srgbClr val="FF0000"/>
              </a:solidFill>
              <a:latin typeface="ＭＳ Ｐゴシック" panose="020B0600070205080204" pitchFamily="50" charset="-128"/>
              <a:ea typeface="ＭＳ Ｐゴシック" panose="020B0600070205080204" pitchFamily="50" charset="-128"/>
            </a:rPr>
            <a:t>削減量 </a:t>
          </a:r>
          <a:r>
            <a:rPr kumimoji="1" lang="en-US" altLang="ja-JP" sz="900">
              <a:solidFill>
                <a:srgbClr val="FF0000"/>
              </a:solidFill>
              <a:latin typeface="ＭＳ Ｐゴシック" panose="020B0600070205080204" pitchFamily="50" charset="-128"/>
              <a:ea typeface="ＭＳ Ｐゴシック" panose="020B0600070205080204" pitchFamily="50" charset="-128"/>
            </a:rPr>
            <a:t>(d) </a:t>
          </a:r>
          <a:r>
            <a:rPr kumimoji="1" lang="ja-JP" altLang="en-US" sz="900">
              <a:solidFill>
                <a:srgbClr val="FF0000"/>
              </a:solidFill>
              <a:latin typeface="ＭＳ Ｐゴシック" panose="020B0600070205080204" pitchFamily="50" charset="-128"/>
              <a:ea typeface="ＭＳ Ｐゴシック" panose="020B0600070205080204" pitchFamily="50" charset="-128"/>
            </a:rPr>
            <a:t>」に関する注記</a:t>
          </a:r>
          <a:endParaRPr kumimoji="1" lang="en-US" altLang="ja-JP" sz="9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b</a:t>
          </a:r>
          <a:r>
            <a:rPr kumimoji="1" lang="ja-JP" altLang="en-US" sz="900">
              <a:latin typeface="ＭＳ Ｐゴシック" panose="020B0600070205080204" pitchFamily="50" charset="-128"/>
              <a:ea typeface="ＭＳ Ｐゴシック" panose="020B0600070205080204" pitchFamily="50" charset="-128"/>
            </a:rPr>
            <a:t>）が</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a</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900">
              <a:latin typeface="ＭＳ Ｐゴシック" panose="020B0600070205080204" pitchFamily="50" charset="-128"/>
              <a:ea typeface="ＭＳ Ｐゴシック" panose="020B0600070205080204" pitchFamily="50" charset="-128"/>
            </a:rPr>
            <a:t>よりも大きい場合は</a:t>
          </a:r>
          <a:r>
            <a:rPr kumimoji="1" lang="ja-JP" altLang="en-US" sz="900">
              <a:solidFill>
                <a:schemeClr val="dk1"/>
              </a:solidFill>
              <a:latin typeface="ＭＳ Ｐゴシック" panose="020B0600070205080204" pitchFamily="50" charset="-128"/>
              <a:ea typeface="ＭＳ Ｐゴシック" panose="020B0600070205080204" pitchFamily="50" charset="-128"/>
              <a:cs typeface="+mn-cs"/>
            </a:rPr>
            <a:t>、</a:t>
          </a:r>
          <a:r>
            <a:rPr kumimoji="1" lang="ja-JP" altLang="ja-JP" sz="900">
              <a:solidFill>
                <a:schemeClr val="dk1"/>
              </a:solidFill>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latin typeface="ＭＳ Ｐゴシック" panose="020B0600070205080204" pitchFamily="50" charset="-128"/>
              <a:ea typeface="ＭＳ Ｐゴシック" panose="020B0600070205080204" pitchFamily="50" charset="-128"/>
              <a:cs typeface="+mn-cs"/>
            </a:rPr>
            <a:t>a</a:t>
          </a:r>
          <a:r>
            <a:rPr kumimoji="1" lang="ja-JP" altLang="ja-JP" sz="900">
              <a:solidFill>
                <a:schemeClr val="dk1"/>
              </a:solidFill>
              <a:latin typeface="ＭＳ Ｐゴシック" panose="020B0600070205080204" pitchFamily="50" charset="-128"/>
              <a:ea typeface="ＭＳ Ｐゴシック" panose="020B0600070205080204" pitchFamily="50" charset="-128"/>
              <a:cs typeface="+mn-cs"/>
            </a:rPr>
            <a:t>）</a:t>
          </a:r>
          <a:r>
            <a:rPr kumimoji="1" lang="ja-JP" altLang="en-US" sz="900">
              <a:solidFill>
                <a:schemeClr val="dk1"/>
              </a:solidFill>
              <a:latin typeface="ＭＳ Ｐゴシック" panose="020B0600070205080204" pitchFamily="50" charset="-128"/>
              <a:ea typeface="ＭＳ Ｐゴシック" panose="020B0600070205080204" pitchFamily="50" charset="-128"/>
              <a:cs typeface="+mn-cs"/>
            </a:rPr>
            <a:t>が適用されます。</a:t>
          </a:r>
        </a:p>
        <a:p>
          <a:r>
            <a:rPr kumimoji="1" lang="ja-JP" altLang="en-US" sz="900">
              <a:latin typeface="ＭＳ Ｐゴシック" panose="020B0600070205080204" pitchFamily="50" charset="-128"/>
              <a:ea typeface="ＭＳ Ｐゴシック" panose="020B0600070205080204" pitchFamily="50" charset="-128"/>
            </a:rPr>
            <a:t>・</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b</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）が（</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a</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900">
              <a:solidFill>
                <a:schemeClr val="dk1"/>
              </a:solidFill>
              <a:effectLst/>
              <a:latin typeface="ＭＳ Ｐゴシック" panose="020B0600070205080204" pitchFamily="50" charset="-128"/>
              <a:ea typeface="ＭＳ Ｐゴシック" panose="020B0600070205080204" pitchFamily="50" charset="-128"/>
              <a:cs typeface="+mn-cs"/>
            </a:rPr>
            <a:t>以下の場合は</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b</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）が適用されます。</a:t>
          </a:r>
          <a:endPar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endParaRPr>
        </a:p>
        <a:p>
          <a:endPar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endParaRPr>
        </a:p>
        <a:p>
          <a:r>
            <a:rPr kumimoji="1" lang="en-US" altLang="ja-JP" sz="900">
              <a:solidFill>
                <a:srgbClr val="FF0000"/>
              </a:solidFill>
              <a:effectLst/>
              <a:latin typeface="+mn-ea"/>
              <a:ea typeface="+mn-ea"/>
              <a:cs typeface="+mn-cs"/>
            </a:rPr>
            <a:t>※2</a:t>
          </a:r>
          <a:r>
            <a:rPr kumimoji="1" lang="ja-JP" altLang="ja-JP" sz="900">
              <a:solidFill>
                <a:srgbClr val="FF0000"/>
              </a:solidFill>
              <a:effectLst/>
              <a:latin typeface="+mn-ea"/>
              <a:ea typeface="+mn-ea"/>
              <a:cs typeface="+mn-cs"/>
            </a:rPr>
            <a:t>　</a:t>
          </a:r>
          <a:r>
            <a:rPr kumimoji="1" lang="en-US" altLang="ja-JP" sz="900">
              <a:solidFill>
                <a:srgbClr val="FF0000"/>
              </a:solidFill>
              <a:effectLst/>
              <a:latin typeface="+mn-ea"/>
              <a:ea typeface="+mn-ea"/>
              <a:cs typeface="+mn-cs"/>
            </a:rPr>
            <a:t>LED</a:t>
          </a:r>
          <a:r>
            <a:rPr kumimoji="1" lang="ja-JP" altLang="ja-JP" sz="900">
              <a:solidFill>
                <a:srgbClr val="FF0000"/>
              </a:solidFill>
              <a:effectLst/>
              <a:latin typeface="+mn-ea"/>
              <a:ea typeface="+mn-ea"/>
              <a:cs typeface="+mn-cs"/>
            </a:rPr>
            <a:t>照明設備・再生可能エネルギー設備の「＜修正＞補助対象経費 （</a:t>
          </a:r>
          <a:r>
            <a:rPr kumimoji="1" lang="en-US" altLang="ja-JP" sz="900">
              <a:solidFill>
                <a:srgbClr val="FF0000"/>
              </a:solidFill>
              <a:effectLst/>
              <a:latin typeface="+mn-ea"/>
              <a:ea typeface="+mn-ea"/>
              <a:cs typeface="+mn-cs"/>
            </a:rPr>
            <a:t>e</a:t>
          </a:r>
          <a:r>
            <a:rPr kumimoji="1" lang="ja-JP" altLang="ja-JP" sz="900">
              <a:solidFill>
                <a:srgbClr val="FF0000"/>
              </a:solidFill>
              <a:effectLst/>
              <a:latin typeface="+mn-ea"/>
              <a:ea typeface="+mn-ea"/>
              <a:cs typeface="+mn-cs"/>
            </a:rPr>
            <a:t>）</a:t>
          </a:r>
          <a:r>
            <a:rPr kumimoji="1" lang="en-US" altLang="ja-JP" sz="900">
              <a:solidFill>
                <a:srgbClr val="FF0000"/>
              </a:solidFill>
              <a:effectLst/>
              <a:latin typeface="+mn-ea"/>
              <a:ea typeface="+mn-ea"/>
              <a:cs typeface="+mn-cs"/>
            </a:rPr>
            <a:t> </a:t>
          </a:r>
          <a:r>
            <a:rPr kumimoji="1" lang="ja-JP" altLang="ja-JP" sz="900">
              <a:solidFill>
                <a:srgbClr val="FF0000"/>
              </a:solidFill>
              <a:effectLst/>
              <a:latin typeface="+mn-ea"/>
              <a:ea typeface="+mn-ea"/>
              <a:cs typeface="+mn-cs"/>
            </a:rPr>
            <a:t>」に関する注記</a:t>
          </a:r>
          <a:endParaRPr lang="ja-JP" altLang="ja-JP" sz="900">
            <a:solidFill>
              <a:srgbClr val="FF0000"/>
            </a:solidFill>
            <a:effectLst/>
            <a:latin typeface="+mn-ea"/>
            <a:ea typeface="+mn-ea"/>
          </a:endParaRPr>
        </a:p>
        <a:p>
          <a:r>
            <a:rPr kumimoji="1" lang="ja-JP" altLang="ja-JP" sz="900">
              <a:solidFill>
                <a:schemeClr val="dk1"/>
              </a:solidFill>
              <a:effectLst/>
              <a:latin typeface="+mn-ea"/>
              <a:ea typeface="+mn-ea"/>
              <a:cs typeface="+mn-cs"/>
            </a:rPr>
            <a:t>・（</a:t>
          </a:r>
          <a:r>
            <a:rPr kumimoji="1" lang="en-US" altLang="ja-JP" sz="900">
              <a:solidFill>
                <a:schemeClr val="dk1"/>
              </a:solidFill>
              <a:effectLst/>
              <a:latin typeface="+mn-ea"/>
              <a:ea typeface="+mn-ea"/>
              <a:cs typeface="+mn-cs"/>
            </a:rPr>
            <a:t>c</a:t>
          </a:r>
          <a:r>
            <a:rPr kumimoji="1" lang="ja-JP" altLang="ja-JP" sz="900">
              <a:solidFill>
                <a:schemeClr val="dk1"/>
              </a:solidFill>
              <a:effectLst/>
              <a:latin typeface="+mn-ea"/>
              <a:ea typeface="+mn-ea"/>
              <a:cs typeface="+mn-cs"/>
            </a:rPr>
            <a:t>）に、</a:t>
          </a:r>
          <a:r>
            <a:rPr kumimoji="1" lang="en-US" altLang="ja-JP" sz="900">
              <a:solidFill>
                <a:schemeClr val="dk1"/>
              </a:solidFill>
              <a:effectLst/>
              <a:latin typeface="+mn-ea"/>
              <a:ea typeface="+mn-ea"/>
              <a:cs typeface="+mn-cs"/>
            </a:rPr>
            <a:t>LED</a:t>
          </a:r>
          <a:r>
            <a:rPr kumimoji="1" lang="ja-JP" altLang="ja-JP" sz="900">
              <a:solidFill>
                <a:schemeClr val="dk1"/>
              </a:solidFill>
              <a:effectLst/>
              <a:latin typeface="+mn-ea"/>
              <a:ea typeface="+mn-ea"/>
              <a:cs typeface="+mn-cs"/>
            </a:rPr>
            <a:t>照明設備・再生可能エネルギー設備の耐用年数期間</a:t>
          </a:r>
          <a:r>
            <a:rPr kumimoji="1" lang="en-US" altLang="ja-JP" sz="900">
              <a:solidFill>
                <a:schemeClr val="dk1"/>
              </a:solidFill>
              <a:effectLst/>
              <a:latin typeface="+mn-ea"/>
              <a:ea typeface="+mn-ea"/>
              <a:cs typeface="+mn-cs"/>
            </a:rPr>
            <a:t>CO2</a:t>
          </a:r>
          <a:r>
            <a:rPr kumimoji="1" lang="ja-JP" altLang="ja-JP" sz="900">
              <a:solidFill>
                <a:schemeClr val="dk1"/>
              </a:solidFill>
              <a:effectLst/>
              <a:latin typeface="+mn-ea"/>
              <a:ea typeface="+mn-ea"/>
              <a:cs typeface="+mn-cs"/>
            </a:rPr>
            <a:t>削減量の修正率（</a:t>
          </a:r>
          <a:r>
            <a:rPr kumimoji="1" lang="en-US" altLang="ja-JP" sz="900">
              <a:solidFill>
                <a:schemeClr val="dk1"/>
              </a:solidFill>
              <a:effectLst/>
              <a:latin typeface="+mn-ea"/>
              <a:ea typeface="+mn-ea"/>
              <a:cs typeface="+mn-cs"/>
            </a:rPr>
            <a:t>d)/(b)</a:t>
          </a:r>
          <a:r>
            <a:rPr kumimoji="1" lang="ja-JP" altLang="ja-JP" sz="900">
              <a:solidFill>
                <a:schemeClr val="dk1"/>
              </a:solidFill>
              <a:effectLst/>
              <a:latin typeface="+mn-ea"/>
              <a:ea typeface="+mn-ea"/>
              <a:cs typeface="+mn-cs"/>
            </a:rPr>
            <a:t>を乗じて算出されます。</a:t>
          </a:r>
          <a:endParaRPr kumimoji="1" lang="en-US" altLang="ja-JP" sz="900">
            <a:solidFill>
              <a:schemeClr val="dk1"/>
            </a:solidFill>
            <a:effectLst/>
            <a:latin typeface="+mn-ea"/>
            <a:ea typeface="+mn-ea"/>
            <a:cs typeface="+mn-cs"/>
          </a:endParaRPr>
        </a:p>
        <a:p>
          <a:endParaRPr kumimoji="1" lang="en-US" altLang="ja-JP" sz="900">
            <a:solidFill>
              <a:schemeClr val="dk1"/>
            </a:solidFill>
            <a:effectLst/>
            <a:latin typeface="+mn-ea"/>
            <a:ea typeface="+mn-ea"/>
            <a:cs typeface="+mn-cs"/>
          </a:endParaRPr>
        </a:p>
        <a:p>
          <a:r>
            <a:rPr kumimoji="1" lang="en-US" altLang="ja-JP" sz="900">
              <a:solidFill>
                <a:srgbClr val="FF0000"/>
              </a:solidFill>
              <a:effectLst/>
              <a:latin typeface="+mn-ea"/>
              <a:ea typeface="+mn-ea"/>
              <a:cs typeface="+mn-cs"/>
            </a:rPr>
            <a:t>※3</a:t>
          </a:r>
          <a:r>
            <a:rPr kumimoji="1" lang="ja-JP" altLang="en-US" sz="900">
              <a:solidFill>
                <a:srgbClr val="FF0000"/>
              </a:solidFill>
              <a:effectLst/>
              <a:latin typeface="+mn-ea"/>
              <a:ea typeface="+mn-ea"/>
              <a:cs typeface="+mn-cs"/>
            </a:rPr>
            <a:t>　「①計画時・導入前設備</a:t>
          </a:r>
          <a:r>
            <a:rPr kumimoji="1" lang="en-US" altLang="ja-JP" sz="900">
              <a:solidFill>
                <a:srgbClr val="FF0000"/>
              </a:solidFill>
              <a:effectLst/>
              <a:latin typeface="+mn-ea"/>
              <a:ea typeface="+mn-ea"/>
              <a:cs typeface="+mn-cs"/>
            </a:rPr>
            <a:t>CO2</a:t>
          </a:r>
          <a:r>
            <a:rPr kumimoji="1" lang="ja-JP" altLang="en-US" sz="900">
              <a:solidFill>
                <a:srgbClr val="FF0000"/>
              </a:solidFill>
              <a:effectLst/>
              <a:latin typeface="+mn-ea"/>
              <a:ea typeface="+mn-ea"/>
              <a:cs typeface="+mn-cs"/>
            </a:rPr>
            <a:t>排出量」および「②計画時・導入後設備</a:t>
          </a:r>
          <a:r>
            <a:rPr kumimoji="1" lang="en-US" altLang="ja-JP" sz="900">
              <a:solidFill>
                <a:srgbClr val="FF0000"/>
              </a:solidFill>
              <a:effectLst/>
              <a:latin typeface="+mn-ea"/>
              <a:ea typeface="+mn-ea"/>
              <a:cs typeface="+mn-cs"/>
            </a:rPr>
            <a:t>CO2</a:t>
          </a:r>
          <a:r>
            <a:rPr kumimoji="1" lang="ja-JP" altLang="en-US" sz="900">
              <a:solidFill>
                <a:srgbClr val="FF0000"/>
              </a:solidFill>
              <a:effectLst/>
              <a:latin typeface="+mn-ea"/>
              <a:ea typeface="+mn-ea"/>
              <a:cs typeface="+mn-cs"/>
            </a:rPr>
            <a:t>排出量」、</a:t>
          </a:r>
          <a:r>
            <a:rPr kumimoji="1" lang="ja-JP" altLang="ja-JP" sz="900">
              <a:solidFill>
                <a:srgbClr val="FF0000"/>
              </a:solidFill>
              <a:effectLst/>
              <a:latin typeface="+mn-lt"/>
              <a:ea typeface="+mn-ea"/>
              <a:cs typeface="+mn-cs"/>
            </a:rPr>
            <a:t>「③計画時設備</a:t>
          </a:r>
          <a:r>
            <a:rPr kumimoji="1" lang="en-US" altLang="ja-JP" sz="900">
              <a:solidFill>
                <a:srgbClr val="FF0000"/>
              </a:solidFill>
              <a:effectLst/>
              <a:latin typeface="+mn-lt"/>
              <a:ea typeface="+mn-ea"/>
              <a:cs typeface="+mn-cs"/>
            </a:rPr>
            <a:t>CO2</a:t>
          </a:r>
          <a:r>
            <a:rPr kumimoji="1" lang="ja-JP" altLang="ja-JP" sz="900">
              <a:solidFill>
                <a:srgbClr val="FF0000"/>
              </a:solidFill>
              <a:effectLst/>
              <a:latin typeface="+mn-lt"/>
              <a:ea typeface="+mn-ea"/>
              <a:cs typeface="+mn-cs"/>
            </a:rPr>
            <a:t>削減量」</a:t>
          </a:r>
          <a:r>
            <a:rPr kumimoji="1" lang="ja-JP" altLang="en-US" sz="900">
              <a:solidFill>
                <a:srgbClr val="FF0000"/>
              </a:solidFill>
              <a:effectLst/>
              <a:latin typeface="+mn-ea"/>
              <a:ea typeface="+mn-ea"/>
              <a:cs typeface="+mn-cs"/>
            </a:rPr>
            <a:t>に関する注記</a:t>
          </a:r>
          <a:endParaRPr kumimoji="1" lang="en-US" altLang="ja-JP" sz="900">
            <a:solidFill>
              <a:srgbClr val="FF0000"/>
            </a:solidFill>
            <a:effectLst/>
            <a:latin typeface="+mn-ea"/>
            <a:ea typeface="+mn-ea"/>
            <a:cs typeface="+mn-cs"/>
          </a:endParaRPr>
        </a:p>
        <a:p>
          <a:r>
            <a:rPr lang="ja-JP" altLang="en-US" sz="900">
              <a:effectLst/>
              <a:latin typeface="+mn-ea"/>
              <a:ea typeface="+mn-ea"/>
            </a:rPr>
            <a:t>・整数のみ入力してください</a:t>
          </a:r>
          <a:endParaRPr lang="en-US" altLang="ja-JP" sz="700">
            <a:effectLst/>
            <a:latin typeface="+mn-ea"/>
            <a:ea typeface="+mn-ea"/>
          </a:endParaRPr>
        </a:p>
        <a:p>
          <a:r>
            <a:rPr lang="ja-JP" altLang="en-US" sz="900">
              <a:effectLst/>
              <a:latin typeface="+mn-ea"/>
              <a:ea typeface="+mn-ea"/>
            </a:rPr>
            <a:t>・</a:t>
          </a:r>
          <a:r>
            <a:rPr kumimoji="1" lang="ja-JP" altLang="ja-JP" sz="900">
              <a:solidFill>
                <a:schemeClr val="dk1"/>
              </a:solidFill>
              <a:effectLst/>
              <a:latin typeface="+mn-ea"/>
              <a:ea typeface="+mn-ea"/>
              <a:cs typeface="+mn-cs"/>
            </a:rPr>
            <a:t>「③計画時設備</a:t>
          </a:r>
          <a:r>
            <a:rPr kumimoji="1" lang="en-US" altLang="ja-JP" sz="900">
              <a:solidFill>
                <a:schemeClr val="dk1"/>
              </a:solidFill>
              <a:effectLst/>
              <a:latin typeface="+mn-ea"/>
              <a:ea typeface="+mn-ea"/>
              <a:cs typeface="+mn-cs"/>
            </a:rPr>
            <a:t>CO2</a:t>
          </a:r>
          <a:r>
            <a:rPr kumimoji="1" lang="ja-JP" altLang="ja-JP" sz="900">
              <a:solidFill>
                <a:schemeClr val="dk1"/>
              </a:solidFill>
              <a:effectLst/>
              <a:latin typeface="+mn-ea"/>
              <a:ea typeface="+mn-ea"/>
              <a:cs typeface="+mn-cs"/>
            </a:rPr>
            <a:t>削減量」</a:t>
          </a:r>
          <a:r>
            <a:rPr kumimoji="1" lang="ja-JP" altLang="en-US" sz="900">
              <a:solidFill>
                <a:schemeClr val="dk1"/>
              </a:solidFill>
              <a:effectLst/>
              <a:latin typeface="+mn-ea"/>
              <a:ea typeface="+mn-ea"/>
              <a:cs typeface="+mn-cs"/>
            </a:rPr>
            <a:t>は、実施計画書</a:t>
          </a:r>
          <a:r>
            <a:rPr kumimoji="1" lang="en-US" altLang="ja-JP" sz="900">
              <a:solidFill>
                <a:schemeClr val="dk1"/>
              </a:solidFill>
              <a:effectLst/>
              <a:latin typeface="+mn-ea"/>
              <a:ea typeface="+mn-ea"/>
              <a:cs typeface="+mn-cs"/>
            </a:rPr>
            <a:t>C</a:t>
          </a:r>
          <a:r>
            <a:rPr kumimoji="1" lang="ja-JP" altLang="en-US" sz="900">
              <a:solidFill>
                <a:schemeClr val="dk1"/>
              </a:solidFill>
              <a:effectLst/>
              <a:latin typeface="+mn-ea"/>
              <a:ea typeface="+mn-ea"/>
              <a:cs typeface="+mn-cs"/>
            </a:rPr>
            <a:t>の</a:t>
          </a:r>
          <a:r>
            <a:rPr kumimoji="1" lang="en-US" altLang="ja-JP" sz="900">
              <a:solidFill>
                <a:schemeClr val="dk1"/>
              </a:solidFill>
              <a:effectLst/>
              <a:latin typeface="+mn-ea"/>
              <a:ea typeface="+mn-ea"/>
              <a:cs typeface="+mn-cs"/>
            </a:rPr>
            <a:t>513 </a:t>
          </a:r>
          <a:r>
            <a:rPr kumimoji="1" lang="ja-JP" altLang="en-US" sz="900">
              <a:solidFill>
                <a:schemeClr val="dk1"/>
              </a:solidFill>
              <a:effectLst/>
              <a:latin typeface="+mn-ea"/>
              <a:ea typeface="+mn-ea"/>
              <a:cs typeface="+mn-cs"/>
            </a:rPr>
            <a:t>「</a:t>
          </a:r>
          <a:r>
            <a:rPr kumimoji="1" lang="en-US" altLang="ja-JP" sz="900">
              <a:solidFill>
                <a:schemeClr val="dk1"/>
              </a:solidFill>
              <a:effectLst/>
              <a:latin typeface="+mn-ea"/>
              <a:ea typeface="+mn-ea"/>
              <a:cs typeface="+mn-cs"/>
            </a:rPr>
            <a:t>2.</a:t>
          </a:r>
          <a:r>
            <a:rPr kumimoji="1" lang="ja-JP" altLang="en-US" sz="900">
              <a:solidFill>
                <a:schemeClr val="dk1"/>
              </a:solidFill>
              <a:effectLst/>
              <a:latin typeface="+mn-ea"/>
              <a:ea typeface="+mn-ea"/>
              <a:cs typeface="+mn-cs"/>
            </a:rPr>
            <a:t>設備</a:t>
          </a:r>
          <a:r>
            <a:rPr kumimoji="1" lang="en-US" altLang="ja-JP" sz="900">
              <a:solidFill>
                <a:schemeClr val="dk1"/>
              </a:solidFill>
              <a:effectLst/>
              <a:latin typeface="+mn-ea"/>
              <a:ea typeface="+mn-ea"/>
              <a:cs typeface="+mn-cs"/>
            </a:rPr>
            <a:t>CO2</a:t>
          </a:r>
          <a:r>
            <a:rPr kumimoji="1" lang="ja-JP" altLang="en-US" sz="900">
              <a:solidFill>
                <a:schemeClr val="dk1"/>
              </a:solidFill>
              <a:effectLst/>
              <a:latin typeface="+mn-ea"/>
              <a:ea typeface="+mn-ea"/>
              <a:cs typeface="+mn-cs"/>
            </a:rPr>
            <a:t>削減量」から転記してください。</a:t>
          </a:r>
          <a:endParaRPr lang="ja-JP" altLang="ja-JP" sz="900">
            <a:effectLst/>
            <a:latin typeface="+mn-ea"/>
            <a:ea typeface="+mn-ea"/>
          </a:endParaRPr>
        </a:p>
        <a:p>
          <a:endParaRPr lang="en-US" altLang="ja-JP" sz="900">
            <a:effectLst/>
            <a:latin typeface="+mn-ea"/>
            <a:ea typeface="+mn-ea"/>
          </a:endParaRPr>
        </a:p>
        <a:p>
          <a:r>
            <a:rPr kumimoji="1" lang="en-US" altLang="ja-JP" sz="900">
              <a:solidFill>
                <a:srgbClr val="FF0000"/>
              </a:solidFill>
              <a:effectLst/>
              <a:latin typeface="+mn-ea"/>
              <a:ea typeface="+mn-ea"/>
              <a:cs typeface="+mn-cs"/>
            </a:rPr>
            <a:t>※4</a:t>
          </a:r>
          <a:r>
            <a:rPr kumimoji="1" lang="ja-JP" altLang="ja-JP" sz="900">
              <a:solidFill>
                <a:srgbClr val="FF0000"/>
              </a:solidFill>
              <a:effectLst/>
              <a:latin typeface="+mn-ea"/>
              <a:ea typeface="+mn-ea"/>
              <a:cs typeface="+mn-cs"/>
            </a:rPr>
            <a:t>　④計画時設備</a:t>
          </a:r>
          <a:r>
            <a:rPr kumimoji="1" lang="en-US" altLang="ja-JP" sz="900">
              <a:solidFill>
                <a:srgbClr val="FF0000"/>
              </a:solidFill>
              <a:effectLst/>
              <a:latin typeface="+mn-ea"/>
              <a:ea typeface="+mn-ea"/>
              <a:cs typeface="+mn-cs"/>
            </a:rPr>
            <a:t>CO2</a:t>
          </a:r>
          <a:r>
            <a:rPr kumimoji="1" lang="ja-JP" altLang="ja-JP" sz="900">
              <a:solidFill>
                <a:srgbClr val="FF0000"/>
              </a:solidFill>
              <a:effectLst/>
              <a:latin typeface="+mn-ea"/>
              <a:ea typeface="+mn-ea"/>
              <a:cs typeface="+mn-cs"/>
            </a:rPr>
            <a:t>削減率」および「⑤計画時工場・事業場</a:t>
          </a:r>
          <a:r>
            <a:rPr kumimoji="1" lang="en-US" altLang="ja-JP" sz="900">
              <a:solidFill>
                <a:srgbClr val="FF0000"/>
              </a:solidFill>
              <a:effectLst/>
              <a:latin typeface="+mn-ea"/>
              <a:ea typeface="+mn-ea"/>
              <a:cs typeface="+mn-cs"/>
            </a:rPr>
            <a:t>CO2</a:t>
          </a:r>
          <a:r>
            <a:rPr kumimoji="1" lang="ja-JP" altLang="ja-JP" sz="900">
              <a:solidFill>
                <a:srgbClr val="FF0000"/>
              </a:solidFill>
              <a:effectLst/>
              <a:latin typeface="+mn-ea"/>
              <a:ea typeface="+mn-ea"/>
              <a:cs typeface="+mn-cs"/>
            </a:rPr>
            <a:t>削減率」に関する注記</a:t>
          </a:r>
          <a:endParaRPr lang="ja-JP" altLang="ja-JP" sz="900">
            <a:solidFill>
              <a:srgbClr val="FF0000"/>
            </a:solidFill>
            <a:effectLst/>
            <a:latin typeface="+mn-ea"/>
            <a:ea typeface="+mn-ea"/>
          </a:endParaRPr>
        </a:p>
        <a:p>
          <a:r>
            <a:rPr kumimoji="1" lang="ja-JP" altLang="ja-JP" sz="900">
              <a:solidFill>
                <a:schemeClr val="dk1"/>
              </a:solidFill>
              <a:effectLst/>
              <a:latin typeface="+mn-ea"/>
              <a:ea typeface="+mn-ea"/>
              <a:cs typeface="+mn-cs"/>
            </a:rPr>
            <a:t>・小数点第一位まで入力可能です。</a:t>
          </a:r>
          <a:endParaRPr lang="ja-JP" altLang="ja-JP" sz="900">
            <a:effectLst/>
            <a:latin typeface="+mn-ea"/>
            <a:ea typeface="+mn-ea"/>
          </a:endParaRPr>
        </a:p>
        <a:p>
          <a:endParaRPr lang="ja-JP" altLang="ja-JP" sz="900">
            <a:effectLst/>
            <a:latin typeface="ＭＳ Ｐゴシック" panose="020B0600070205080204" pitchFamily="50" charset="-128"/>
            <a:ea typeface="ＭＳ Ｐゴシック" panose="020B0600070205080204" pitchFamily="50" charset="-128"/>
          </a:endParaRPr>
        </a:p>
      </xdr:txBody>
    </xdr:sp>
    <xdr:clientData/>
  </xdr:twoCellAnchor>
  <xdr:twoCellAnchor editAs="absolute">
    <xdr:from>
      <xdr:col>15</xdr:col>
      <xdr:colOff>204789</xdr:colOff>
      <xdr:row>0</xdr:row>
      <xdr:rowOff>276225</xdr:rowOff>
    </xdr:from>
    <xdr:to>
      <xdr:col>19</xdr:col>
      <xdr:colOff>267177</xdr:colOff>
      <xdr:row>4</xdr:row>
      <xdr:rowOff>154781</xdr:rowOff>
    </xdr:to>
    <xdr:grpSp>
      <xdr:nvGrpSpPr>
        <xdr:cNvPr id="4" name="グループ化 3">
          <a:extLst>
            <a:ext uri="{FF2B5EF4-FFF2-40B4-BE49-F238E27FC236}">
              <a16:creationId xmlns:a16="http://schemas.microsoft.com/office/drawing/2014/main" id="{00000000-0008-0000-0A00-000004000000}"/>
            </a:ext>
          </a:extLst>
        </xdr:cNvPr>
        <xdr:cNvGrpSpPr/>
      </xdr:nvGrpSpPr>
      <xdr:grpSpPr>
        <a:xfrm>
          <a:off x="14254164" y="276225"/>
          <a:ext cx="3181826" cy="783431"/>
          <a:chOff x="8793480" y="2491740"/>
          <a:chExt cx="2827020" cy="800100"/>
        </a:xfrm>
      </xdr:grpSpPr>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6" name="正方形/長方形 5">
            <a:extLst>
              <a:ext uri="{FF2B5EF4-FFF2-40B4-BE49-F238E27FC236}">
                <a16:creationId xmlns:a16="http://schemas.microsoft.com/office/drawing/2014/main" id="{00000000-0008-0000-0A00-000006000000}"/>
              </a:ext>
            </a:extLst>
          </xdr:cNvPr>
          <xdr:cNvSpPr/>
        </xdr:nvSpPr>
        <xdr:spPr>
          <a:xfrm>
            <a:off x="8869631"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7" name="正方形/長方形 6">
            <a:extLst>
              <a:ext uri="{FF2B5EF4-FFF2-40B4-BE49-F238E27FC236}">
                <a16:creationId xmlns:a16="http://schemas.microsoft.com/office/drawing/2014/main" id="{00000000-0008-0000-0A00-000007000000}"/>
              </a:ext>
            </a:extLst>
          </xdr:cNvPr>
          <xdr:cNvSpPr/>
        </xdr:nvSpPr>
        <xdr:spPr>
          <a:xfrm>
            <a:off x="8859052"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8" name="正方形/長方形 7">
            <a:extLst>
              <a:ext uri="{FF2B5EF4-FFF2-40B4-BE49-F238E27FC236}">
                <a16:creationId xmlns:a16="http://schemas.microsoft.com/office/drawing/2014/main" id="{00000000-0008-0000-0A00-000008000000}"/>
              </a:ext>
            </a:extLst>
          </xdr:cNvPr>
          <xdr:cNvSpPr/>
        </xdr:nvSpPr>
        <xdr:spPr>
          <a:xfrm>
            <a:off x="8859052"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B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B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B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C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C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C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C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C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D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D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D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D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D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E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E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E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E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E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E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E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5&#35036;&#27491;&#35036;&#21161;&#20107;&#26989;&#65288;&#12464;&#12522;&#12540;&#12531;&#12522;&#12459;&#12496;&#12522;&#12540;&#65289;/6.&#20844;&#21215;&#35201;&#38936;&#12539;&#24540;&#21215;&#30003;&#35531;&#26360;&#65288;&#27096;&#24335;&#38306;&#36899;&#65289;/20240311&#20844;&#21215;&#35201;&#38936;&#12539;&#27096;&#24335;&#12539;Q&amp;A/&#65288;&#26368;&#26032;&#65289;&#12304;&#21336;&#24180;&#24230;&#29992;&#12305;R5&#35036;_&#20013;&#23567;&#20225;&#26989;&#20107;&#26989;_&#24540;&#21215;&#30003;&#35531;&#27096;&#24335;_r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4&#24180;&#24230;&#35036;&#27491;&#35036;&#21161;&#20107;&#26989;&#65288;&#12464;&#12522;&#12540;&#12531;&#12522;&#12459;&#12496;&#12522;&#12540;&#65289;/&#20132;&#20184;&#35215;&#31243;/&#27096;&#24335;&#31532;&#65297;&#12304;&#35373;&#20633;&#23566;&#20837;&#123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5&#35036;&#27491;&#35036;&#21161;&#20107;&#26989;&#65288;&#12464;&#12522;&#12540;&#12531;&#12522;&#12459;&#12496;&#12522;&#12540;&#65289;/6.&#20844;&#21215;&#35201;&#38936;&#12539;&#24540;&#21215;&#30003;&#35531;&#26360;&#65288;&#27096;&#24335;&#38306;&#36899;&#65289;/&#12304;&#20316;&#26989;&#20013;&#12305;R5&#35036;&#27491;/&#27096;&#24335;&#38306;&#20418;(&#20849;&#21516;&#20107;&#26989;&#32773;&#35079;&#25968;)/&#20013;&#23567;&#20225;&#26989;&#20107;&#26989;_&#24540;&#21215;&#30003;&#35531;&#26360;&#27096;&#24335;_2023.4.20(&#20849;&#21516;&#20107;&#26989;&#32773;&#35079;&#2596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wnloads\R3GR&#27096;&#24335;\GR&#35386;&#26029;&#22577;&#21578;&#26360;&#27096;&#24335;&#12304;&#35373;&#20633;&#23566;&#20837;&#12305;&#65288;&#26696;&#65289;20220324_&#20351;&#29992;&#12375;&#12394;&#12356;&#12364;&#20027;&#35201;&#12471;&#12540;&#12488;&#12398;&#35336;&#31639;&#24335;&#30906;&#35469;&#28168;&#124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3&#35036;&#27491;&#35036;&#21161;&#20107;&#26989;&#65288;&#12464;&#12522;&#12540;&#12531;&#12522;&#12459;&#12496;&#12522;&#12540;&#65289;/R3&#12304;&#20132;&#20184;&#35215;&#31243;&#12539;&#20132;&#20184;&#35201;&#32177;&#12539;&#23455;&#26045;&#35201;&#38936;&#12539;&#20844;&#21215;&#35201;&#38936;&#12305;/&#20844;&#21215;&#35201;&#38936;/&#12464;&#12522;&#12540;&#12531;&#12522;&#12459;&#12496;&#12522;&#12540;&#23455;&#26045;&#35336;&#30011;&#26360;&#27096;&#24335;&#12304;&#35373;&#20633;&#23566;&#20837;&#12305;&#65288;&#26696;&#65289;202203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3&#35036;&#27491;&#35036;&#21161;&#20107;&#26989;&#65288;&#12464;&#12522;&#12540;&#12531;&#12522;&#12459;&#12496;&#12522;&#12540;&#65289;/4.R3&#12304;&#20132;&#20184;&#35215;&#31243;&#12539;&#20132;&#20184;&#35201;&#32177;&#12539;&#23455;&#26045;&#35201;&#38936;&#12539;&#20844;&#21215;&#35201;&#38936;&#12305;/&#20844;&#21215;&#35201;&#38936;/old/GR&#23455;&#26045;&#35336;&#30011;&#26360;&#27096;&#24335;&#12304;&#35373;&#20633;&#23566;&#20837;&#12305;&#65288;&#26696;&#65289;202203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hirase\Desktop\&#12501;&#12525;&#12540;&#22259;\&#12304;&#20316;&#26989;&#20013;&#12305;&#21336;&#24180;&#24230;&#29992;&#12289;&#35079;&#25968;&#24180;&#24230;&#29992;&#27096;&#24335;&#20316;&#25104;&#29992;\&#12304;&#21336;&#24180;&#24230;&#29992;&#12305;R5&#35036;_&#20013;&#23567;&#20225;&#26989;&#20107;&#26989;_&#27096;&#24335;&#31532;1&#38306;&#36899;&#20132;&#20184;&#30003;&#35531;&#26360;&#27096;&#2433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sasaki\Desktop\&#65288;&#26368;&#26032;&#65289;&#12304;&#21336;&#24180;&#24230;&#29992;&#12305;R5&#35036;_&#20013;&#23567;&#20225;&#26989;&#20107;&#26989;_&#24540;&#21215;&#30003;&#35531;&#27096;&#24335;_r2&#12288;.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3&#35036;&#27491;&#35036;&#21161;&#20107;&#26989;&#65288;&#12464;&#12522;&#12540;&#12531;&#12522;&#12459;&#12496;&#12522;&#12540;&#65289;/6.&#35386;&#26029;&#20107;&#26989;&#20132;&#20184;&#30003;&#35531;&#26360;/&#35386;&#26029;-001_&#30707;&#24029;&#30476;&#19971;&#23614;&#24066;_&#26666;&#24335;&#20250;&#31038;&#21152;&#36032;&#23627;&#9733;/&#20132;&#20184;&#30003;&#35531;&#26360;_&#26666;&#24335;&#20250;&#31038;&#21152;&#36032;&#2362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R3&#35036;&#27491;&#35036;&#21161;&#20107;&#26989;&#65288;&#12464;&#12522;&#12540;&#12531;&#12522;&#12459;&#12496;&#12522;&#12540;&#65289;/R3&#12304;&#20132;&#20184;&#35215;&#31243;&#12539;&#20132;&#20184;&#35201;&#32177;&#12539;&#23455;&#26045;&#35201;&#38936;&#12539;&#20844;&#21215;&#35201;&#38936;&#12305;/&#20844;&#21215;&#35201;&#38936;/&#65288;MOE&#19968;&#37096;&#12467;&#12513;&#12531;&#12488;&#65289;GR&#23455;&#26045;&#35336;&#30011;&#26360;&#27096;&#24335;&#12304;&#35386;&#26029;&#12305;&#65288;&#26696;&#65289;202203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様式第１　別紙1"/>
      <sheetName val="【参照】産業分類番号一覧"/>
      <sheetName val="別添１_要件確認"/>
      <sheetName val="別添２_代表事業者"/>
      <sheetName val="別添２_共同申請者１"/>
      <sheetName val="別添２_共同申請者２"/>
      <sheetName val="別添3"/>
      <sheetName val="別添4"/>
      <sheetName val="別添３_実施計画書まとめ"/>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４_スケジュール（単年度用）"/>
      <sheetName val="様式第１ 別紙2 (単年度用)"/>
      <sheetName val="別添５_経費内訳表 (単年度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Sheet1"/>
      <sheetName val="Sheet2"/>
      <sheetName val="（参考1記入例用）換算係数"/>
    </sheetNames>
    <sheetDataSet>
      <sheetData sheetId="0"/>
      <sheetData sheetId="1">
        <row r="33">
          <cell r="H33"/>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B10"/>
          <cell r="C10" t="str">
            <v/>
          </cell>
          <cell r="D10"/>
          <cell r="E10" t="str">
            <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row r="26">
          <cell r="B26"/>
          <cell r="C26" t="str">
            <v/>
          </cell>
          <cell r="D26"/>
          <cell r="E26" t="str">
            <v/>
          </cell>
        </row>
        <row r="27">
          <cell r="B27"/>
          <cell r="C27"/>
          <cell r="D27"/>
          <cell r="E27"/>
        </row>
        <row r="28">
          <cell r="B28"/>
          <cell r="C28"/>
          <cell r="D28"/>
          <cell r="E28"/>
        </row>
        <row r="29">
          <cell r="B29"/>
          <cell r="C29"/>
          <cell r="D29"/>
          <cell r="E29"/>
        </row>
      </sheetData>
      <sheetData sheetId="22"/>
      <sheetData sheetId="23"/>
      <sheetData sheetId="24"/>
      <sheetData sheetId="25"/>
      <sheetData sheetId="26"/>
      <sheetData sheetId="27"/>
      <sheetData sheetId="28"/>
      <sheetData sheetId="29"/>
      <sheetData sheetId="30">
        <row r="10">
          <cell r="D10" t="str">
            <v>（選択してください）</v>
          </cell>
        </row>
      </sheetData>
      <sheetData sheetId="31">
        <row r="8">
          <cell r="E8" t="str">
            <v>①空調システム</v>
          </cell>
        </row>
      </sheetData>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1 "/>
      <sheetName val="別紙2"/>
      <sheetName val="作業用_業種"/>
      <sheetName val="作業用_係数"/>
      <sheetName val="作業用_区分等"/>
      <sheetName val="（参考1記入例用）換算係数"/>
    </sheetNames>
    <sheetDataSet>
      <sheetData sheetId="0"/>
      <sheetData sheetId="1"/>
      <sheetData sheetId="2">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3"/>
      <sheetData sheetId="4">
        <row r="8">
          <cell r="N8" t="str">
            <v>（選択）</v>
          </cell>
          <cell r="V8" t="str">
            <v>ア　民間企業</v>
          </cell>
        </row>
        <row r="9">
          <cell r="N9" t="str">
            <v>北海道</v>
          </cell>
          <cell r="V9" t="str">
            <v>イ　独立行政法人</v>
          </cell>
        </row>
        <row r="10">
          <cell r="N10" t="str">
            <v>青森県</v>
          </cell>
          <cell r="V10" t="str">
            <v>ウ　地方独立行政法人</v>
          </cell>
        </row>
        <row r="11">
          <cell r="N11" t="str">
            <v>岩手県</v>
          </cell>
          <cell r="V11" t="str">
            <v>エ　国立大学法人、公立大学法人及び学校法人</v>
          </cell>
        </row>
        <row r="12">
          <cell r="N12" t="str">
            <v>宮城県</v>
          </cell>
          <cell r="V12" t="str">
            <v>オ　社会福祉法人</v>
          </cell>
        </row>
        <row r="13">
          <cell r="N13" t="str">
            <v>秋田県</v>
          </cell>
          <cell r="V13" t="str">
            <v>カ　医療法人</v>
          </cell>
        </row>
        <row r="14">
          <cell r="N14" t="str">
            <v>山形県</v>
          </cell>
          <cell r="V14" t="str">
            <v>キ　特別法の規定に基づき設立された協同組合等</v>
          </cell>
        </row>
        <row r="15">
          <cell r="N15" t="str">
            <v>福島県</v>
          </cell>
          <cell r="V15" t="str">
            <v>ク　一般社団法人、一般財団法人、公益社団法人、公益財団法人</v>
          </cell>
        </row>
        <row r="16">
          <cell r="N16" t="str">
            <v>茨城県</v>
          </cell>
          <cell r="V16" t="str">
            <v>ケ　その他、環境大臣の承認を得て執行団体が適当と認める者</v>
          </cell>
        </row>
        <row r="17">
          <cell r="N17" t="str">
            <v>栃木県</v>
          </cell>
        </row>
        <row r="18">
          <cell r="N18" t="str">
            <v>群馬県</v>
          </cell>
        </row>
        <row r="19">
          <cell r="N19" t="str">
            <v>埼玉県</v>
          </cell>
        </row>
        <row r="20">
          <cell r="N20" t="str">
            <v>千葉県</v>
          </cell>
        </row>
        <row r="21">
          <cell r="N21" t="str">
            <v>東京都</v>
          </cell>
        </row>
        <row r="22">
          <cell r="N22" t="str">
            <v>神奈川県</v>
          </cell>
        </row>
        <row r="23">
          <cell r="N23" t="str">
            <v>新潟県</v>
          </cell>
        </row>
        <row r="24">
          <cell r="N24" t="str">
            <v>富山県</v>
          </cell>
        </row>
        <row r="25">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別紙1 "/>
      <sheetName val="別添１_要件確認"/>
      <sheetName val="別添２_代表事業者"/>
      <sheetName val="別添２_共同申請者１"/>
      <sheetName val="別添２_共同申請者２"/>
      <sheetName val="別添3"/>
      <sheetName val="別添4"/>
      <sheetName val="別添３_実施計画書まとめ"/>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４_スケジュール"/>
      <sheetName val="別紙2"/>
      <sheetName val="別添５_経費内訳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B10"/>
          <cell r="C10" t="str">
            <v/>
          </cell>
          <cell r="D10"/>
          <cell r="E10" t="str">
            <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row r="26">
          <cell r="B26"/>
          <cell r="C26" t="str">
            <v/>
          </cell>
          <cell r="D26"/>
          <cell r="E26" t="str">
            <v/>
          </cell>
        </row>
        <row r="27">
          <cell r="B27"/>
          <cell r="C27"/>
          <cell r="D27"/>
          <cell r="E27"/>
        </row>
        <row r="28">
          <cell r="B28"/>
          <cell r="C28"/>
          <cell r="D28"/>
          <cell r="E28"/>
        </row>
        <row r="29">
          <cell r="B29"/>
          <cell r="C29"/>
          <cell r="D29"/>
          <cell r="E29"/>
        </row>
      </sheetData>
      <sheetData sheetId="21"/>
      <sheetData sheetId="22"/>
      <sheetData sheetId="23"/>
      <sheetData sheetId="24"/>
      <sheetData sheetId="25"/>
      <sheetData sheetId="26"/>
      <sheetData sheetId="27"/>
      <sheetData sheetId="28"/>
      <sheetData sheetId="29">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30">
        <row r="8">
          <cell r="E8" t="str">
            <v>①空調システム</v>
          </cell>
          <cell r="H8" t="str">
            <v>高効率化</v>
          </cell>
          <cell r="P8" t="str">
            <v>補助対象設備（LED照明設備・再生可能エネルギー設備を除く）</v>
          </cell>
        </row>
        <row r="9">
          <cell r="E9" t="str">
            <v>②蒸気システム</v>
          </cell>
          <cell r="H9" t="str">
            <v>燃料転換</v>
          </cell>
          <cell r="P9" t="str">
            <v>LED照明設備・再生可能エネルギー設備</v>
          </cell>
        </row>
        <row r="10">
          <cell r="E10" t="str">
            <v>③冷却水システム</v>
          </cell>
          <cell r="H10" t="str">
            <v>電化</v>
          </cell>
        </row>
        <row r="11">
          <cell r="E11" t="str">
            <v>④圧空システム</v>
          </cell>
          <cell r="H11" t="str">
            <v>再エネ導入</v>
          </cell>
        </row>
        <row r="12">
          <cell r="E12" t="str">
            <v>⑤照明設備</v>
          </cell>
        </row>
        <row r="13">
          <cell r="E13" t="str">
            <v>⑥受変電・配電設備</v>
          </cell>
        </row>
        <row r="14">
          <cell r="E14" t="str">
            <v>⑦電動機・ポンプ・ファン</v>
          </cell>
        </row>
        <row r="15">
          <cell r="E15" t="str">
            <v>⑧工業炉</v>
          </cell>
        </row>
        <row r="16">
          <cell r="E16" t="str">
            <v>⑨冷凍・冷蔵設備</v>
          </cell>
        </row>
        <row r="17">
          <cell r="E17" t="str">
            <v>⑩排水処理設備</v>
          </cell>
        </row>
        <row r="18">
          <cell r="E18" t="str">
            <v>⑪昇降設備</v>
          </cell>
        </row>
        <row r="19">
          <cell r="E19" t="str">
            <v>⑫給湯設備</v>
          </cell>
        </row>
        <row r="20">
          <cell r="E20" t="str">
            <v>⑬発電設備</v>
          </cell>
        </row>
        <row r="21">
          <cell r="E21" t="str">
            <v>⑭水利用設備</v>
          </cell>
        </row>
        <row r="22">
          <cell r="E22" t="str">
            <v>⑮エネルギー管理設備</v>
          </cell>
        </row>
        <row r="23">
          <cell r="E23" t="str">
            <v>⑯その他機構が認めるもの</v>
          </cell>
        </row>
      </sheetData>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別紙1"/>
      <sheetName val="別添1"/>
      <sheetName val="別添2"/>
      <sheetName val="表紙"/>
      <sheetName val="別添3"/>
      <sheetName val="別添4"/>
      <sheetName val="別添5"/>
      <sheetName val="別添6_個票1"/>
      <sheetName val="事業報告書用転記元シート"/>
      <sheetName val="別添6_個票2"/>
      <sheetName val="別添6_個票3"/>
      <sheetName val="別添6_個票5"/>
      <sheetName val="別添6_個票6"/>
      <sheetName val="別添6_個票7"/>
      <sheetName val="別添6_個票8"/>
      <sheetName val="別添6_個票9"/>
      <sheetName val="別添6_個票10"/>
      <sheetName val="別添7"/>
      <sheetName val="別紙2"/>
      <sheetName val="別添9"/>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0">
          <cell r="B10" t="str">
            <v>系統電力</v>
          </cell>
          <cell r="C10" t="str">
            <v>kWh</v>
          </cell>
          <cell r="D10">
            <v>0.02</v>
          </cell>
          <cell r="E10" t="str">
            <v>千円/kWh</v>
          </cell>
        </row>
        <row r="11">
          <cell r="B11" t="str">
            <v>LPG</v>
          </cell>
          <cell r="C11" t="str">
            <v>t</v>
          </cell>
          <cell r="D11">
            <v>100</v>
          </cell>
          <cell r="E11" t="str">
            <v>千円/t</v>
          </cell>
        </row>
        <row r="12">
          <cell r="C12" t="str">
            <v/>
          </cell>
          <cell r="E12" t="str">
            <v/>
          </cell>
        </row>
        <row r="13">
          <cell r="C13" t="str">
            <v/>
          </cell>
          <cell r="E13" t="str">
            <v/>
          </cell>
        </row>
        <row r="14">
          <cell r="C14" t="str">
            <v/>
          </cell>
          <cell r="E14" t="str">
            <v/>
          </cell>
        </row>
        <row r="15">
          <cell r="C15" t="str">
            <v/>
          </cell>
          <cell r="E15" t="str">
            <v/>
          </cell>
        </row>
        <row r="16">
          <cell r="C16" t="str">
            <v/>
          </cell>
          <cell r="E16" t="str">
            <v/>
          </cell>
        </row>
        <row r="17">
          <cell r="C17" t="str">
            <v/>
          </cell>
          <cell r="E17" t="str">
            <v/>
          </cell>
        </row>
        <row r="18">
          <cell r="C18" t="str">
            <v/>
          </cell>
          <cell r="E18" t="str">
            <v/>
          </cell>
        </row>
        <row r="19">
          <cell r="C19" t="str">
            <v/>
          </cell>
          <cell r="E19" t="str">
            <v/>
          </cell>
        </row>
        <row r="20">
          <cell r="C20" t="str">
            <v/>
          </cell>
          <cell r="E20" t="str">
            <v/>
          </cell>
        </row>
        <row r="21">
          <cell r="C21" t="str">
            <v/>
          </cell>
          <cell r="E21" t="str">
            <v/>
          </cell>
        </row>
        <row r="22">
          <cell r="C22" t="str">
            <v/>
          </cell>
          <cell r="E22" t="str">
            <v/>
          </cell>
        </row>
        <row r="23">
          <cell r="C23" t="str">
            <v/>
          </cell>
          <cell r="E23" t="str">
            <v/>
          </cell>
        </row>
        <row r="24">
          <cell r="C24" t="str">
            <v/>
          </cell>
          <cell r="E24" t="str">
            <v/>
          </cell>
        </row>
        <row r="25">
          <cell r="C25" t="str">
            <v/>
          </cell>
          <cell r="E25" t="str">
            <v/>
          </cell>
        </row>
        <row r="26">
          <cell r="C26" t="str">
            <v/>
          </cell>
          <cell r="E26" t="str">
            <v/>
          </cell>
        </row>
      </sheetData>
      <sheetData sheetId="20"/>
      <sheetData sheetId="21"/>
      <sheetData sheetId="22">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23">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24">
        <row r="8">
          <cell r="E8" t="str">
            <v>①空調システム</v>
          </cell>
          <cell r="H8" t="str">
            <v>高効率化</v>
          </cell>
          <cell r="N8" t="str">
            <v>（選択）</v>
          </cell>
          <cell r="P8" t="str">
            <v>補助対象設備（LED照明設備・再生可能エネルギー設備を除く）</v>
          </cell>
          <cell r="V8" t="str">
            <v>ア　民間企業</v>
          </cell>
        </row>
        <row r="9">
          <cell r="E9" t="str">
            <v>②蒸気システム</v>
          </cell>
          <cell r="H9" t="str">
            <v>燃料転換</v>
          </cell>
          <cell r="N9" t="str">
            <v>北海道</v>
          </cell>
          <cell r="P9" t="str">
            <v>LED照明設備・再生可能エネルギー設備</v>
          </cell>
          <cell r="V9" t="str">
            <v>イ　独立行政法人</v>
          </cell>
        </row>
        <row r="10">
          <cell r="E10" t="str">
            <v>③冷却水システム</v>
          </cell>
          <cell r="H10" t="str">
            <v>電化</v>
          </cell>
          <cell r="N10" t="str">
            <v>青森県</v>
          </cell>
          <cell r="V10" t="str">
            <v>ウ　地方独立行政法人</v>
          </cell>
        </row>
        <row r="11">
          <cell r="E11" t="str">
            <v>④圧空システム</v>
          </cell>
          <cell r="H11" t="str">
            <v>再エネ導入</v>
          </cell>
          <cell r="N11" t="str">
            <v>岩手県</v>
          </cell>
          <cell r="V11" t="str">
            <v>エ　国立大学法人、公立大学法人及び学校法人</v>
          </cell>
        </row>
        <row r="12">
          <cell r="E12" t="str">
            <v>⑤照明設備</v>
          </cell>
          <cell r="N12" t="str">
            <v>宮城県</v>
          </cell>
          <cell r="V12" t="str">
            <v>オ　社会福祉法人</v>
          </cell>
        </row>
        <row r="13">
          <cell r="E13" t="str">
            <v>⑥受変電・配電設備</v>
          </cell>
          <cell r="N13" t="str">
            <v>秋田県</v>
          </cell>
          <cell r="V13" t="str">
            <v>カ　医療法人</v>
          </cell>
        </row>
        <row r="14">
          <cell r="E14" t="str">
            <v>⑦電動機・ポンプ・ファン</v>
          </cell>
          <cell r="N14" t="str">
            <v>山形県</v>
          </cell>
          <cell r="V14" t="str">
            <v>キ　特別法の規定に基づき設立された協同組合等</v>
          </cell>
        </row>
        <row r="15">
          <cell r="E15" t="str">
            <v>⑧工業炉</v>
          </cell>
          <cell r="N15" t="str">
            <v>福島県</v>
          </cell>
          <cell r="V15" t="str">
            <v>ク　一般社団法人、一般財団法人、公益社団法人、公益財団法人</v>
          </cell>
        </row>
        <row r="16">
          <cell r="E16" t="str">
            <v>⑨冷凍・冷蔵設備</v>
          </cell>
          <cell r="N16" t="str">
            <v>茨城県</v>
          </cell>
          <cell r="V16" t="str">
            <v>ケ　その他、環境大臣の承認を得て執行団体が適当と認める者</v>
          </cell>
        </row>
        <row r="17">
          <cell r="E17" t="str">
            <v>⑩排水処理設備</v>
          </cell>
          <cell r="N17" t="str">
            <v>栃木県</v>
          </cell>
        </row>
        <row r="18">
          <cell r="E18" t="str">
            <v>⑪昇降設備</v>
          </cell>
          <cell r="N18" t="str">
            <v>群馬県</v>
          </cell>
        </row>
        <row r="19">
          <cell r="E19" t="str">
            <v>⑫給湯設備</v>
          </cell>
          <cell r="N19" t="str">
            <v>埼玉県</v>
          </cell>
        </row>
        <row r="20">
          <cell r="E20" t="str">
            <v>⑬発電設備</v>
          </cell>
          <cell r="N20" t="str">
            <v>千葉県</v>
          </cell>
        </row>
        <row r="21">
          <cell r="E21" t="str">
            <v>⑭水利用設備</v>
          </cell>
          <cell r="N21" t="str">
            <v>東京都</v>
          </cell>
        </row>
        <row r="22">
          <cell r="E22" t="str">
            <v>⑮エネルギー管理設備</v>
          </cell>
          <cell r="N22" t="str">
            <v>神奈川県</v>
          </cell>
        </row>
        <row r="23">
          <cell r="E23" t="str">
            <v>⑯その他機構が認めるもの</v>
          </cell>
          <cell r="N23" t="str">
            <v>新潟県</v>
          </cell>
        </row>
        <row r="24">
          <cell r="N24" t="str">
            <v>富山県</v>
          </cell>
        </row>
        <row r="25">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別紙1 "/>
      <sheetName val="別添１"/>
      <sheetName val="別添２"/>
      <sheetName val="別添３_基準年度CO2排出量"/>
      <sheetName val="別添４_主要機器とエネルギーフロー"/>
      <sheetName val="別添５"/>
      <sheetName val="別添６_個票1"/>
      <sheetName val="別添７_単価"/>
      <sheetName val="別添8"/>
      <sheetName val="別紙2"/>
      <sheetName val="別添9"/>
      <sheetName val="別添10"/>
      <sheetName val="別添11"/>
      <sheetName val="別添12"/>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row r="10">
          <cell r="B10" t="str">
            <v>系統電力</v>
          </cell>
          <cell r="C10" t="str">
            <v>kWh</v>
          </cell>
          <cell r="E10" t="str">
            <v>円/kWh</v>
          </cell>
        </row>
        <row r="11">
          <cell r="C11" t="str">
            <v/>
          </cell>
          <cell r="E11" t="str">
            <v/>
          </cell>
        </row>
        <row r="12">
          <cell r="C12" t="str">
            <v/>
          </cell>
          <cell r="E12" t="str">
            <v/>
          </cell>
        </row>
        <row r="13">
          <cell r="C13" t="str">
            <v/>
          </cell>
          <cell r="E13" t="str">
            <v/>
          </cell>
        </row>
        <row r="14">
          <cell r="C14" t="str">
            <v/>
          </cell>
          <cell r="E14" t="str">
            <v/>
          </cell>
        </row>
        <row r="15">
          <cell r="C15" t="str">
            <v/>
          </cell>
          <cell r="E15" t="str">
            <v/>
          </cell>
        </row>
        <row r="16">
          <cell r="C16" t="str">
            <v/>
          </cell>
          <cell r="E16" t="str">
            <v/>
          </cell>
        </row>
        <row r="17">
          <cell r="C17" t="str">
            <v/>
          </cell>
          <cell r="E17" t="str">
            <v/>
          </cell>
        </row>
        <row r="18">
          <cell r="C18" t="str">
            <v/>
          </cell>
          <cell r="E18" t="str">
            <v/>
          </cell>
        </row>
        <row r="19">
          <cell r="C19" t="str">
            <v/>
          </cell>
          <cell r="E19" t="str">
            <v/>
          </cell>
        </row>
        <row r="20">
          <cell r="C20" t="str">
            <v/>
          </cell>
          <cell r="E20" t="str">
            <v/>
          </cell>
        </row>
        <row r="21">
          <cell r="C21" t="str">
            <v/>
          </cell>
          <cell r="E21" t="str">
            <v/>
          </cell>
        </row>
        <row r="22">
          <cell r="C22" t="str">
            <v/>
          </cell>
          <cell r="E22" t="str">
            <v/>
          </cell>
        </row>
        <row r="23">
          <cell r="C23" t="str">
            <v/>
          </cell>
          <cell r="E23" t="str">
            <v/>
          </cell>
        </row>
        <row r="24">
          <cell r="C24" t="str">
            <v/>
          </cell>
          <cell r="E24" t="str">
            <v/>
          </cell>
        </row>
        <row r="25">
          <cell r="C25" t="str">
            <v/>
          </cell>
          <cell r="E25" t="str">
            <v/>
          </cell>
        </row>
      </sheetData>
      <sheetData sheetId="10"/>
      <sheetData sheetId="11">
        <row r="8">
          <cell r="G8" t="str">
            <v/>
          </cell>
        </row>
      </sheetData>
      <sheetData sheetId="12"/>
      <sheetData sheetId="13"/>
      <sheetData sheetId="14"/>
      <sheetData sheetId="15"/>
      <sheetData sheetId="16">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17">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44.8</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8">
        <row r="8">
          <cell r="C8" t="str">
            <v>ﾕｰﾃｨﾘﾃｨ</v>
          </cell>
          <cell r="E8" t="str">
            <v>空調システム</v>
          </cell>
          <cell r="H8" t="str">
            <v>高効率化</v>
          </cell>
          <cell r="J8">
            <v>1</v>
          </cell>
          <cell r="N8" t="str">
            <v>（選択）</v>
          </cell>
        </row>
        <row r="9">
          <cell r="C9" t="str">
            <v xml:space="preserve">一般設備 </v>
          </cell>
          <cell r="E9" t="str">
            <v>蒸気システム</v>
          </cell>
          <cell r="H9" t="str">
            <v>燃料転換</v>
          </cell>
          <cell r="J9">
            <v>2</v>
          </cell>
          <cell r="N9" t="str">
            <v>北海道</v>
          </cell>
        </row>
        <row r="10">
          <cell r="C10" t="str">
            <v xml:space="preserve">生産設備 </v>
          </cell>
          <cell r="E10" t="str">
            <v>冷却水システム</v>
          </cell>
          <cell r="H10" t="str">
            <v>電化</v>
          </cell>
          <cell r="J10">
            <v>3</v>
          </cell>
          <cell r="N10" t="str">
            <v>青森県</v>
          </cell>
        </row>
        <row r="11">
          <cell r="E11" t="str">
            <v>圧空システム</v>
          </cell>
          <cell r="H11" t="str">
            <v>再エネ導入</v>
          </cell>
          <cell r="J11">
            <v>4</v>
          </cell>
          <cell r="N11" t="str">
            <v>岩手県</v>
          </cell>
        </row>
        <row r="12">
          <cell r="E12" t="str">
            <v>その他システム</v>
          </cell>
          <cell r="J12">
            <v>5</v>
          </cell>
          <cell r="N12" t="str">
            <v>宮城県</v>
          </cell>
        </row>
        <row r="13">
          <cell r="E13" t="str">
            <v>照明設備</v>
          </cell>
          <cell r="J13">
            <v>6</v>
          </cell>
          <cell r="N13" t="str">
            <v>秋田県</v>
          </cell>
        </row>
        <row r="14">
          <cell r="E14" t="str">
            <v>受変電・配電設備</v>
          </cell>
          <cell r="J14">
            <v>7</v>
          </cell>
          <cell r="N14" t="str">
            <v>山形県</v>
          </cell>
        </row>
        <row r="15">
          <cell r="E15" t="str">
            <v>OA機器</v>
          </cell>
          <cell r="J15">
            <v>8</v>
          </cell>
          <cell r="N15" t="str">
            <v>福島県</v>
          </cell>
        </row>
        <row r="16">
          <cell r="E16" t="str">
            <v>電動機・ポンプ・ファン</v>
          </cell>
          <cell r="J16">
            <v>9</v>
          </cell>
          <cell r="N16" t="str">
            <v>茨城県</v>
          </cell>
        </row>
        <row r="17">
          <cell r="E17" t="str">
            <v>工業炉</v>
          </cell>
          <cell r="J17">
            <v>10</v>
          </cell>
          <cell r="N17" t="str">
            <v>栃木県</v>
          </cell>
        </row>
        <row r="18">
          <cell r="E18" t="str">
            <v>冷凍・冷蔵設備</v>
          </cell>
          <cell r="N18" t="str">
            <v>群馬県</v>
          </cell>
        </row>
        <row r="19">
          <cell r="E19" t="str">
            <v>排水処理設備</v>
          </cell>
          <cell r="N19" t="str">
            <v>埼玉県</v>
          </cell>
        </row>
        <row r="20">
          <cell r="E20" t="str">
            <v>昇降設備</v>
          </cell>
          <cell r="N20" t="str">
            <v>千葉県</v>
          </cell>
        </row>
        <row r="21">
          <cell r="E21" t="str">
            <v>給湯設備</v>
          </cell>
          <cell r="N21" t="str">
            <v>東京都</v>
          </cell>
        </row>
        <row r="22">
          <cell r="E22" t="str">
            <v>発電設備</v>
          </cell>
          <cell r="N22" t="str">
            <v>神奈川県</v>
          </cell>
        </row>
        <row r="23">
          <cell r="E23" t="str">
            <v>水利用設備</v>
          </cell>
          <cell r="N23" t="str">
            <v>新潟県</v>
          </cell>
        </row>
        <row r="24">
          <cell r="E24" t="str">
            <v>エネルギー管理設備</v>
          </cell>
          <cell r="N24" t="str">
            <v>富山県</v>
          </cell>
        </row>
        <row r="25">
          <cell r="E25" t="str">
            <v>その他</v>
          </cell>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別紙1 "/>
      <sheetName val="別添１"/>
      <sheetName val="別添3"/>
      <sheetName val="別添4"/>
      <sheetName val="別添5_基準年度CO2排出量"/>
      <sheetName val="別添6_主要機器とエネルギーフロー"/>
      <sheetName val="別添7 "/>
      <sheetName val="別添8_個票1"/>
      <sheetName val="別添9_単価"/>
      <sheetName val="別紙2"/>
      <sheetName val="別添10"/>
      <sheetName val="作業用_業種"/>
      <sheetName val="作業用_係数"/>
      <sheetName val="作業用_区分等"/>
      <sheetName val="（参考1記入例用）換算係数"/>
    </sheetNames>
    <sheetDataSet>
      <sheetData sheetId="0">
        <row r="9">
          <cell r="D9" t="str">
            <v>応募申請書 様式3 別紙1 実施計画書</v>
          </cell>
        </row>
      </sheetData>
      <sheetData sheetId="1"/>
      <sheetData sheetId="2"/>
      <sheetData sheetId="3"/>
      <sheetData sheetId="4"/>
      <sheetData sheetId="5"/>
      <sheetData sheetId="6"/>
      <sheetData sheetId="7"/>
      <sheetData sheetId="8"/>
      <sheetData sheetId="9"/>
      <sheetData sheetId="10">
        <row r="10">
          <cell r="B10" t="str">
            <v>系統電力</v>
          </cell>
          <cell r="C10" t="str">
            <v>kWh</v>
          </cell>
          <cell r="D10"/>
          <cell r="E10" t="str">
            <v>円/kWh</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sheetData>
      <sheetData sheetId="11"/>
      <sheetData sheetId="12"/>
      <sheetData sheetId="13">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14">
        <row r="10">
          <cell r="D10" t="str">
            <v>（選択してください）</v>
          </cell>
        </row>
        <row r="11">
          <cell r="D11" t="str">
            <v>系統電力</v>
          </cell>
          <cell r="E11">
            <v>1</v>
          </cell>
          <cell r="F11" t="str">
            <v>使用量</v>
          </cell>
          <cell r="G11" t="str">
            <v>kWh</v>
          </cell>
          <cell r="H11" t="str">
            <v>---</v>
          </cell>
          <cell r="I11" t="str">
            <v>---</v>
          </cell>
          <cell r="J11">
            <v>4.44E-4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44.8</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5">
        <row r="8">
          <cell r="C8" t="str">
            <v>ﾕｰﾃｨﾘﾃｨ</v>
          </cell>
          <cell r="E8" t="str">
            <v>空調システム</v>
          </cell>
          <cell r="H8" t="str">
            <v>高効率化</v>
          </cell>
          <cell r="J8">
            <v>1</v>
          </cell>
          <cell r="N8" t="str">
            <v>（選択）</v>
          </cell>
        </row>
        <row r="9">
          <cell r="C9" t="str">
            <v xml:space="preserve">一般設備 </v>
          </cell>
          <cell r="E9" t="str">
            <v>蒸気システム</v>
          </cell>
          <cell r="H9" t="str">
            <v>燃料転換</v>
          </cell>
          <cell r="J9">
            <v>2</v>
          </cell>
          <cell r="N9" t="str">
            <v>北海道</v>
          </cell>
        </row>
        <row r="10">
          <cell r="C10" t="str">
            <v xml:space="preserve">生産設備 </v>
          </cell>
          <cell r="E10" t="str">
            <v>冷却水システム</v>
          </cell>
          <cell r="H10" t="str">
            <v>電化</v>
          </cell>
          <cell r="J10">
            <v>3</v>
          </cell>
          <cell r="N10" t="str">
            <v>青森県</v>
          </cell>
        </row>
        <row r="11">
          <cell r="E11" t="str">
            <v>圧空システム</v>
          </cell>
          <cell r="H11" t="str">
            <v>再エネ導入</v>
          </cell>
          <cell r="J11">
            <v>4</v>
          </cell>
          <cell r="N11" t="str">
            <v>岩手県</v>
          </cell>
        </row>
        <row r="12">
          <cell r="E12" t="str">
            <v>その他システム</v>
          </cell>
          <cell r="J12">
            <v>5</v>
          </cell>
          <cell r="N12" t="str">
            <v>宮城県</v>
          </cell>
        </row>
        <row r="13">
          <cell r="E13" t="str">
            <v>照明設備</v>
          </cell>
          <cell r="J13">
            <v>6</v>
          </cell>
          <cell r="N13" t="str">
            <v>秋田県</v>
          </cell>
        </row>
        <row r="14">
          <cell r="E14" t="str">
            <v>受変電・配電設備</v>
          </cell>
          <cell r="J14">
            <v>7</v>
          </cell>
          <cell r="N14" t="str">
            <v>山形県</v>
          </cell>
        </row>
        <row r="15">
          <cell r="E15" t="str">
            <v>OA機器</v>
          </cell>
          <cell r="J15">
            <v>8</v>
          </cell>
          <cell r="N15" t="str">
            <v>福島県</v>
          </cell>
        </row>
        <row r="16">
          <cell r="E16" t="str">
            <v>電動機・ポンプ・ファン</v>
          </cell>
          <cell r="J16">
            <v>9</v>
          </cell>
          <cell r="N16" t="str">
            <v>茨城県</v>
          </cell>
        </row>
        <row r="17">
          <cell r="E17" t="str">
            <v>工業炉</v>
          </cell>
          <cell r="J17">
            <v>10</v>
          </cell>
          <cell r="N17" t="str">
            <v>栃木県</v>
          </cell>
        </row>
        <row r="18">
          <cell r="E18" t="str">
            <v>冷凍・冷蔵設備</v>
          </cell>
          <cell r="N18" t="str">
            <v>群馬県</v>
          </cell>
        </row>
        <row r="19">
          <cell r="E19" t="str">
            <v>排水処理設備</v>
          </cell>
          <cell r="N19" t="str">
            <v>埼玉県</v>
          </cell>
        </row>
        <row r="20">
          <cell r="E20" t="str">
            <v>昇降設備</v>
          </cell>
          <cell r="N20" t="str">
            <v>千葉県</v>
          </cell>
        </row>
        <row r="21">
          <cell r="E21" t="str">
            <v>給湯設備</v>
          </cell>
          <cell r="N21" t="str">
            <v>東京都</v>
          </cell>
        </row>
        <row r="22">
          <cell r="E22" t="str">
            <v>発電設備</v>
          </cell>
          <cell r="N22" t="str">
            <v>神奈川県</v>
          </cell>
        </row>
        <row r="23">
          <cell r="E23" t="str">
            <v>水利用設備</v>
          </cell>
          <cell r="N23" t="str">
            <v>新潟県</v>
          </cell>
        </row>
        <row r="24">
          <cell r="E24" t="str">
            <v>エネルギー管理設備</v>
          </cell>
          <cell r="N24" t="str">
            <v>富山県</v>
          </cell>
        </row>
        <row r="25">
          <cell r="E25" t="str">
            <v>その他</v>
          </cell>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R5補正 様式第1"/>
      <sheetName val="様式第１　別紙1 "/>
      <sheetName val="別添１_要件確認"/>
      <sheetName val="別添２_代表事業者"/>
      <sheetName val="別添２_共同申請者１"/>
      <sheetName val="別添２_共同申請者２"/>
      <sheetName val="別添3"/>
      <sheetName val="別添4"/>
      <sheetName val="別添３_実施計画書まとめ"/>
      <sheetName val="別添3-1_個票1_設備構成比較"/>
      <sheetName val="別添3-1_個票2_設備構成比較"/>
      <sheetName val="別添3-1_個票3_設備構成比較"/>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3-1_個票4_設備構成比較"/>
      <sheetName val="別添3-1_個票5_設備構成比較"/>
      <sheetName val="別添４_スケジュール（単年度用）"/>
      <sheetName val="様式第１ 別紙2 (単年度用)"/>
      <sheetName val="別添５_経費内訳表 (単年度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0">
          <cell r="B10"/>
          <cell r="C10" t="str">
            <v/>
          </cell>
          <cell r="D10"/>
          <cell r="E10" t="str">
            <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row r="26">
          <cell r="B26"/>
          <cell r="C26" t="str">
            <v/>
          </cell>
          <cell r="D26"/>
          <cell r="E26" t="str">
            <v/>
          </cell>
        </row>
        <row r="27">
          <cell r="B27"/>
          <cell r="C27"/>
          <cell r="D27"/>
          <cell r="E27"/>
        </row>
        <row r="28">
          <cell r="B28"/>
          <cell r="C28"/>
          <cell r="D28"/>
          <cell r="E28"/>
        </row>
        <row r="29">
          <cell r="B29"/>
          <cell r="C29"/>
          <cell r="D29"/>
          <cell r="E29"/>
        </row>
      </sheetData>
      <sheetData sheetId="24"/>
      <sheetData sheetId="25"/>
      <sheetData sheetId="26"/>
      <sheetData sheetId="27"/>
      <sheetData sheetId="28"/>
      <sheetData sheetId="29"/>
      <sheetData sheetId="30"/>
      <sheetData sheetId="31"/>
      <sheetData sheetId="32"/>
      <sheetData sheetId="33"/>
      <sheetData sheetId="34">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35">
        <row r="8">
          <cell r="E8" t="str">
            <v>①空調システム</v>
          </cell>
          <cell r="H8" t="str">
            <v>高効率化</v>
          </cell>
          <cell r="P8" t="str">
            <v>補助対象設備（LED照明設備・再生可能エネルギー設備を除く）</v>
          </cell>
        </row>
        <row r="9">
          <cell r="E9" t="str">
            <v>②蒸気システム</v>
          </cell>
          <cell r="H9" t="str">
            <v>燃料転換</v>
          </cell>
          <cell r="P9" t="str">
            <v>LED照明設備・再生可能エネルギー設備</v>
          </cell>
        </row>
        <row r="10">
          <cell r="E10" t="str">
            <v>③冷却水システム</v>
          </cell>
          <cell r="H10" t="str">
            <v>電化</v>
          </cell>
        </row>
        <row r="11">
          <cell r="E11" t="str">
            <v>④圧空システム</v>
          </cell>
          <cell r="H11" t="str">
            <v>再エネ導入</v>
          </cell>
        </row>
        <row r="12">
          <cell r="E12" t="str">
            <v>⑤照明設備</v>
          </cell>
        </row>
        <row r="13">
          <cell r="E13" t="str">
            <v>⑥受変電・配電設備</v>
          </cell>
        </row>
        <row r="14">
          <cell r="E14" t="str">
            <v>⑦電動機・ポンプ・ファン</v>
          </cell>
        </row>
        <row r="15">
          <cell r="E15" t="str">
            <v>⑧工業炉</v>
          </cell>
        </row>
        <row r="16">
          <cell r="E16" t="str">
            <v>⑨冷凍・冷蔵設備</v>
          </cell>
        </row>
        <row r="17">
          <cell r="E17" t="str">
            <v>⑩排水処理設備</v>
          </cell>
        </row>
        <row r="18">
          <cell r="E18" t="str">
            <v>⑪昇降設備</v>
          </cell>
        </row>
        <row r="19">
          <cell r="E19" t="str">
            <v>⑫給湯設備</v>
          </cell>
        </row>
        <row r="20">
          <cell r="E20" t="str">
            <v>⑬発電設備</v>
          </cell>
        </row>
        <row r="21">
          <cell r="E21" t="str">
            <v>⑭水利用設備</v>
          </cell>
        </row>
        <row r="22">
          <cell r="E22" t="str">
            <v>⑮エネルギー管理設備</v>
          </cell>
        </row>
        <row r="23">
          <cell r="E23" t="str">
            <v>⑯その他機構が認めるもの</v>
          </cell>
        </row>
      </sheetData>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様式第１　別紙1 "/>
      <sheetName val="別添１_要件確認"/>
      <sheetName val="別添２_代表事業者"/>
      <sheetName val="別添２_共同申請者１"/>
      <sheetName val="別添２_共同申請者２"/>
      <sheetName val="別添3"/>
      <sheetName val="別添4"/>
      <sheetName val="別添３_実施計画書まとめ"/>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４_スケジュール（単年度用）"/>
      <sheetName val="様式第１ 別紙2 (単年度用)"/>
      <sheetName val="別添５_経費内訳表 (単年度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参考1記入例用）換算係数"/>
    </sheetNames>
    <sheetDataSet>
      <sheetData sheetId="0"/>
      <sheetData sheetId="1">
        <row r="33">
          <cell r="H33"/>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30">
        <row r="8">
          <cell r="E8" t="str">
            <v>①空調システム</v>
          </cell>
          <cell r="H8" t="str">
            <v>高効率化</v>
          </cell>
          <cell r="P8" t="str">
            <v>補助対象設備（LED照明設備・再生可能エネルギー設備を除く）</v>
          </cell>
        </row>
        <row r="9">
          <cell r="E9" t="str">
            <v>②蒸気システム</v>
          </cell>
          <cell r="H9" t="str">
            <v>燃料転換</v>
          </cell>
          <cell r="P9" t="str">
            <v>LED照明設備・再生可能エネルギー設備</v>
          </cell>
        </row>
        <row r="10">
          <cell r="E10" t="str">
            <v>③冷却水システム</v>
          </cell>
          <cell r="H10" t="str">
            <v>電化</v>
          </cell>
        </row>
        <row r="11">
          <cell r="E11" t="str">
            <v>④圧空システム</v>
          </cell>
          <cell r="H11" t="str">
            <v>再エネ導入</v>
          </cell>
        </row>
        <row r="12">
          <cell r="E12" t="str">
            <v>⑤照明設備</v>
          </cell>
        </row>
        <row r="13">
          <cell r="E13" t="str">
            <v>⑥受変電・配電設備</v>
          </cell>
        </row>
        <row r="14">
          <cell r="E14" t="str">
            <v>⑦電動機・ポンプ・ファン</v>
          </cell>
        </row>
        <row r="15">
          <cell r="E15" t="str">
            <v>⑧工業炉</v>
          </cell>
        </row>
        <row r="16">
          <cell r="E16" t="str">
            <v>⑨冷凍・冷蔵設備</v>
          </cell>
        </row>
        <row r="17">
          <cell r="E17" t="str">
            <v>⑩排水処理設備</v>
          </cell>
        </row>
        <row r="18">
          <cell r="E18" t="str">
            <v>⑪昇降設備</v>
          </cell>
        </row>
        <row r="19">
          <cell r="E19" t="str">
            <v>⑫給湯設備</v>
          </cell>
        </row>
        <row r="20">
          <cell r="E20" t="str">
            <v>⑬発電設備</v>
          </cell>
        </row>
        <row r="21">
          <cell r="E21" t="str">
            <v>⑭水利用設備</v>
          </cell>
        </row>
        <row r="22">
          <cell r="E22" t="str">
            <v>⑮エネルギー管理設備</v>
          </cell>
        </row>
        <row r="23">
          <cell r="E23" t="str">
            <v>⑯その他機構が認めるもの</v>
          </cell>
        </row>
      </sheetData>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変更履歴"/>
      <sheetName val="必ずこのシートから始めてください"/>
      <sheetName val="様式第1"/>
      <sheetName val="別紙1"/>
      <sheetName val="別添１"/>
      <sheetName val="【参照】産業分類番号一覧"/>
      <sheetName val="別添２"/>
      <sheetName val="別添3"/>
      <sheetName val="別紙2"/>
      <sheetName val="別添４"/>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変更履歴"/>
      <sheetName val="必ずこのシートから始めてください"/>
      <sheetName val="様式第1"/>
      <sheetName val="別紙1"/>
      <sheetName val="別添１"/>
      <sheetName val="【参照】産業分類番号一覧"/>
      <sheetName val="別添２"/>
      <sheetName val="別添3"/>
      <sheetName val="別紙2"/>
      <sheetName val="別添４"/>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44.8</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2"/>
      <sheetData sheetId="13"/>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8.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20.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21.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3.bin"/><Relationship Id="rId4" Type="http://schemas.openxmlformats.org/officeDocument/2006/relationships/ctrlProp" Target="../ctrlProps/ctrlProp16.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24.bin"/><Relationship Id="rId4" Type="http://schemas.openxmlformats.org/officeDocument/2006/relationships/ctrlProp" Target="../ctrlProps/ctrlProp17.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4.xml"/><Relationship Id="rId1" Type="http://schemas.openxmlformats.org/officeDocument/2006/relationships/printerSettings" Target="../printerSettings/printerSettings33.bin"/><Relationship Id="rId4" Type="http://schemas.openxmlformats.org/officeDocument/2006/relationships/comments" Target="../comments1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sheetPr>
  <dimension ref="C5:N26"/>
  <sheetViews>
    <sheetView showGridLines="0" tabSelected="1" view="pageBreakPreview" zoomScaleNormal="100" zoomScaleSheetLayoutView="100" workbookViewId="0">
      <selection activeCell="C5" sqref="C5"/>
    </sheetView>
  </sheetViews>
  <sheetFormatPr defaultRowHeight="13.5"/>
  <cols>
    <col min="2" max="2" width="3.5" customWidth="1"/>
    <col min="3" max="8" width="14.75" customWidth="1"/>
    <col min="9" max="9" width="3.5" customWidth="1"/>
    <col min="10" max="10" width="3.875" customWidth="1"/>
  </cols>
  <sheetData>
    <row r="5" spans="3:14">
      <c r="C5" s="6"/>
      <c r="G5" s="20"/>
    </row>
    <row r="6" spans="3:14">
      <c r="C6" s="242"/>
      <c r="D6" s="243"/>
      <c r="E6" s="243"/>
      <c r="F6" s="243"/>
      <c r="G6" s="243"/>
      <c r="H6" s="244"/>
    </row>
    <row r="7" spans="3:14" ht="73.5" customHeight="1">
      <c r="C7" s="1341" t="s">
        <v>3926</v>
      </c>
      <c r="D7" s="1342"/>
      <c r="E7" s="1342"/>
      <c r="F7" s="1342"/>
      <c r="G7" s="1342"/>
      <c r="H7" s="1343"/>
    </row>
    <row r="8" spans="3:14" ht="24" customHeight="1" thickBot="1">
      <c r="C8" s="245"/>
      <c r="D8" s="1344" t="s">
        <v>3953</v>
      </c>
      <c r="E8" s="1345"/>
      <c r="F8" s="1345"/>
      <c r="G8" s="1346"/>
      <c r="H8" s="239"/>
      <c r="N8" s="1"/>
    </row>
    <row r="9" spans="3:14" s="7" customFormat="1" ht="15" customHeight="1" thickBot="1">
      <c r="C9" s="246"/>
      <c r="D9" s="240"/>
      <c r="E9" s="240"/>
      <c r="F9" s="240"/>
      <c r="G9" s="240"/>
      <c r="H9" s="241"/>
      <c r="K9" s="1340"/>
      <c r="L9" s="1340"/>
      <c r="N9" s="1"/>
    </row>
    <row r="10" spans="3:14" ht="22.5">
      <c r="H10" s="47"/>
      <c r="I10" s="47"/>
      <c r="J10" s="47"/>
      <c r="N10" s="1"/>
    </row>
    <row r="11" spans="3:14">
      <c r="C11" s="20"/>
      <c r="N11" s="1"/>
    </row>
    <row r="12" spans="3:14">
      <c r="C12" s="20"/>
    </row>
    <row r="14" spans="3:14">
      <c r="C14" s="6"/>
    </row>
    <row r="18" spans="3:6">
      <c r="C18" s="6" t="s">
        <v>74</v>
      </c>
    </row>
    <row r="19" spans="3:6" ht="6.6" customHeight="1"/>
    <row r="20" spans="3:6" ht="14.85" customHeight="1">
      <c r="D20" s="1347" t="s">
        <v>1172</v>
      </c>
      <c r="E20" s="1348"/>
      <c r="F20" t="s">
        <v>1127</v>
      </c>
    </row>
    <row r="21" spans="3:6" ht="6.6" customHeight="1"/>
    <row r="22" spans="3:6" ht="14.85" customHeight="1">
      <c r="D22" s="1351" t="s">
        <v>1125</v>
      </c>
      <c r="E22" s="1352"/>
      <c r="F22" t="s">
        <v>1126</v>
      </c>
    </row>
    <row r="23" spans="3:6" ht="6.6" customHeight="1"/>
    <row r="24" spans="3:6">
      <c r="D24" s="1349" t="s">
        <v>1180</v>
      </c>
      <c r="E24" s="1350"/>
      <c r="F24" t="s">
        <v>146</v>
      </c>
    </row>
    <row r="25" spans="3:6" ht="7.5" customHeight="1"/>
    <row r="26" spans="3:6">
      <c r="D26" s="1339"/>
      <c r="E26" s="1339"/>
    </row>
  </sheetData>
  <sheetProtection selectLockedCells="1"/>
  <mergeCells count="7">
    <mergeCell ref="D26:E26"/>
    <mergeCell ref="K9:L9"/>
    <mergeCell ref="C7:H7"/>
    <mergeCell ref="D8:G8"/>
    <mergeCell ref="D20:E20"/>
    <mergeCell ref="D24:E24"/>
    <mergeCell ref="D22:E22"/>
  </mergeCells>
  <phoneticPr fontId="9"/>
  <pageMargins left="0.43307086614173229" right="0.43307086614173229" top="0.55118110236220474" bottom="0.55118110236220474" header="0.31496062992125984" footer="0.31496062992125984"/>
  <pageSetup paperSize="9" scale="7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rgb="FF91CDDC"/>
    <pageSetUpPr fitToPage="1"/>
  </sheetPr>
  <dimension ref="B1:U115"/>
  <sheetViews>
    <sheetView showGridLines="0" view="pageBreakPreview" topLeftCell="A4" zoomScale="80" zoomScaleNormal="80" zoomScaleSheetLayoutView="80" workbookViewId="0">
      <selection activeCell="O3" sqref="O3:R3"/>
    </sheetView>
  </sheetViews>
  <sheetFormatPr defaultRowHeight="13.5"/>
  <cols>
    <col min="1" max="1" width="4.5" customWidth="1"/>
    <col min="2" max="2" width="17.75" customWidth="1"/>
    <col min="3" max="3" width="15.875" customWidth="1"/>
    <col min="4" max="4" width="13.375" customWidth="1"/>
    <col min="5" max="5" width="7.5" customWidth="1"/>
    <col min="8" max="8" width="4.875" customWidth="1"/>
    <col min="9" max="9" width="6.25" customWidth="1"/>
    <col min="10" max="10" width="6.625" customWidth="1"/>
    <col min="11" max="11" width="6.375" customWidth="1"/>
    <col min="12" max="12" width="16.625" customWidth="1"/>
    <col min="13" max="13" width="12" customWidth="1"/>
    <col min="14" max="14" width="8.125" customWidth="1"/>
    <col min="17" max="17" width="12.125" customWidth="1"/>
  </cols>
  <sheetData>
    <row r="1" spans="2:21" ht="30" customHeight="1"/>
    <row r="2" spans="2:21" ht="12" customHeight="1">
      <c r="B2" s="119"/>
      <c r="C2" s="119"/>
      <c r="D2" s="119"/>
      <c r="E2" s="119"/>
      <c r="F2" s="119"/>
      <c r="G2" s="119"/>
      <c r="H2" s="119"/>
      <c r="I2" s="119"/>
      <c r="J2" s="119"/>
      <c r="K2" s="119"/>
      <c r="L2" s="119"/>
      <c r="M2" s="119"/>
      <c r="N2" s="119"/>
      <c r="O2" s="119"/>
      <c r="P2" s="119"/>
      <c r="R2" s="12"/>
      <c r="U2" s="24"/>
    </row>
    <row r="3" spans="2:21" ht="12" customHeight="1">
      <c r="B3" s="149" t="str">
        <f ca="1">MID(CELL("filename",P6),FIND("]",CELL("filename",R2))+1,3)</f>
        <v>別添4</v>
      </c>
      <c r="C3" s="119"/>
      <c r="D3" s="119"/>
      <c r="E3" s="119"/>
      <c r="F3" s="119"/>
      <c r="G3" s="119"/>
      <c r="H3" s="119"/>
      <c r="I3" s="119"/>
      <c r="J3" s="119"/>
      <c r="K3" s="119"/>
      <c r="L3" s="119"/>
      <c r="M3" s="119"/>
      <c r="N3" s="119"/>
      <c r="O3" s="119"/>
      <c r="P3" s="119"/>
      <c r="R3" s="12"/>
    </row>
    <row r="4" spans="2:21" ht="12" customHeight="1">
      <c r="B4" s="119"/>
      <c r="C4" s="119"/>
      <c r="D4" s="119"/>
      <c r="E4" s="119"/>
      <c r="F4" s="119"/>
      <c r="G4" s="119"/>
      <c r="H4" s="119"/>
      <c r="I4" s="119"/>
      <c r="J4" s="119"/>
      <c r="K4" s="119"/>
      <c r="L4" s="119"/>
      <c r="M4" s="119"/>
      <c r="N4" s="119"/>
      <c r="O4" s="119"/>
      <c r="P4" s="119"/>
      <c r="R4" s="12"/>
    </row>
    <row r="5" spans="2:21" ht="19.899999999999999" customHeight="1" thickBot="1">
      <c r="B5" s="148" t="s">
        <v>1091</v>
      </c>
      <c r="C5" s="119"/>
      <c r="D5" s="119"/>
      <c r="E5" s="119"/>
      <c r="F5" s="119"/>
      <c r="G5" s="119"/>
      <c r="H5" s="119"/>
      <c r="I5" s="119"/>
      <c r="J5" s="119"/>
      <c r="K5" s="119"/>
      <c r="L5" s="119"/>
      <c r="M5" s="119"/>
      <c r="N5" s="119"/>
      <c r="O5" s="119"/>
      <c r="P5" s="119"/>
      <c r="R5" s="12"/>
    </row>
    <row r="6" spans="2:21" ht="15" customHeight="1">
      <c r="M6" s="108" t="s">
        <v>1092</v>
      </c>
      <c r="N6" s="109"/>
      <c r="O6" s="109"/>
      <c r="P6" s="110"/>
      <c r="Q6" s="635">
        <f>別添3!$C$8</f>
        <v>0</v>
      </c>
      <c r="R6" s="93" t="s">
        <v>1051</v>
      </c>
    </row>
    <row r="7" spans="2:21" ht="15" customHeight="1">
      <c r="M7" s="111" t="s">
        <v>1050</v>
      </c>
      <c r="N7" s="112"/>
      <c r="O7" s="112"/>
      <c r="P7" s="113"/>
      <c r="Q7" s="636">
        <f>SUM(Q12:Q27)</f>
        <v>0</v>
      </c>
      <c r="R7" s="106" t="s">
        <v>1051</v>
      </c>
    </row>
    <row r="8" spans="2:21" ht="15" customHeight="1" thickBot="1">
      <c r="B8" s="94"/>
      <c r="C8" s="94"/>
      <c r="D8" s="94"/>
      <c r="M8" s="102" t="s">
        <v>1052</v>
      </c>
      <c r="N8" s="103"/>
      <c r="O8" s="103"/>
      <c r="P8" s="104"/>
      <c r="Q8" s="637" t="e">
        <f>Q7/Q6*100</f>
        <v>#DIV/0!</v>
      </c>
      <c r="R8" s="107" t="s">
        <v>1053</v>
      </c>
    </row>
    <row r="9" spans="2:21" ht="14.25" thickBot="1">
      <c r="B9" s="6" t="s">
        <v>1093</v>
      </c>
      <c r="Q9" s="95"/>
    </row>
    <row r="10" spans="2:21" ht="13.15" customHeight="1">
      <c r="B10" s="1677" t="s">
        <v>1090</v>
      </c>
      <c r="C10" s="1696" t="s">
        <v>1054</v>
      </c>
      <c r="D10" s="1673" t="s">
        <v>1055</v>
      </c>
      <c r="E10" s="1674"/>
      <c r="F10" s="1675" t="s">
        <v>1056</v>
      </c>
      <c r="G10" s="1676"/>
      <c r="H10" s="1690" t="s">
        <v>1057</v>
      </c>
      <c r="I10" s="1675" t="s">
        <v>1058</v>
      </c>
      <c r="J10" s="1675"/>
      <c r="K10" s="1676"/>
      <c r="L10" s="1690" t="s">
        <v>1059</v>
      </c>
      <c r="M10" s="1675" t="s">
        <v>1060</v>
      </c>
      <c r="N10" s="1675"/>
      <c r="O10" s="1692" t="s">
        <v>1061</v>
      </c>
      <c r="P10" s="1693"/>
      <c r="Q10" s="1694" t="s">
        <v>1062</v>
      </c>
      <c r="R10" s="1688" t="s">
        <v>1063</v>
      </c>
    </row>
    <row r="11" spans="2:21" ht="14.25" thickBot="1">
      <c r="B11" s="1678"/>
      <c r="C11" s="1697"/>
      <c r="D11" s="96" t="s">
        <v>1064</v>
      </c>
      <c r="E11" s="97" t="s">
        <v>1065</v>
      </c>
      <c r="F11" s="98" t="s">
        <v>1066</v>
      </c>
      <c r="G11" s="99" t="s">
        <v>1067</v>
      </c>
      <c r="H11" s="1691"/>
      <c r="I11" s="100" t="s">
        <v>1068</v>
      </c>
      <c r="J11" s="100" t="s">
        <v>1069</v>
      </c>
      <c r="K11" s="101" t="s">
        <v>1070</v>
      </c>
      <c r="L11" s="1691"/>
      <c r="M11" s="324" t="s">
        <v>1299</v>
      </c>
      <c r="N11" s="97" t="s">
        <v>1049</v>
      </c>
      <c r="O11" s="98" t="s">
        <v>1066</v>
      </c>
      <c r="P11" s="97" t="s">
        <v>1067</v>
      </c>
      <c r="Q11" s="1695"/>
      <c r="R11" s="1689"/>
    </row>
    <row r="12" spans="2:21" ht="19.899999999999999" customHeight="1">
      <c r="B12" s="740"/>
      <c r="C12" s="741"/>
      <c r="D12" s="742"/>
      <c r="E12" s="743"/>
      <c r="F12" s="744"/>
      <c r="G12" s="745"/>
      <c r="H12" s="746"/>
      <c r="I12" s="747"/>
      <c r="J12" s="747"/>
      <c r="K12" s="748" t="str">
        <f>IF(J12="","",I12*J12)</f>
        <v/>
      </c>
      <c r="L12" s="749"/>
      <c r="M12" s="750"/>
      <c r="N12" s="751" t="str">
        <f>IF($L12="","",VLOOKUP($L12,単位と係数,4,FALSE))</f>
        <v/>
      </c>
      <c r="O12" s="752" t="str">
        <f>IF($L12="","",IF($S12=1,VLOOKUP($L12,単位と係数,7,FALSE),VLOOKUP($L12,単位と係数,5,FALSE)*VLOOKUP($L12,単位と係数,7,FALSE)))</f>
        <v/>
      </c>
      <c r="P12" s="751" t="str">
        <f t="shared" ref="P12:P27" si="0">IF($L12="","",VLOOKUP($L12,単位と係数,8,FALSE))</f>
        <v/>
      </c>
      <c r="Q12" s="753" t="str">
        <f>IF(OR(M12="",O12=""),"",M12*O12)</f>
        <v/>
      </c>
      <c r="R12" s="638"/>
      <c r="S12" s="1108" t="str">
        <f>IF($L12="","",VLOOKUP($L12,単位と係数,2,FALSE))</f>
        <v/>
      </c>
    </row>
    <row r="13" spans="2:21" ht="19.899999999999999" customHeight="1">
      <c r="B13" s="754"/>
      <c r="C13" s="755"/>
      <c r="D13" s="756"/>
      <c r="E13" s="757"/>
      <c r="F13" s="758"/>
      <c r="G13" s="759"/>
      <c r="H13" s="760"/>
      <c r="I13" s="761"/>
      <c r="J13" s="761"/>
      <c r="K13" s="762" t="str">
        <f t="shared" ref="K13:K27" si="1">IF(J13="","",I13*J13)</f>
        <v/>
      </c>
      <c r="L13" s="763"/>
      <c r="M13" s="764"/>
      <c r="N13" s="765" t="str">
        <f t="shared" ref="N13:N27" si="2">IF(L13="","",VLOOKUP(L13,単位と係数,4,FALSE))</f>
        <v/>
      </c>
      <c r="O13" s="766" t="str">
        <f>IF($L13="","",IF($S13=1,VLOOKUP($L13,単位と係数,7,FALSE),VLOOKUP($L13,単位と係数,5,FALSE)*VLOOKUP($L13,単位と係数,7,FALSE)))</f>
        <v/>
      </c>
      <c r="P13" s="765" t="str">
        <f t="shared" si="0"/>
        <v/>
      </c>
      <c r="Q13" s="767" t="str">
        <f t="shared" ref="Q13:Q27" si="3">IF(OR(M13="",O13=""),"",M13*O13)</f>
        <v/>
      </c>
      <c r="R13" s="639"/>
      <c r="S13" s="1108" t="str">
        <f t="shared" ref="S13:S27" si="4">IF($L13="","",VLOOKUP($L13,単位と係数,2,FALSE))</f>
        <v/>
      </c>
    </row>
    <row r="14" spans="2:21" ht="19.899999999999999" customHeight="1">
      <c r="B14" s="754"/>
      <c r="C14" s="755"/>
      <c r="D14" s="756"/>
      <c r="E14" s="757"/>
      <c r="F14" s="758"/>
      <c r="G14" s="759"/>
      <c r="H14" s="760"/>
      <c r="I14" s="761"/>
      <c r="J14" s="761"/>
      <c r="K14" s="762" t="str">
        <f t="shared" si="1"/>
        <v/>
      </c>
      <c r="L14" s="763"/>
      <c r="M14" s="764"/>
      <c r="N14" s="765" t="str">
        <f t="shared" si="2"/>
        <v/>
      </c>
      <c r="O14" s="766" t="str">
        <f t="shared" ref="O14:O26" si="5">IF($L14="","",IF($S14=1,VLOOKUP($L14,単位と係数,7,FALSE),VLOOKUP($L14,単位と係数,5,FALSE)*VLOOKUP($L14,単位と係数,7,FALSE)))</f>
        <v/>
      </c>
      <c r="P14" s="765" t="str">
        <f t="shared" si="0"/>
        <v/>
      </c>
      <c r="Q14" s="767" t="str">
        <f t="shared" si="3"/>
        <v/>
      </c>
      <c r="R14" s="639"/>
      <c r="S14" s="1108" t="str">
        <f t="shared" si="4"/>
        <v/>
      </c>
    </row>
    <row r="15" spans="2:21" ht="19.899999999999999" customHeight="1">
      <c r="B15" s="754"/>
      <c r="C15" s="755"/>
      <c r="D15" s="756"/>
      <c r="E15" s="757"/>
      <c r="F15" s="758"/>
      <c r="G15" s="759"/>
      <c r="H15" s="760"/>
      <c r="I15" s="761"/>
      <c r="J15" s="761"/>
      <c r="K15" s="762" t="str">
        <f t="shared" si="1"/>
        <v/>
      </c>
      <c r="L15" s="763"/>
      <c r="M15" s="764"/>
      <c r="N15" s="765" t="str">
        <f t="shared" si="2"/>
        <v/>
      </c>
      <c r="O15" s="766" t="str">
        <f t="shared" si="5"/>
        <v/>
      </c>
      <c r="P15" s="765" t="str">
        <f t="shared" si="0"/>
        <v/>
      </c>
      <c r="Q15" s="767" t="str">
        <f t="shared" si="3"/>
        <v/>
      </c>
      <c r="R15" s="639"/>
      <c r="S15" s="1108" t="str">
        <f t="shared" si="4"/>
        <v/>
      </c>
    </row>
    <row r="16" spans="2:21" ht="19.899999999999999" customHeight="1">
      <c r="B16" s="754"/>
      <c r="C16" s="755"/>
      <c r="D16" s="756"/>
      <c r="E16" s="757"/>
      <c r="F16" s="758"/>
      <c r="G16" s="759"/>
      <c r="H16" s="760"/>
      <c r="I16" s="761"/>
      <c r="J16" s="761"/>
      <c r="K16" s="762" t="str">
        <f t="shared" si="1"/>
        <v/>
      </c>
      <c r="L16" s="763"/>
      <c r="M16" s="764"/>
      <c r="N16" s="765" t="str">
        <f t="shared" si="2"/>
        <v/>
      </c>
      <c r="O16" s="766" t="str">
        <f t="shared" si="5"/>
        <v/>
      </c>
      <c r="P16" s="765" t="str">
        <f t="shared" si="0"/>
        <v/>
      </c>
      <c r="Q16" s="767" t="str">
        <f t="shared" si="3"/>
        <v/>
      </c>
      <c r="R16" s="639"/>
      <c r="S16" s="1108" t="str">
        <f t="shared" si="4"/>
        <v/>
      </c>
    </row>
    <row r="17" spans="2:19" ht="19.899999999999999" customHeight="1">
      <c r="B17" s="754"/>
      <c r="C17" s="755"/>
      <c r="D17" s="756"/>
      <c r="E17" s="757"/>
      <c r="F17" s="758"/>
      <c r="G17" s="759"/>
      <c r="H17" s="760"/>
      <c r="I17" s="761"/>
      <c r="J17" s="761"/>
      <c r="K17" s="762" t="str">
        <f t="shared" si="1"/>
        <v/>
      </c>
      <c r="L17" s="763"/>
      <c r="M17" s="764"/>
      <c r="N17" s="765" t="str">
        <f t="shared" si="2"/>
        <v/>
      </c>
      <c r="O17" s="766" t="str">
        <f t="shared" si="5"/>
        <v/>
      </c>
      <c r="P17" s="765" t="str">
        <f t="shared" si="0"/>
        <v/>
      </c>
      <c r="Q17" s="767" t="str">
        <f t="shared" si="3"/>
        <v/>
      </c>
      <c r="R17" s="639"/>
      <c r="S17" s="1108" t="str">
        <f t="shared" si="4"/>
        <v/>
      </c>
    </row>
    <row r="18" spans="2:19" ht="19.899999999999999" customHeight="1">
      <c r="B18" s="754"/>
      <c r="C18" s="755"/>
      <c r="D18" s="756"/>
      <c r="E18" s="757"/>
      <c r="F18" s="758"/>
      <c r="G18" s="759"/>
      <c r="H18" s="760"/>
      <c r="I18" s="761"/>
      <c r="J18" s="761"/>
      <c r="K18" s="762" t="str">
        <f t="shared" si="1"/>
        <v/>
      </c>
      <c r="L18" s="763"/>
      <c r="M18" s="764"/>
      <c r="N18" s="765" t="str">
        <f t="shared" si="2"/>
        <v/>
      </c>
      <c r="O18" s="766" t="str">
        <f t="shared" si="5"/>
        <v/>
      </c>
      <c r="P18" s="765" t="str">
        <f t="shared" si="0"/>
        <v/>
      </c>
      <c r="Q18" s="767" t="str">
        <f t="shared" si="3"/>
        <v/>
      </c>
      <c r="R18" s="639"/>
      <c r="S18" s="1108" t="str">
        <f t="shared" si="4"/>
        <v/>
      </c>
    </row>
    <row r="19" spans="2:19" ht="19.899999999999999" customHeight="1">
      <c r="B19" s="754"/>
      <c r="C19" s="755"/>
      <c r="D19" s="756"/>
      <c r="E19" s="757"/>
      <c r="F19" s="758"/>
      <c r="G19" s="759"/>
      <c r="H19" s="760"/>
      <c r="I19" s="761"/>
      <c r="J19" s="761"/>
      <c r="K19" s="762" t="str">
        <f t="shared" si="1"/>
        <v/>
      </c>
      <c r="L19" s="763"/>
      <c r="M19" s="764"/>
      <c r="N19" s="765" t="str">
        <f t="shared" si="2"/>
        <v/>
      </c>
      <c r="O19" s="766" t="str">
        <f t="shared" si="5"/>
        <v/>
      </c>
      <c r="P19" s="765" t="str">
        <f t="shared" si="0"/>
        <v/>
      </c>
      <c r="Q19" s="767" t="str">
        <f t="shared" si="3"/>
        <v/>
      </c>
      <c r="R19" s="639"/>
      <c r="S19" s="1108" t="str">
        <f t="shared" si="4"/>
        <v/>
      </c>
    </row>
    <row r="20" spans="2:19" ht="19.899999999999999" customHeight="1">
      <c r="B20" s="609"/>
      <c r="C20" s="615"/>
      <c r="D20" s="611"/>
      <c r="E20" s="612"/>
      <c r="F20" s="613"/>
      <c r="G20" s="614"/>
      <c r="H20" s="621"/>
      <c r="I20" s="623"/>
      <c r="J20" s="623"/>
      <c r="K20" s="162" t="str">
        <f t="shared" si="1"/>
        <v/>
      </c>
      <c r="L20" s="625"/>
      <c r="M20" s="627"/>
      <c r="N20" s="629" t="str">
        <f t="shared" si="2"/>
        <v/>
      </c>
      <c r="O20" s="630" t="str">
        <f t="shared" si="5"/>
        <v/>
      </c>
      <c r="P20" s="629" t="str">
        <f t="shared" si="0"/>
        <v/>
      </c>
      <c r="Q20" s="631" t="str">
        <f t="shared" si="3"/>
        <v/>
      </c>
      <c r="R20" s="639"/>
      <c r="S20" s="1108" t="str">
        <f t="shared" si="4"/>
        <v/>
      </c>
    </row>
    <row r="21" spans="2:19" ht="19.899999999999999" customHeight="1">
      <c r="B21" s="609"/>
      <c r="C21" s="615"/>
      <c r="D21" s="611"/>
      <c r="E21" s="612"/>
      <c r="F21" s="613"/>
      <c r="G21" s="614"/>
      <c r="H21" s="621"/>
      <c r="I21" s="623"/>
      <c r="J21" s="623"/>
      <c r="K21" s="162" t="str">
        <f t="shared" si="1"/>
        <v/>
      </c>
      <c r="L21" s="625"/>
      <c r="M21" s="627"/>
      <c r="N21" s="629" t="str">
        <f t="shared" si="2"/>
        <v/>
      </c>
      <c r="O21" s="630" t="str">
        <f t="shared" si="5"/>
        <v/>
      </c>
      <c r="P21" s="629" t="str">
        <f t="shared" si="0"/>
        <v/>
      </c>
      <c r="Q21" s="631" t="str">
        <f t="shared" si="3"/>
        <v/>
      </c>
      <c r="R21" s="639"/>
      <c r="S21" s="1108" t="str">
        <f t="shared" si="4"/>
        <v/>
      </c>
    </row>
    <row r="22" spans="2:19" ht="19.899999999999999" customHeight="1">
      <c r="B22" s="609"/>
      <c r="C22" s="615"/>
      <c r="D22" s="611"/>
      <c r="E22" s="612"/>
      <c r="F22" s="613"/>
      <c r="G22" s="614"/>
      <c r="H22" s="621"/>
      <c r="I22" s="623"/>
      <c r="J22" s="623"/>
      <c r="K22" s="162" t="str">
        <f t="shared" si="1"/>
        <v/>
      </c>
      <c r="L22" s="625"/>
      <c r="M22" s="627"/>
      <c r="N22" s="629" t="str">
        <f t="shared" si="2"/>
        <v/>
      </c>
      <c r="O22" s="630" t="str">
        <f t="shared" si="5"/>
        <v/>
      </c>
      <c r="P22" s="629" t="str">
        <f t="shared" si="0"/>
        <v/>
      </c>
      <c r="Q22" s="631" t="str">
        <f t="shared" si="3"/>
        <v/>
      </c>
      <c r="R22" s="639"/>
      <c r="S22" s="1108" t="str">
        <f t="shared" si="4"/>
        <v/>
      </c>
    </row>
    <row r="23" spans="2:19" ht="19.899999999999999" customHeight="1">
      <c r="B23" s="609"/>
      <c r="C23" s="615"/>
      <c r="D23" s="611"/>
      <c r="E23" s="612"/>
      <c r="F23" s="613"/>
      <c r="G23" s="614"/>
      <c r="H23" s="621"/>
      <c r="I23" s="623"/>
      <c r="J23" s="623"/>
      <c r="K23" s="162" t="str">
        <f t="shared" si="1"/>
        <v/>
      </c>
      <c r="L23" s="625"/>
      <c r="M23" s="627"/>
      <c r="N23" s="629" t="str">
        <f t="shared" si="2"/>
        <v/>
      </c>
      <c r="O23" s="630" t="str">
        <f t="shared" si="5"/>
        <v/>
      </c>
      <c r="P23" s="629" t="str">
        <f t="shared" si="0"/>
        <v/>
      </c>
      <c r="Q23" s="631" t="str">
        <f t="shared" si="3"/>
        <v/>
      </c>
      <c r="R23" s="639"/>
      <c r="S23" s="1108" t="str">
        <f t="shared" si="4"/>
        <v/>
      </c>
    </row>
    <row r="24" spans="2:19" ht="19.899999999999999" customHeight="1">
      <c r="B24" s="609"/>
      <c r="C24" s="615"/>
      <c r="D24" s="611"/>
      <c r="E24" s="612"/>
      <c r="F24" s="613"/>
      <c r="G24" s="614"/>
      <c r="H24" s="621"/>
      <c r="I24" s="623"/>
      <c r="J24" s="623"/>
      <c r="K24" s="162" t="str">
        <f t="shared" si="1"/>
        <v/>
      </c>
      <c r="L24" s="625"/>
      <c r="M24" s="627"/>
      <c r="N24" s="629" t="str">
        <f t="shared" si="2"/>
        <v/>
      </c>
      <c r="O24" s="630" t="str">
        <f t="shared" si="5"/>
        <v/>
      </c>
      <c r="P24" s="629" t="str">
        <f t="shared" si="0"/>
        <v/>
      </c>
      <c r="Q24" s="631" t="str">
        <f t="shared" si="3"/>
        <v/>
      </c>
      <c r="R24" s="639"/>
      <c r="S24" s="1108" t="str">
        <f t="shared" si="4"/>
        <v/>
      </c>
    </row>
    <row r="25" spans="2:19" ht="19.899999999999999" customHeight="1">
      <c r="B25" s="609"/>
      <c r="C25" s="615"/>
      <c r="D25" s="611"/>
      <c r="E25" s="612"/>
      <c r="F25" s="613"/>
      <c r="G25" s="614"/>
      <c r="H25" s="621"/>
      <c r="I25" s="623"/>
      <c r="J25" s="623"/>
      <c r="K25" s="162" t="str">
        <f t="shared" si="1"/>
        <v/>
      </c>
      <c r="L25" s="625"/>
      <c r="M25" s="627"/>
      <c r="N25" s="629" t="str">
        <f t="shared" si="2"/>
        <v/>
      </c>
      <c r="O25" s="630" t="str">
        <f t="shared" si="5"/>
        <v/>
      </c>
      <c r="P25" s="629" t="str">
        <f t="shared" si="0"/>
        <v/>
      </c>
      <c r="Q25" s="631" t="str">
        <f t="shared" si="3"/>
        <v/>
      </c>
      <c r="R25" s="639"/>
      <c r="S25" s="1108" t="str">
        <f t="shared" si="4"/>
        <v/>
      </c>
    </row>
    <row r="26" spans="2:19" ht="19.899999999999999" customHeight="1">
      <c r="B26" s="609"/>
      <c r="C26" s="615"/>
      <c r="D26" s="611"/>
      <c r="E26" s="612"/>
      <c r="F26" s="613"/>
      <c r="G26" s="614"/>
      <c r="H26" s="621"/>
      <c r="I26" s="623"/>
      <c r="J26" s="623"/>
      <c r="K26" s="162" t="str">
        <f t="shared" si="1"/>
        <v/>
      </c>
      <c r="L26" s="625"/>
      <c r="M26" s="627"/>
      <c r="N26" s="629" t="str">
        <f t="shared" si="2"/>
        <v/>
      </c>
      <c r="O26" s="630" t="str">
        <f t="shared" si="5"/>
        <v/>
      </c>
      <c r="P26" s="629" t="str">
        <f t="shared" si="0"/>
        <v/>
      </c>
      <c r="Q26" s="631" t="str">
        <f t="shared" si="3"/>
        <v/>
      </c>
      <c r="R26" s="639"/>
      <c r="S26" s="1108" t="str">
        <f t="shared" si="4"/>
        <v/>
      </c>
    </row>
    <row r="27" spans="2:19" ht="19.899999999999999" customHeight="1" thickBot="1">
      <c r="B27" s="610"/>
      <c r="C27" s="616"/>
      <c r="D27" s="617"/>
      <c r="E27" s="618"/>
      <c r="F27" s="619"/>
      <c r="G27" s="620"/>
      <c r="H27" s="622"/>
      <c r="I27" s="624"/>
      <c r="J27" s="624"/>
      <c r="K27" s="163" t="str">
        <f t="shared" si="1"/>
        <v/>
      </c>
      <c r="L27" s="626"/>
      <c r="M27" s="628"/>
      <c r="N27" s="632" t="str">
        <f t="shared" si="2"/>
        <v/>
      </c>
      <c r="O27" s="633" t="str">
        <f>IF($L27="","",IF($S27=1,VLOOKUP($L27,単位と係数,7,FALSE),VLOOKUP($L27,単位と係数,5,FALSE)*VLOOKUP($L27,単位と係数,7,FALSE)))</f>
        <v/>
      </c>
      <c r="P27" s="632" t="str">
        <f t="shared" si="0"/>
        <v/>
      </c>
      <c r="Q27" s="634" t="str">
        <f t="shared" si="3"/>
        <v/>
      </c>
      <c r="R27" s="640"/>
      <c r="S27" s="1108" t="str">
        <f t="shared" si="4"/>
        <v/>
      </c>
    </row>
    <row r="31" spans="2:19" ht="14.25" thickBot="1">
      <c r="B31" s="6" t="s">
        <v>1094</v>
      </c>
    </row>
    <row r="32" spans="2:19">
      <c r="B32" s="1679"/>
      <c r="C32" s="1680"/>
      <c r="D32" s="1680"/>
      <c r="E32" s="1680"/>
      <c r="F32" s="1680"/>
      <c r="G32" s="1680"/>
      <c r="H32" s="1680"/>
      <c r="I32" s="1680"/>
      <c r="J32" s="1680"/>
      <c r="K32" s="1680"/>
      <c r="L32" s="1680"/>
      <c r="M32" s="1680"/>
      <c r="N32" s="1680"/>
      <c r="O32" s="1680"/>
      <c r="P32" s="1680"/>
      <c r="Q32" s="1680"/>
      <c r="R32" s="1681"/>
    </row>
    <row r="33" spans="2:18">
      <c r="B33" s="1682"/>
      <c r="C33" s="1683"/>
      <c r="D33" s="1683"/>
      <c r="E33" s="1683"/>
      <c r="F33" s="1683"/>
      <c r="G33" s="1683"/>
      <c r="H33" s="1683"/>
      <c r="I33" s="1683"/>
      <c r="J33" s="1683"/>
      <c r="K33" s="1683"/>
      <c r="L33" s="1683"/>
      <c r="M33" s="1683"/>
      <c r="N33" s="1683"/>
      <c r="O33" s="1683"/>
      <c r="P33" s="1683"/>
      <c r="Q33" s="1683"/>
      <c r="R33" s="1684"/>
    </row>
    <row r="34" spans="2:18">
      <c r="B34" s="1682"/>
      <c r="C34" s="1683"/>
      <c r="D34" s="1683"/>
      <c r="E34" s="1683"/>
      <c r="F34" s="1683"/>
      <c r="G34" s="1683"/>
      <c r="H34" s="1683"/>
      <c r="I34" s="1683"/>
      <c r="J34" s="1683"/>
      <c r="K34" s="1683"/>
      <c r="L34" s="1683"/>
      <c r="M34" s="1683"/>
      <c r="N34" s="1683"/>
      <c r="O34" s="1683"/>
      <c r="P34" s="1683"/>
      <c r="Q34" s="1683"/>
      <c r="R34" s="1684"/>
    </row>
    <row r="35" spans="2:18">
      <c r="B35" s="1682"/>
      <c r="C35" s="1683"/>
      <c r="D35" s="1683"/>
      <c r="E35" s="1683"/>
      <c r="F35" s="1683"/>
      <c r="G35" s="1683"/>
      <c r="H35" s="1683"/>
      <c r="I35" s="1683"/>
      <c r="J35" s="1683"/>
      <c r="K35" s="1683"/>
      <c r="L35" s="1683"/>
      <c r="M35" s="1683"/>
      <c r="N35" s="1683"/>
      <c r="O35" s="1683"/>
      <c r="P35" s="1683"/>
      <c r="Q35" s="1683"/>
      <c r="R35" s="1684"/>
    </row>
    <row r="36" spans="2:18">
      <c r="B36" s="1682"/>
      <c r="C36" s="1683"/>
      <c r="D36" s="1683"/>
      <c r="E36" s="1683"/>
      <c r="F36" s="1683"/>
      <c r="G36" s="1683"/>
      <c r="H36" s="1683"/>
      <c r="I36" s="1683"/>
      <c r="J36" s="1683"/>
      <c r="K36" s="1683"/>
      <c r="L36" s="1683"/>
      <c r="M36" s="1683"/>
      <c r="N36" s="1683"/>
      <c r="O36" s="1683"/>
      <c r="P36" s="1683"/>
      <c r="Q36" s="1683"/>
      <c r="R36" s="1684"/>
    </row>
    <row r="37" spans="2:18">
      <c r="B37" s="1682"/>
      <c r="C37" s="1683"/>
      <c r="D37" s="1683"/>
      <c r="E37" s="1683"/>
      <c r="F37" s="1683"/>
      <c r="G37" s="1683"/>
      <c r="H37" s="1683"/>
      <c r="I37" s="1683"/>
      <c r="J37" s="1683"/>
      <c r="K37" s="1683"/>
      <c r="L37" s="1683"/>
      <c r="M37" s="1683"/>
      <c r="N37" s="1683"/>
      <c r="O37" s="1683"/>
      <c r="P37" s="1683"/>
      <c r="Q37" s="1683"/>
      <c r="R37" s="1684"/>
    </row>
    <row r="38" spans="2:18">
      <c r="B38" s="1682"/>
      <c r="C38" s="1683"/>
      <c r="D38" s="1683"/>
      <c r="E38" s="1683"/>
      <c r="F38" s="1683"/>
      <c r="G38" s="1683"/>
      <c r="H38" s="1683"/>
      <c r="I38" s="1683"/>
      <c r="J38" s="1683"/>
      <c r="K38" s="1683"/>
      <c r="L38" s="1683"/>
      <c r="M38" s="1683"/>
      <c r="N38" s="1683"/>
      <c r="O38" s="1683"/>
      <c r="P38" s="1683"/>
      <c r="Q38" s="1683"/>
      <c r="R38" s="1684"/>
    </row>
    <row r="39" spans="2:18">
      <c r="B39" s="1682"/>
      <c r="C39" s="1683"/>
      <c r="D39" s="1683"/>
      <c r="E39" s="1683"/>
      <c r="F39" s="1683"/>
      <c r="G39" s="1683"/>
      <c r="H39" s="1683"/>
      <c r="I39" s="1683"/>
      <c r="J39" s="1683"/>
      <c r="K39" s="1683"/>
      <c r="L39" s="1683"/>
      <c r="M39" s="1683"/>
      <c r="N39" s="1683"/>
      <c r="O39" s="1683"/>
      <c r="P39" s="1683"/>
      <c r="Q39" s="1683"/>
      <c r="R39" s="1684"/>
    </row>
    <row r="40" spans="2:18">
      <c r="B40" s="1682"/>
      <c r="C40" s="1683"/>
      <c r="D40" s="1683"/>
      <c r="E40" s="1683"/>
      <c r="F40" s="1683"/>
      <c r="G40" s="1683"/>
      <c r="H40" s="1683"/>
      <c r="I40" s="1683"/>
      <c r="J40" s="1683"/>
      <c r="K40" s="1683"/>
      <c r="L40" s="1683"/>
      <c r="M40" s="1683"/>
      <c r="N40" s="1683"/>
      <c r="O40" s="1683"/>
      <c r="P40" s="1683"/>
      <c r="Q40" s="1683"/>
      <c r="R40" s="1684"/>
    </row>
    <row r="41" spans="2:18">
      <c r="B41" s="1682"/>
      <c r="C41" s="1683"/>
      <c r="D41" s="1683"/>
      <c r="E41" s="1683"/>
      <c r="F41" s="1683"/>
      <c r="G41" s="1683"/>
      <c r="H41" s="1683"/>
      <c r="I41" s="1683"/>
      <c r="J41" s="1683"/>
      <c r="K41" s="1683"/>
      <c r="L41" s="1683"/>
      <c r="M41" s="1683"/>
      <c r="N41" s="1683"/>
      <c r="O41" s="1683"/>
      <c r="P41" s="1683"/>
      <c r="Q41" s="1683"/>
      <c r="R41" s="1684"/>
    </row>
    <row r="42" spans="2:18">
      <c r="B42" s="1682"/>
      <c r="C42" s="1683"/>
      <c r="D42" s="1683"/>
      <c r="E42" s="1683"/>
      <c r="F42" s="1683"/>
      <c r="G42" s="1683"/>
      <c r="H42" s="1683"/>
      <c r="I42" s="1683"/>
      <c r="J42" s="1683"/>
      <c r="K42" s="1683"/>
      <c r="L42" s="1683"/>
      <c r="M42" s="1683"/>
      <c r="N42" s="1683"/>
      <c r="O42" s="1683"/>
      <c r="P42" s="1683"/>
      <c r="Q42" s="1683"/>
      <c r="R42" s="1684"/>
    </row>
    <row r="43" spans="2:18">
      <c r="B43" s="1682"/>
      <c r="C43" s="1683"/>
      <c r="D43" s="1683"/>
      <c r="E43" s="1683"/>
      <c r="F43" s="1683"/>
      <c r="G43" s="1683"/>
      <c r="H43" s="1683"/>
      <c r="I43" s="1683"/>
      <c r="J43" s="1683"/>
      <c r="K43" s="1683"/>
      <c r="L43" s="1683"/>
      <c r="M43" s="1683"/>
      <c r="N43" s="1683"/>
      <c r="O43" s="1683"/>
      <c r="P43" s="1683"/>
      <c r="Q43" s="1683"/>
      <c r="R43" s="1684"/>
    </row>
    <row r="44" spans="2:18">
      <c r="B44" s="1682"/>
      <c r="C44" s="1683"/>
      <c r="D44" s="1683"/>
      <c r="E44" s="1683"/>
      <c r="F44" s="1683"/>
      <c r="G44" s="1683"/>
      <c r="H44" s="1683"/>
      <c r="I44" s="1683"/>
      <c r="J44" s="1683"/>
      <c r="K44" s="1683"/>
      <c r="L44" s="1683"/>
      <c r="M44" s="1683"/>
      <c r="N44" s="1683"/>
      <c r="O44" s="1683"/>
      <c r="P44" s="1683"/>
      <c r="Q44" s="1683"/>
      <c r="R44" s="1684"/>
    </row>
    <row r="45" spans="2:18">
      <c r="B45" s="1682"/>
      <c r="C45" s="1683"/>
      <c r="D45" s="1683"/>
      <c r="E45" s="1683"/>
      <c r="F45" s="1683"/>
      <c r="G45" s="1683"/>
      <c r="H45" s="1683"/>
      <c r="I45" s="1683"/>
      <c r="J45" s="1683"/>
      <c r="K45" s="1683"/>
      <c r="L45" s="1683"/>
      <c r="M45" s="1683"/>
      <c r="N45" s="1683"/>
      <c r="O45" s="1683"/>
      <c r="P45" s="1683"/>
      <c r="Q45" s="1683"/>
      <c r="R45" s="1684"/>
    </row>
    <row r="46" spans="2:18">
      <c r="B46" s="1682"/>
      <c r="C46" s="1683"/>
      <c r="D46" s="1683"/>
      <c r="E46" s="1683"/>
      <c r="F46" s="1683"/>
      <c r="G46" s="1683"/>
      <c r="H46" s="1683"/>
      <c r="I46" s="1683"/>
      <c r="J46" s="1683"/>
      <c r="K46" s="1683"/>
      <c r="L46" s="1683"/>
      <c r="M46" s="1683"/>
      <c r="N46" s="1683"/>
      <c r="O46" s="1683"/>
      <c r="P46" s="1683"/>
      <c r="Q46" s="1683"/>
      <c r="R46" s="1684"/>
    </row>
    <row r="47" spans="2:18">
      <c r="B47" s="1682"/>
      <c r="C47" s="1683"/>
      <c r="D47" s="1683"/>
      <c r="E47" s="1683"/>
      <c r="F47" s="1683"/>
      <c r="G47" s="1683"/>
      <c r="H47" s="1683"/>
      <c r="I47" s="1683"/>
      <c r="J47" s="1683"/>
      <c r="K47" s="1683"/>
      <c r="L47" s="1683"/>
      <c r="M47" s="1683"/>
      <c r="N47" s="1683"/>
      <c r="O47" s="1683"/>
      <c r="P47" s="1683"/>
      <c r="Q47" s="1683"/>
      <c r="R47" s="1684"/>
    </row>
    <row r="48" spans="2:18">
      <c r="B48" s="1682"/>
      <c r="C48" s="1683"/>
      <c r="D48" s="1683"/>
      <c r="E48" s="1683"/>
      <c r="F48" s="1683"/>
      <c r="G48" s="1683"/>
      <c r="H48" s="1683"/>
      <c r="I48" s="1683"/>
      <c r="J48" s="1683"/>
      <c r="K48" s="1683"/>
      <c r="L48" s="1683"/>
      <c r="M48" s="1683"/>
      <c r="N48" s="1683"/>
      <c r="O48" s="1683"/>
      <c r="P48" s="1683"/>
      <c r="Q48" s="1683"/>
      <c r="R48" s="1684"/>
    </row>
    <row r="49" spans="2:18">
      <c r="B49" s="1682"/>
      <c r="C49" s="1683"/>
      <c r="D49" s="1683"/>
      <c r="E49" s="1683"/>
      <c r="F49" s="1683"/>
      <c r="G49" s="1683"/>
      <c r="H49" s="1683"/>
      <c r="I49" s="1683"/>
      <c r="J49" s="1683"/>
      <c r="K49" s="1683"/>
      <c r="L49" s="1683"/>
      <c r="M49" s="1683"/>
      <c r="N49" s="1683"/>
      <c r="O49" s="1683"/>
      <c r="P49" s="1683"/>
      <c r="Q49" s="1683"/>
      <c r="R49" s="1684"/>
    </row>
    <row r="50" spans="2:18">
      <c r="B50" s="1682"/>
      <c r="C50" s="1683"/>
      <c r="D50" s="1683"/>
      <c r="E50" s="1683"/>
      <c r="F50" s="1683"/>
      <c r="G50" s="1683"/>
      <c r="H50" s="1683"/>
      <c r="I50" s="1683"/>
      <c r="J50" s="1683"/>
      <c r="K50" s="1683"/>
      <c r="L50" s="1683"/>
      <c r="M50" s="1683"/>
      <c r="N50" s="1683"/>
      <c r="O50" s="1683"/>
      <c r="P50" s="1683"/>
      <c r="Q50" s="1683"/>
      <c r="R50" s="1684"/>
    </row>
    <row r="51" spans="2:18">
      <c r="B51" s="1682"/>
      <c r="C51" s="1683"/>
      <c r="D51" s="1683"/>
      <c r="E51" s="1683"/>
      <c r="F51" s="1683"/>
      <c r="G51" s="1683"/>
      <c r="H51" s="1683"/>
      <c r="I51" s="1683"/>
      <c r="J51" s="1683"/>
      <c r="K51" s="1683"/>
      <c r="L51" s="1683"/>
      <c r="M51" s="1683"/>
      <c r="N51" s="1683"/>
      <c r="O51" s="1683"/>
      <c r="P51" s="1683"/>
      <c r="Q51" s="1683"/>
      <c r="R51" s="1684"/>
    </row>
    <row r="52" spans="2:18">
      <c r="B52" s="1682"/>
      <c r="C52" s="1683"/>
      <c r="D52" s="1683"/>
      <c r="E52" s="1683"/>
      <c r="F52" s="1683"/>
      <c r="G52" s="1683"/>
      <c r="H52" s="1683"/>
      <c r="I52" s="1683"/>
      <c r="J52" s="1683"/>
      <c r="K52" s="1683"/>
      <c r="L52" s="1683"/>
      <c r="M52" s="1683"/>
      <c r="N52" s="1683"/>
      <c r="O52" s="1683"/>
      <c r="P52" s="1683"/>
      <c r="Q52" s="1683"/>
      <c r="R52" s="1684"/>
    </row>
    <row r="53" spans="2:18">
      <c r="B53" s="1682"/>
      <c r="C53" s="1683"/>
      <c r="D53" s="1683"/>
      <c r="E53" s="1683"/>
      <c r="F53" s="1683"/>
      <c r="G53" s="1683"/>
      <c r="H53" s="1683"/>
      <c r="I53" s="1683"/>
      <c r="J53" s="1683"/>
      <c r="K53" s="1683"/>
      <c r="L53" s="1683"/>
      <c r="M53" s="1683"/>
      <c r="N53" s="1683"/>
      <c r="O53" s="1683"/>
      <c r="P53" s="1683"/>
      <c r="Q53" s="1683"/>
      <c r="R53" s="1684"/>
    </row>
    <row r="54" spans="2:18">
      <c r="B54" s="1682"/>
      <c r="C54" s="1683"/>
      <c r="D54" s="1683"/>
      <c r="E54" s="1683"/>
      <c r="F54" s="1683"/>
      <c r="G54" s="1683"/>
      <c r="H54" s="1683"/>
      <c r="I54" s="1683"/>
      <c r="J54" s="1683"/>
      <c r="K54" s="1683"/>
      <c r="L54" s="1683"/>
      <c r="M54" s="1683"/>
      <c r="N54" s="1683"/>
      <c r="O54" s="1683"/>
      <c r="P54" s="1683"/>
      <c r="Q54" s="1683"/>
      <c r="R54" s="1684"/>
    </row>
    <row r="55" spans="2:18">
      <c r="B55" s="1682"/>
      <c r="C55" s="1683"/>
      <c r="D55" s="1683"/>
      <c r="E55" s="1683"/>
      <c r="F55" s="1683"/>
      <c r="G55" s="1683"/>
      <c r="H55" s="1683"/>
      <c r="I55" s="1683"/>
      <c r="J55" s="1683"/>
      <c r="K55" s="1683"/>
      <c r="L55" s="1683"/>
      <c r="M55" s="1683"/>
      <c r="N55" s="1683"/>
      <c r="O55" s="1683"/>
      <c r="P55" s="1683"/>
      <c r="Q55" s="1683"/>
      <c r="R55" s="1684"/>
    </row>
    <row r="56" spans="2:18">
      <c r="B56" s="1682"/>
      <c r="C56" s="1683"/>
      <c r="D56" s="1683"/>
      <c r="E56" s="1683"/>
      <c r="F56" s="1683"/>
      <c r="G56" s="1683"/>
      <c r="H56" s="1683"/>
      <c r="I56" s="1683"/>
      <c r="J56" s="1683"/>
      <c r="K56" s="1683"/>
      <c r="L56" s="1683"/>
      <c r="M56" s="1683"/>
      <c r="N56" s="1683"/>
      <c r="O56" s="1683"/>
      <c r="P56" s="1683"/>
      <c r="Q56" s="1683"/>
      <c r="R56" s="1684"/>
    </row>
    <row r="57" spans="2:18">
      <c r="B57" s="1682"/>
      <c r="C57" s="1683"/>
      <c r="D57" s="1683"/>
      <c r="E57" s="1683"/>
      <c r="F57" s="1683"/>
      <c r="G57" s="1683"/>
      <c r="H57" s="1683"/>
      <c r="I57" s="1683"/>
      <c r="J57" s="1683"/>
      <c r="K57" s="1683"/>
      <c r="L57" s="1683"/>
      <c r="M57" s="1683"/>
      <c r="N57" s="1683"/>
      <c r="O57" s="1683"/>
      <c r="P57" s="1683"/>
      <c r="Q57" s="1683"/>
      <c r="R57" s="1684"/>
    </row>
    <row r="58" spans="2:18">
      <c r="B58" s="1682"/>
      <c r="C58" s="1683"/>
      <c r="D58" s="1683"/>
      <c r="E58" s="1683"/>
      <c r="F58" s="1683"/>
      <c r="G58" s="1683"/>
      <c r="H58" s="1683"/>
      <c r="I58" s="1683"/>
      <c r="J58" s="1683"/>
      <c r="K58" s="1683"/>
      <c r="L58" s="1683"/>
      <c r="M58" s="1683"/>
      <c r="N58" s="1683"/>
      <c r="O58" s="1683"/>
      <c r="P58" s="1683"/>
      <c r="Q58" s="1683"/>
      <c r="R58" s="1684"/>
    </row>
    <row r="59" spans="2:18">
      <c r="B59" s="1682"/>
      <c r="C59" s="1683"/>
      <c r="D59" s="1683"/>
      <c r="E59" s="1683"/>
      <c r="F59" s="1683"/>
      <c r="G59" s="1683"/>
      <c r="H59" s="1683"/>
      <c r="I59" s="1683"/>
      <c r="J59" s="1683"/>
      <c r="K59" s="1683"/>
      <c r="L59" s="1683"/>
      <c r="M59" s="1683"/>
      <c r="N59" s="1683"/>
      <c r="O59" s="1683"/>
      <c r="P59" s="1683"/>
      <c r="Q59" s="1683"/>
      <c r="R59" s="1684"/>
    </row>
    <row r="60" spans="2:18">
      <c r="B60" s="1682"/>
      <c r="C60" s="1683"/>
      <c r="D60" s="1683"/>
      <c r="E60" s="1683"/>
      <c r="F60" s="1683"/>
      <c r="G60" s="1683"/>
      <c r="H60" s="1683"/>
      <c r="I60" s="1683"/>
      <c r="J60" s="1683"/>
      <c r="K60" s="1683"/>
      <c r="L60" s="1683"/>
      <c r="M60" s="1683"/>
      <c r="N60" s="1683"/>
      <c r="O60" s="1683"/>
      <c r="P60" s="1683"/>
      <c r="Q60" s="1683"/>
      <c r="R60" s="1684"/>
    </row>
    <row r="61" spans="2:18">
      <c r="B61" s="1682"/>
      <c r="C61" s="1683"/>
      <c r="D61" s="1683"/>
      <c r="E61" s="1683"/>
      <c r="F61" s="1683"/>
      <c r="G61" s="1683"/>
      <c r="H61" s="1683"/>
      <c r="I61" s="1683"/>
      <c r="J61" s="1683"/>
      <c r="K61" s="1683"/>
      <c r="L61" s="1683"/>
      <c r="M61" s="1683"/>
      <c r="N61" s="1683"/>
      <c r="O61" s="1683"/>
      <c r="P61" s="1683"/>
      <c r="Q61" s="1683"/>
      <c r="R61" s="1684"/>
    </row>
    <row r="62" spans="2:18">
      <c r="B62" s="1682"/>
      <c r="C62" s="1683"/>
      <c r="D62" s="1683"/>
      <c r="E62" s="1683"/>
      <c r="F62" s="1683"/>
      <c r="G62" s="1683"/>
      <c r="H62" s="1683"/>
      <c r="I62" s="1683"/>
      <c r="J62" s="1683"/>
      <c r="K62" s="1683"/>
      <c r="L62" s="1683"/>
      <c r="M62" s="1683"/>
      <c r="N62" s="1683"/>
      <c r="O62" s="1683"/>
      <c r="P62" s="1683"/>
      <c r="Q62" s="1683"/>
      <c r="R62" s="1684"/>
    </row>
    <row r="63" spans="2:18">
      <c r="B63" s="1682"/>
      <c r="C63" s="1683"/>
      <c r="D63" s="1683"/>
      <c r="E63" s="1683"/>
      <c r="F63" s="1683"/>
      <c r="G63" s="1683"/>
      <c r="H63" s="1683"/>
      <c r="I63" s="1683"/>
      <c r="J63" s="1683"/>
      <c r="K63" s="1683"/>
      <c r="L63" s="1683"/>
      <c r="M63" s="1683"/>
      <c r="N63" s="1683"/>
      <c r="O63" s="1683"/>
      <c r="P63" s="1683"/>
      <c r="Q63" s="1683"/>
      <c r="R63" s="1684"/>
    </row>
    <row r="64" spans="2:18">
      <c r="B64" s="1682"/>
      <c r="C64" s="1683"/>
      <c r="D64" s="1683"/>
      <c r="E64" s="1683"/>
      <c r="F64" s="1683"/>
      <c r="G64" s="1683"/>
      <c r="H64" s="1683"/>
      <c r="I64" s="1683"/>
      <c r="J64" s="1683"/>
      <c r="K64" s="1683"/>
      <c r="L64" s="1683"/>
      <c r="M64" s="1683"/>
      <c r="N64" s="1683"/>
      <c r="O64" s="1683"/>
      <c r="P64" s="1683"/>
      <c r="Q64" s="1683"/>
      <c r="R64" s="1684"/>
    </row>
    <row r="65" spans="2:18">
      <c r="B65" s="1682"/>
      <c r="C65" s="1683"/>
      <c r="D65" s="1683"/>
      <c r="E65" s="1683"/>
      <c r="F65" s="1683"/>
      <c r="G65" s="1683"/>
      <c r="H65" s="1683"/>
      <c r="I65" s="1683"/>
      <c r="J65" s="1683"/>
      <c r="K65" s="1683"/>
      <c r="L65" s="1683"/>
      <c r="M65" s="1683"/>
      <c r="N65" s="1683"/>
      <c r="O65" s="1683"/>
      <c r="P65" s="1683"/>
      <c r="Q65" s="1683"/>
      <c r="R65" s="1684"/>
    </row>
    <row r="66" spans="2:18">
      <c r="B66" s="1682"/>
      <c r="C66" s="1683"/>
      <c r="D66" s="1683"/>
      <c r="E66" s="1683"/>
      <c r="F66" s="1683"/>
      <c r="G66" s="1683"/>
      <c r="H66" s="1683"/>
      <c r="I66" s="1683"/>
      <c r="J66" s="1683"/>
      <c r="K66" s="1683"/>
      <c r="L66" s="1683"/>
      <c r="M66" s="1683"/>
      <c r="N66" s="1683"/>
      <c r="O66" s="1683"/>
      <c r="P66" s="1683"/>
      <c r="Q66" s="1683"/>
      <c r="R66" s="1684"/>
    </row>
    <row r="67" spans="2:18">
      <c r="B67" s="1682"/>
      <c r="C67" s="1683"/>
      <c r="D67" s="1683"/>
      <c r="E67" s="1683"/>
      <c r="F67" s="1683"/>
      <c r="G67" s="1683"/>
      <c r="H67" s="1683"/>
      <c r="I67" s="1683"/>
      <c r="J67" s="1683"/>
      <c r="K67" s="1683"/>
      <c r="L67" s="1683"/>
      <c r="M67" s="1683"/>
      <c r="N67" s="1683"/>
      <c r="O67" s="1683"/>
      <c r="P67" s="1683"/>
      <c r="Q67" s="1683"/>
      <c r="R67" s="1684"/>
    </row>
    <row r="68" spans="2:18">
      <c r="B68" s="1682"/>
      <c r="C68" s="1683"/>
      <c r="D68" s="1683"/>
      <c r="E68" s="1683"/>
      <c r="F68" s="1683"/>
      <c r="G68" s="1683"/>
      <c r="H68" s="1683"/>
      <c r="I68" s="1683"/>
      <c r="J68" s="1683"/>
      <c r="K68" s="1683"/>
      <c r="L68" s="1683"/>
      <c r="M68" s="1683"/>
      <c r="N68" s="1683"/>
      <c r="O68" s="1683"/>
      <c r="P68" s="1683"/>
      <c r="Q68" s="1683"/>
      <c r="R68" s="1684"/>
    </row>
    <row r="69" spans="2:18">
      <c r="B69" s="1682"/>
      <c r="C69" s="1683"/>
      <c r="D69" s="1683"/>
      <c r="E69" s="1683"/>
      <c r="F69" s="1683"/>
      <c r="G69" s="1683"/>
      <c r="H69" s="1683"/>
      <c r="I69" s="1683"/>
      <c r="J69" s="1683"/>
      <c r="K69" s="1683"/>
      <c r="L69" s="1683"/>
      <c r="M69" s="1683"/>
      <c r="N69" s="1683"/>
      <c r="O69" s="1683"/>
      <c r="P69" s="1683"/>
      <c r="Q69" s="1683"/>
      <c r="R69" s="1684"/>
    </row>
    <row r="70" spans="2:18">
      <c r="B70" s="1682"/>
      <c r="C70" s="1683"/>
      <c r="D70" s="1683"/>
      <c r="E70" s="1683"/>
      <c r="F70" s="1683"/>
      <c r="G70" s="1683"/>
      <c r="H70" s="1683"/>
      <c r="I70" s="1683"/>
      <c r="J70" s="1683"/>
      <c r="K70" s="1683"/>
      <c r="L70" s="1683"/>
      <c r="M70" s="1683"/>
      <c r="N70" s="1683"/>
      <c r="O70" s="1683"/>
      <c r="P70" s="1683"/>
      <c r="Q70" s="1683"/>
      <c r="R70" s="1684"/>
    </row>
    <row r="71" spans="2:18">
      <c r="B71" s="1682"/>
      <c r="C71" s="1683"/>
      <c r="D71" s="1683"/>
      <c r="E71" s="1683"/>
      <c r="F71" s="1683"/>
      <c r="G71" s="1683"/>
      <c r="H71" s="1683"/>
      <c r="I71" s="1683"/>
      <c r="J71" s="1683"/>
      <c r="K71" s="1683"/>
      <c r="L71" s="1683"/>
      <c r="M71" s="1683"/>
      <c r="N71" s="1683"/>
      <c r="O71" s="1683"/>
      <c r="P71" s="1683"/>
      <c r="Q71" s="1683"/>
      <c r="R71" s="1684"/>
    </row>
    <row r="72" spans="2:18">
      <c r="B72" s="1682"/>
      <c r="C72" s="1683"/>
      <c r="D72" s="1683"/>
      <c r="E72" s="1683"/>
      <c r="F72" s="1683"/>
      <c r="G72" s="1683"/>
      <c r="H72" s="1683"/>
      <c r="I72" s="1683"/>
      <c r="J72" s="1683"/>
      <c r="K72" s="1683"/>
      <c r="L72" s="1683"/>
      <c r="M72" s="1683"/>
      <c r="N72" s="1683"/>
      <c r="O72" s="1683"/>
      <c r="P72" s="1683"/>
      <c r="Q72" s="1683"/>
      <c r="R72" s="1684"/>
    </row>
    <row r="73" spans="2:18">
      <c r="B73" s="1682"/>
      <c r="C73" s="1683"/>
      <c r="D73" s="1683"/>
      <c r="E73" s="1683"/>
      <c r="F73" s="1683"/>
      <c r="G73" s="1683"/>
      <c r="H73" s="1683"/>
      <c r="I73" s="1683"/>
      <c r="J73" s="1683"/>
      <c r="K73" s="1683"/>
      <c r="L73" s="1683"/>
      <c r="M73" s="1683"/>
      <c r="N73" s="1683"/>
      <c r="O73" s="1683"/>
      <c r="P73" s="1683"/>
      <c r="Q73" s="1683"/>
      <c r="R73" s="1684"/>
    </row>
    <row r="74" spans="2:18">
      <c r="B74" s="1682"/>
      <c r="C74" s="1683"/>
      <c r="D74" s="1683"/>
      <c r="E74" s="1683"/>
      <c r="F74" s="1683"/>
      <c r="G74" s="1683"/>
      <c r="H74" s="1683"/>
      <c r="I74" s="1683"/>
      <c r="J74" s="1683"/>
      <c r="K74" s="1683"/>
      <c r="L74" s="1683"/>
      <c r="M74" s="1683"/>
      <c r="N74" s="1683"/>
      <c r="O74" s="1683"/>
      <c r="P74" s="1683"/>
      <c r="Q74" s="1683"/>
      <c r="R74" s="1684"/>
    </row>
    <row r="75" spans="2:18">
      <c r="B75" s="1682"/>
      <c r="C75" s="1683"/>
      <c r="D75" s="1683"/>
      <c r="E75" s="1683"/>
      <c r="F75" s="1683"/>
      <c r="G75" s="1683"/>
      <c r="H75" s="1683"/>
      <c r="I75" s="1683"/>
      <c r="J75" s="1683"/>
      <c r="K75" s="1683"/>
      <c r="L75" s="1683"/>
      <c r="M75" s="1683"/>
      <c r="N75" s="1683"/>
      <c r="O75" s="1683"/>
      <c r="P75" s="1683"/>
      <c r="Q75" s="1683"/>
      <c r="R75" s="1684"/>
    </row>
    <row r="76" spans="2:18">
      <c r="B76" s="1682"/>
      <c r="C76" s="1683"/>
      <c r="D76" s="1683"/>
      <c r="E76" s="1683"/>
      <c r="F76" s="1683"/>
      <c r="G76" s="1683"/>
      <c r="H76" s="1683"/>
      <c r="I76" s="1683"/>
      <c r="J76" s="1683"/>
      <c r="K76" s="1683"/>
      <c r="L76" s="1683"/>
      <c r="M76" s="1683"/>
      <c r="N76" s="1683"/>
      <c r="O76" s="1683"/>
      <c r="P76" s="1683"/>
      <c r="Q76" s="1683"/>
      <c r="R76" s="1684"/>
    </row>
    <row r="77" spans="2:18">
      <c r="B77" s="1682"/>
      <c r="C77" s="1683"/>
      <c r="D77" s="1683"/>
      <c r="E77" s="1683"/>
      <c r="F77" s="1683"/>
      <c r="G77" s="1683"/>
      <c r="H77" s="1683"/>
      <c r="I77" s="1683"/>
      <c r="J77" s="1683"/>
      <c r="K77" s="1683"/>
      <c r="L77" s="1683"/>
      <c r="M77" s="1683"/>
      <c r="N77" s="1683"/>
      <c r="O77" s="1683"/>
      <c r="P77" s="1683"/>
      <c r="Q77" s="1683"/>
      <c r="R77" s="1684"/>
    </row>
    <row r="78" spans="2:18">
      <c r="B78" s="1682"/>
      <c r="C78" s="1683"/>
      <c r="D78" s="1683"/>
      <c r="E78" s="1683"/>
      <c r="F78" s="1683"/>
      <c r="G78" s="1683"/>
      <c r="H78" s="1683"/>
      <c r="I78" s="1683"/>
      <c r="J78" s="1683"/>
      <c r="K78" s="1683"/>
      <c r="L78" s="1683"/>
      <c r="M78" s="1683"/>
      <c r="N78" s="1683"/>
      <c r="O78" s="1683"/>
      <c r="P78" s="1683"/>
      <c r="Q78" s="1683"/>
      <c r="R78" s="1684"/>
    </row>
    <row r="79" spans="2:18">
      <c r="B79" s="1682"/>
      <c r="C79" s="1683"/>
      <c r="D79" s="1683"/>
      <c r="E79" s="1683"/>
      <c r="F79" s="1683"/>
      <c r="G79" s="1683"/>
      <c r="H79" s="1683"/>
      <c r="I79" s="1683"/>
      <c r="J79" s="1683"/>
      <c r="K79" s="1683"/>
      <c r="L79" s="1683"/>
      <c r="M79" s="1683"/>
      <c r="N79" s="1683"/>
      <c r="O79" s="1683"/>
      <c r="P79" s="1683"/>
      <c r="Q79" s="1683"/>
      <c r="R79" s="1684"/>
    </row>
    <row r="80" spans="2:18">
      <c r="B80" s="1682"/>
      <c r="C80" s="1683"/>
      <c r="D80" s="1683"/>
      <c r="E80" s="1683"/>
      <c r="F80" s="1683"/>
      <c r="G80" s="1683"/>
      <c r="H80" s="1683"/>
      <c r="I80" s="1683"/>
      <c r="J80" s="1683"/>
      <c r="K80" s="1683"/>
      <c r="L80" s="1683"/>
      <c r="M80" s="1683"/>
      <c r="N80" s="1683"/>
      <c r="O80" s="1683"/>
      <c r="P80" s="1683"/>
      <c r="Q80" s="1683"/>
      <c r="R80" s="1684"/>
    </row>
    <row r="81" spans="2:18">
      <c r="B81" s="1682"/>
      <c r="C81" s="1683"/>
      <c r="D81" s="1683"/>
      <c r="E81" s="1683"/>
      <c r="F81" s="1683"/>
      <c r="G81" s="1683"/>
      <c r="H81" s="1683"/>
      <c r="I81" s="1683"/>
      <c r="J81" s="1683"/>
      <c r="K81" s="1683"/>
      <c r="L81" s="1683"/>
      <c r="M81" s="1683"/>
      <c r="N81" s="1683"/>
      <c r="O81" s="1683"/>
      <c r="P81" s="1683"/>
      <c r="Q81" s="1683"/>
      <c r="R81" s="1684"/>
    </row>
    <row r="82" spans="2:18">
      <c r="B82" s="1682"/>
      <c r="C82" s="1683"/>
      <c r="D82" s="1683"/>
      <c r="E82" s="1683"/>
      <c r="F82" s="1683"/>
      <c r="G82" s="1683"/>
      <c r="H82" s="1683"/>
      <c r="I82" s="1683"/>
      <c r="J82" s="1683"/>
      <c r="K82" s="1683"/>
      <c r="L82" s="1683"/>
      <c r="M82" s="1683"/>
      <c r="N82" s="1683"/>
      <c r="O82" s="1683"/>
      <c r="P82" s="1683"/>
      <c r="Q82" s="1683"/>
      <c r="R82" s="1684"/>
    </row>
    <row r="83" spans="2:18">
      <c r="B83" s="1682"/>
      <c r="C83" s="1683"/>
      <c r="D83" s="1683"/>
      <c r="E83" s="1683"/>
      <c r="F83" s="1683"/>
      <c r="G83" s="1683"/>
      <c r="H83" s="1683"/>
      <c r="I83" s="1683"/>
      <c r="J83" s="1683"/>
      <c r="K83" s="1683"/>
      <c r="L83" s="1683"/>
      <c r="M83" s="1683"/>
      <c r="N83" s="1683"/>
      <c r="O83" s="1683"/>
      <c r="P83" s="1683"/>
      <c r="Q83" s="1683"/>
      <c r="R83" s="1684"/>
    </row>
    <row r="84" spans="2:18">
      <c r="B84" s="1682"/>
      <c r="C84" s="1683"/>
      <c r="D84" s="1683"/>
      <c r="E84" s="1683"/>
      <c r="F84" s="1683"/>
      <c r="G84" s="1683"/>
      <c r="H84" s="1683"/>
      <c r="I84" s="1683"/>
      <c r="J84" s="1683"/>
      <c r="K84" s="1683"/>
      <c r="L84" s="1683"/>
      <c r="M84" s="1683"/>
      <c r="N84" s="1683"/>
      <c r="O84" s="1683"/>
      <c r="P84" s="1683"/>
      <c r="Q84" s="1683"/>
      <c r="R84" s="1684"/>
    </row>
    <row r="85" spans="2:18">
      <c r="B85" s="1682"/>
      <c r="C85" s="1683"/>
      <c r="D85" s="1683"/>
      <c r="E85" s="1683"/>
      <c r="F85" s="1683"/>
      <c r="G85" s="1683"/>
      <c r="H85" s="1683"/>
      <c r="I85" s="1683"/>
      <c r="J85" s="1683"/>
      <c r="K85" s="1683"/>
      <c r="L85" s="1683"/>
      <c r="M85" s="1683"/>
      <c r="N85" s="1683"/>
      <c r="O85" s="1683"/>
      <c r="P85" s="1683"/>
      <c r="Q85" s="1683"/>
      <c r="R85" s="1684"/>
    </row>
    <row r="86" spans="2:18">
      <c r="B86" s="1682"/>
      <c r="C86" s="1683"/>
      <c r="D86" s="1683"/>
      <c r="E86" s="1683"/>
      <c r="F86" s="1683"/>
      <c r="G86" s="1683"/>
      <c r="H86" s="1683"/>
      <c r="I86" s="1683"/>
      <c r="J86" s="1683"/>
      <c r="K86" s="1683"/>
      <c r="L86" s="1683"/>
      <c r="M86" s="1683"/>
      <c r="N86" s="1683"/>
      <c r="O86" s="1683"/>
      <c r="P86" s="1683"/>
      <c r="Q86" s="1683"/>
      <c r="R86" s="1684"/>
    </row>
    <row r="87" spans="2:18">
      <c r="B87" s="1682"/>
      <c r="C87" s="1683"/>
      <c r="D87" s="1683"/>
      <c r="E87" s="1683"/>
      <c r="F87" s="1683"/>
      <c r="G87" s="1683"/>
      <c r="H87" s="1683"/>
      <c r="I87" s="1683"/>
      <c r="J87" s="1683"/>
      <c r="K87" s="1683"/>
      <c r="L87" s="1683"/>
      <c r="M87" s="1683"/>
      <c r="N87" s="1683"/>
      <c r="O87" s="1683"/>
      <c r="P87" s="1683"/>
      <c r="Q87" s="1683"/>
      <c r="R87" s="1684"/>
    </row>
    <row r="88" spans="2:18">
      <c r="B88" s="1682"/>
      <c r="C88" s="1683"/>
      <c r="D88" s="1683"/>
      <c r="E88" s="1683"/>
      <c r="F88" s="1683"/>
      <c r="G88" s="1683"/>
      <c r="H88" s="1683"/>
      <c r="I88" s="1683"/>
      <c r="J88" s="1683"/>
      <c r="K88" s="1683"/>
      <c r="L88" s="1683"/>
      <c r="M88" s="1683"/>
      <c r="N88" s="1683"/>
      <c r="O88" s="1683"/>
      <c r="P88" s="1683"/>
      <c r="Q88" s="1683"/>
      <c r="R88" s="1684"/>
    </row>
    <row r="89" spans="2:18">
      <c r="B89" s="1682"/>
      <c r="C89" s="1683"/>
      <c r="D89" s="1683"/>
      <c r="E89" s="1683"/>
      <c r="F89" s="1683"/>
      <c r="G89" s="1683"/>
      <c r="H89" s="1683"/>
      <c r="I89" s="1683"/>
      <c r="J89" s="1683"/>
      <c r="K89" s="1683"/>
      <c r="L89" s="1683"/>
      <c r="M89" s="1683"/>
      <c r="N89" s="1683"/>
      <c r="O89" s="1683"/>
      <c r="P89" s="1683"/>
      <c r="Q89" s="1683"/>
      <c r="R89" s="1684"/>
    </row>
    <row r="90" spans="2:18">
      <c r="B90" s="1682"/>
      <c r="C90" s="1683"/>
      <c r="D90" s="1683"/>
      <c r="E90" s="1683"/>
      <c r="F90" s="1683"/>
      <c r="G90" s="1683"/>
      <c r="H90" s="1683"/>
      <c r="I90" s="1683"/>
      <c r="J90" s="1683"/>
      <c r="K90" s="1683"/>
      <c r="L90" s="1683"/>
      <c r="M90" s="1683"/>
      <c r="N90" s="1683"/>
      <c r="O90" s="1683"/>
      <c r="P90" s="1683"/>
      <c r="Q90" s="1683"/>
      <c r="R90" s="1684"/>
    </row>
    <row r="91" spans="2:18">
      <c r="B91" s="1682"/>
      <c r="C91" s="1683"/>
      <c r="D91" s="1683"/>
      <c r="E91" s="1683"/>
      <c r="F91" s="1683"/>
      <c r="G91" s="1683"/>
      <c r="H91" s="1683"/>
      <c r="I91" s="1683"/>
      <c r="J91" s="1683"/>
      <c r="K91" s="1683"/>
      <c r="L91" s="1683"/>
      <c r="M91" s="1683"/>
      <c r="N91" s="1683"/>
      <c r="O91" s="1683"/>
      <c r="P91" s="1683"/>
      <c r="Q91" s="1683"/>
      <c r="R91" s="1684"/>
    </row>
    <row r="92" spans="2:18">
      <c r="B92" s="1682"/>
      <c r="C92" s="1683"/>
      <c r="D92" s="1683"/>
      <c r="E92" s="1683"/>
      <c r="F92" s="1683"/>
      <c r="G92" s="1683"/>
      <c r="H92" s="1683"/>
      <c r="I92" s="1683"/>
      <c r="J92" s="1683"/>
      <c r="K92" s="1683"/>
      <c r="L92" s="1683"/>
      <c r="M92" s="1683"/>
      <c r="N92" s="1683"/>
      <c r="O92" s="1683"/>
      <c r="P92" s="1683"/>
      <c r="Q92" s="1683"/>
      <c r="R92" s="1684"/>
    </row>
    <row r="93" spans="2:18">
      <c r="B93" s="1682"/>
      <c r="C93" s="1683"/>
      <c r="D93" s="1683"/>
      <c r="E93" s="1683"/>
      <c r="F93" s="1683"/>
      <c r="G93" s="1683"/>
      <c r="H93" s="1683"/>
      <c r="I93" s="1683"/>
      <c r="J93" s="1683"/>
      <c r="K93" s="1683"/>
      <c r="L93" s="1683"/>
      <c r="M93" s="1683"/>
      <c r="N93" s="1683"/>
      <c r="O93" s="1683"/>
      <c r="P93" s="1683"/>
      <c r="Q93" s="1683"/>
      <c r="R93" s="1684"/>
    </row>
    <row r="94" spans="2:18">
      <c r="B94" s="1682"/>
      <c r="C94" s="1683"/>
      <c r="D94" s="1683"/>
      <c r="E94" s="1683"/>
      <c r="F94" s="1683"/>
      <c r="G94" s="1683"/>
      <c r="H94" s="1683"/>
      <c r="I94" s="1683"/>
      <c r="J94" s="1683"/>
      <c r="K94" s="1683"/>
      <c r="L94" s="1683"/>
      <c r="M94" s="1683"/>
      <c r="N94" s="1683"/>
      <c r="O94" s="1683"/>
      <c r="P94" s="1683"/>
      <c r="Q94" s="1683"/>
      <c r="R94" s="1684"/>
    </row>
    <row r="95" spans="2:18">
      <c r="B95" s="1682"/>
      <c r="C95" s="1683"/>
      <c r="D95" s="1683"/>
      <c r="E95" s="1683"/>
      <c r="F95" s="1683"/>
      <c r="G95" s="1683"/>
      <c r="H95" s="1683"/>
      <c r="I95" s="1683"/>
      <c r="J95" s="1683"/>
      <c r="K95" s="1683"/>
      <c r="L95" s="1683"/>
      <c r="M95" s="1683"/>
      <c r="N95" s="1683"/>
      <c r="O95" s="1683"/>
      <c r="P95" s="1683"/>
      <c r="Q95" s="1683"/>
      <c r="R95" s="1684"/>
    </row>
    <row r="96" spans="2:18">
      <c r="B96" s="1682"/>
      <c r="C96" s="1683"/>
      <c r="D96" s="1683"/>
      <c r="E96" s="1683"/>
      <c r="F96" s="1683"/>
      <c r="G96" s="1683"/>
      <c r="H96" s="1683"/>
      <c r="I96" s="1683"/>
      <c r="J96" s="1683"/>
      <c r="K96" s="1683"/>
      <c r="L96" s="1683"/>
      <c r="M96" s="1683"/>
      <c r="N96" s="1683"/>
      <c r="O96" s="1683"/>
      <c r="P96" s="1683"/>
      <c r="Q96" s="1683"/>
      <c r="R96" s="1684"/>
    </row>
    <row r="97" spans="2:18">
      <c r="B97" s="1682"/>
      <c r="C97" s="1683"/>
      <c r="D97" s="1683"/>
      <c r="E97" s="1683"/>
      <c r="F97" s="1683"/>
      <c r="G97" s="1683"/>
      <c r="H97" s="1683"/>
      <c r="I97" s="1683"/>
      <c r="J97" s="1683"/>
      <c r="K97" s="1683"/>
      <c r="L97" s="1683"/>
      <c r="M97" s="1683"/>
      <c r="N97" s="1683"/>
      <c r="O97" s="1683"/>
      <c r="P97" s="1683"/>
      <c r="Q97" s="1683"/>
      <c r="R97" s="1684"/>
    </row>
    <row r="98" spans="2:18">
      <c r="B98" s="1682"/>
      <c r="C98" s="1683"/>
      <c r="D98" s="1683"/>
      <c r="E98" s="1683"/>
      <c r="F98" s="1683"/>
      <c r="G98" s="1683"/>
      <c r="H98" s="1683"/>
      <c r="I98" s="1683"/>
      <c r="J98" s="1683"/>
      <c r="K98" s="1683"/>
      <c r="L98" s="1683"/>
      <c r="M98" s="1683"/>
      <c r="N98" s="1683"/>
      <c r="O98" s="1683"/>
      <c r="P98" s="1683"/>
      <c r="Q98" s="1683"/>
      <c r="R98" s="1684"/>
    </row>
    <row r="99" spans="2:18">
      <c r="B99" s="1682"/>
      <c r="C99" s="1683"/>
      <c r="D99" s="1683"/>
      <c r="E99" s="1683"/>
      <c r="F99" s="1683"/>
      <c r="G99" s="1683"/>
      <c r="H99" s="1683"/>
      <c r="I99" s="1683"/>
      <c r="J99" s="1683"/>
      <c r="K99" s="1683"/>
      <c r="L99" s="1683"/>
      <c r="M99" s="1683"/>
      <c r="N99" s="1683"/>
      <c r="O99" s="1683"/>
      <c r="P99" s="1683"/>
      <c r="Q99" s="1683"/>
      <c r="R99" s="1684"/>
    </row>
    <row r="100" spans="2:18">
      <c r="B100" s="1682"/>
      <c r="C100" s="1683"/>
      <c r="D100" s="1683"/>
      <c r="E100" s="1683"/>
      <c r="F100" s="1683"/>
      <c r="G100" s="1683"/>
      <c r="H100" s="1683"/>
      <c r="I100" s="1683"/>
      <c r="J100" s="1683"/>
      <c r="K100" s="1683"/>
      <c r="L100" s="1683"/>
      <c r="M100" s="1683"/>
      <c r="N100" s="1683"/>
      <c r="O100" s="1683"/>
      <c r="P100" s="1683"/>
      <c r="Q100" s="1683"/>
      <c r="R100" s="1684"/>
    </row>
    <row r="101" spans="2:18">
      <c r="B101" s="1682"/>
      <c r="C101" s="1683"/>
      <c r="D101" s="1683"/>
      <c r="E101" s="1683"/>
      <c r="F101" s="1683"/>
      <c r="G101" s="1683"/>
      <c r="H101" s="1683"/>
      <c r="I101" s="1683"/>
      <c r="J101" s="1683"/>
      <c r="K101" s="1683"/>
      <c r="L101" s="1683"/>
      <c r="M101" s="1683"/>
      <c r="N101" s="1683"/>
      <c r="O101" s="1683"/>
      <c r="P101" s="1683"/>
      <c r="Q101" s="1683"/>
      <c r="R101" s="1684"/>
    </row>
    <row r="102" spans="2:18">
      <c r="B102" s="1682"/>
      <c r="C102" s="1683"/>
      <c r="D102" s="1683"/>
      <c r="E102" s="1683"/>
      <c r="F102" s="1683"/>
      <c r="G102" s="1683"/>
      <c r="H102" s="1683"/>
      <c r="I102" s="1683"/>
      <c r="J102" s="1683"/>
      <c r="K102" s="1683"/>
      <c r="L102" s="1683"/>
      <c r="M102" s="1683"/>
      <c r="N102" s="1683"/>
      <c r="O102" s="1683"/>
      <c r="P102" s="1683"/>
      <c r="Q102" s="1683"/>
      <c r="R102" s="1684"/>
    </row>
    <row r="103" spans="2:18">
      <c r="B103" s="1682"/>
      <c r="C103" s="1683"/>
      <c r="D103" s="1683"/>
      <c r="E103" s="1683"/>
      <c r="F103" s="1683"/>
      <c r="G103" s="1683"/>
      <c r="H103" s="1683"/>
      <c r="I103" s="1683"/>
      <c r="J103" s="1683"/>
      <c r="K103" s="1683"/>
      <c r="L103" s="1683"/>
      <c r="M103" s="1683"/>
      <c r="N103" s="1683"/>
      <c r="O103" s="1683"/>
      <c r="P103" s="1683"/>
      <c r="Q103" s="1683"/>
      <c r="R103" s="1684"/>
    </row>
    <row r="104" spans="2:18">
      <c r="B104" s="1682"/>
      <c r="C104" s="1683"/>
      <c r="D104" s="1683"/>
      <c r="E104" s="1683"/>
      <c r="F104" s="1683"/>
      <c r="G104" s="1683"/>
      <c r="H104" s="1683"/>
      <c r="I104" s="1683"/>
      <c r="J104" s="1683"/>
      <c r="K104" s="1683"/>
      <c r="L104" s="1683"/>
      <c r="M104" s="1683"/>
      <c r="N104" s="1683"/>
      <c r="O104" s="1683"/>
      <c r="P104" s="1683"/>
      <c r="Q104" s="1683"/>
      <c r="R104" s="1684"/>
    </row>
    <row r="105" spans="2:18">
      <c r="B105" s="1682"/>
      <c r="C105" s="1683"/>
      <c r="D105" s="1683"/>
      <c r="E105" s="1683"/>
      <c r="F105" s="1683"/>
      <c r="G105" s="1683"/>
      <c r="H105" s="1683"/>
      <c r="I105" s="1683"/>
      <c r="J105" s="1683"/>
      <c r="K105" s="1683"/>
      <c r="L105" s="1683"/>
      <c r="M105" s="1683"/>
      <c r="N105" s="1683"/>
      <c r="O105" s="1683"/>
      <c r="P105" s="1683"/>
      <c r="Q105" s="1683"/>
      <c r="R105" s="1684"/>
    </row>
    <row r="106" spans="2:18">
      <c r="B106" s="1682"/>
      <c r="C106" s="1683"/>
      <c r="D106" s="1683"/>
      <c r="E106" s="1683"/>
      <c r="F106" s="1683"/>
      <c r="G106" s="1683"/>
      <c r="H106" s="1683"/>
      <c r="I106" s="1683"/>
      <c r="J106" s="1683"/>
      <c r="K106" s="1683"/>
      <c r="L106" s="1683"/>
      <c r="M106" s="1683"/>
      <c r="N106" s="1683"/>
      <c r="O106" s="1683"/>
      <c r="P106" s="1683"/>
      <c r="Q106" s="1683"/>
      <c r="R106" s="1684"/>
    </row>
    <row r="107" spans="2:18">
      <c r="B107" s="1682"/>
      <c r="C107" s="1683"/>
      <c r="D107" s="1683"/>
      <c r="E107" s="1683"/>
      <c r="F107" s="1683"/>
      <c r="G107" s="1683"/>
      <c r="H107" s="1683"/>
      <c r="I107" s="1683"/>
      <c r="J107" s="1683"/>
      <c r="K107" s="1683"/>
      <c r="L107" s="1683"/>
      <c r="M107" s="1683"/>
      <c r="N107" s="1683"/>
      <c r="O107" s="1683"/>
      <c r="P107" s="1683"/>
      <c r="Q107" s="1683"/>
      <c r="R107" s="1684"/>
    </row>
    <row r="108" spans="2:18">
      <c r="B108" s="1682"/>
      <c r="C108" s="1683"/>
      <c r="D108" s="1683"/>
      <c r="E108" s="1683"/>
      <c r="F108" s="1683"/>
      <c r="G108" s="1683"/>
      <c r="H108" s="1683"/>
      <c r="I108" s="1683"/>
      <c r="J108" s="1683"/>
      <c r="K108" s="1683"/>
      <c r="L108" s="1683"/>
      <c r="M108" s="1683"/>
      <c r="N108" s="1683"/>
      <c r="O108" s="1683"/>
      <c r="P108" s="1683"/>
      <c r="Q108" s="1683"/>
      <c r="R108" s="1684"/>
    </row>
    <row r="109" spans="2:18">
      <c r="B109" s="1682"/>
      <c r="C109" s="1683"/>
      <c r="D109" s="1683"/>
      <c r="E109" s="1683"/>
      <c r="F109" s="1683"/>
      <c r="G109" s="1683"/>
      <c r="H109" s="1683"/>
      <c r="I109" s="1683"/>
      <c r="J109" s="1683"/>
      <c r="K109" s="1683"/>
      <c r="L109" s="1683"/>
      <c r="M109" s="1683"/>
      <c r="N109" s="1683"/>
      <c r="O109" s="1683"/>
      <c r="P109" s="1683"/>
      <c r="Q109" s="1683"/>
      <c r="R109" s="1684"/>
    </row>
    <row r="110" spans="2:18">
      <c r="B110" s="1682"/>
      <c r="C110" s="1683"/>
      <c r="D110" s="1683"/>
      <c r="E110" s="1683"/>
      <c r="F110" s="1683"/>
      <c r="G110" s="1683"/>
      <c r="H110" s="1683"/>
      <c r="I110" s="1683"/>
      <c r="J110" s="1683"/>
      <c r="K110" s="1683"/>
      <c r="L110" s="1683"/>
      <c r="M110" s="1683"/>
      <c r="N110" s="1683"/>
      <c r="O110" s="1683"/>
      <c r="P110" s="1683"/>
      <c r="Q110" s="1683"/>
      <c r="R110" s="1684"/>
    </row>
    <row r="111" spans="2:18">
      <c r="B111" s="1682"/>
      <c r="C111" s="1683"/>
      <c r="D111" s="1683"/>
      <c r="E111" s="1683"/>
      <c r="F111" s="1683"/>
      <c r="G111" s="1683"/>
      <c r="H111" s="1683"/>
      <c r="I111" s="1683"/>
      <c r="J111" s="1683"/>
      <c r="K111" s="1683"/>
      <c r="L111" s="1683"/>
      <c r="M111" s="1683"/>
      <c r="N111" s="1683"/>
      <c r="O111" s="1683"/>
      <c r="P111" s="1683"/>
      <c r="Q111" s="1683"/>
      <c r="R111" s="1684"/>
    </row>
    <row r="112" spans="2:18">
      <c r="B112" s="1682"/>
      <c r="C112" s="1683"/>
      <c r="D112" s="1683"/>
      <c r="E112" s="1683"/>
      <c r="F112" s="1683"/>
      <c r="G112" s="1683"/>
      <c r="H112" s="1683"/>
      <c r="I112" s="1683"/>
      <c r="J112" s="1683"/>
      <c r="K112" s="1683"/>
      <c r="L112" s="1683"/>
      <c r="M112" s="1683"/>
      <c r="N112" s="1683"/>
      <c r="O112" s="1683"/>
      <c r="P112" s="1683"/>
      <c r="Q112" s="1683"/>
      <c r="R112" s="1684"/>
    </row>
    <row r="113" spans="2:18">
      <c r="B113" s="1682"/>
      <c r="C113" s="1683"/>
      <c r="D113" s="1683"/>
      <c r="E113" s="1683"/>
      <c r="F113" s="1683"/>
      <c r="G113" s="1683"/>
      <c r="H113" s="1683"/>
      <c r="I113" s="1683"/>
      <c r="J113" s="1683"/>
      <c r="K113" s="1683"/>
      <c r="L113" s="1683"/>
      <c r="M113" s="1683"/>
      <c r="N113" s="1683"/>
      <c r="O113" s="1683"/>
      <c r="P113" s="1683"/>
      <c r="Q113" s="1683"/>
      <c r="R113" s="1684"/>
    </row>
    <row r="114" spans="2:18">
      <c r="B114" s="1682"/>
      <c r="C114" s="1683"/>
      <c r="D114" s="1683"/>
      <c r="E114" s="1683"/>
      <c r="F114" s="1683"/>
      <c r="G114" s="1683"/>
      <c r="H114" s="1683"/>
      <c r="I114" s="1683"/>
      <c r="J114" s="1683"/>
      <c r="K114" s="1683"/>
      <c r="L114" s="1683"/>
      <c r="M114" s="1683"/>
      <c r="N114" s="1683"/>
      <c r="O114" s="1683"/>
      <c r="P114" s="1683"/>
      <c r="Q114" s="1683"/>
      <c r="R114" s="1684"/>
    </row>
    <row r="115" spans="2:18" ht="14.25" thickBot="1">
      <c r="B115" s="1685"/>
      <c r="C115" s="1686"/>
      <c r="D115" s="1686"/>
      <c r="E115" s="1686"/>
      <c r="F115" s="1686"/>
      <c r="G115" s="1686"/>
      <c r="H115" s="1686"/>
      <c r="I115" s="1686"/>
      <c r="J115" s="1686"/>
      <c r="K115" s="1686"/>
      <c r="L115" s="1686"/>
      <c r="M115" s="1686"/>
      <c r="N115" s="1686"/>
      <c r="O115" s="1686"/>
      <c r="P115" s="1686"/>
      <c r="Q115" s="1686"/>
      <c r="R115" s="1687"/>
    </row>
  </sheetData>
  <sheetProtection sheet="1"/>
  <mergeCells count="12">
    <mergeCell ref="D10:E10"/>
    <mergeCell ref="F10:G10"/>
    <mergeCell ref="B10:B11"/>
    <mergeCell ref="B32:R115"/>
    <mergeCell ref="R10:R11"/>
    <mergeCell ref="H10:H11"/>
    <mergeCell ref="I10:K10"/>
    <mergeCell ref="L10:L11"/>
    <mergeCell ref="M10:N10"/>
    <mergeCell ref="O10:P10"/>
    <mergeCell ref="Q10:Q11"/>
    <mergeCell ref="C10:C11"/>
  </mergeCells>
  <phoneticPr fontId="9"/>
  <conditionalFormatting sqref="B12:B27">
    <cfRule type="containsBlanks" dxfId="189" priority="9">
      <formula>LEN(TRIM(B12))=0</formula>
    </cfRule>
  </conditionalFormatting>
  <conditionalFormatting sqref="C12:G27">
    <cfRule type="containsBlanks" dxfId="188" priority="8">
      <formula>LEN(TRIM(C12))=0</formula>
    </cfRule>
  </conditionalFormatting>
  <conditionalFormatting sqref="H12:H27">
    <cfRule type="containsBlanks" dxfId="187" priority="7">
      <formula>LEN(TRIM(H12))=0</formula>
    </cfRule>
  </conditionalFormatting>
  <conditionalFormatting sqref="I12:J27">
    <cfRule type="containsBlanks" dxfId="186" priority="6">
      <formula>LEN(TRIM(I12))=0</formula>
    </cfRule>
  </conditionalFormatting>
  <conditionalFormatting sqref="L12:L27">
    <cfRule type="containsBlanks" dxfId="185" priority="5">
      <formula>LEN(TRIM(L12))=0</formula>
    </cfRule>
  </conditionalFormatting>
  <conditionalFormatting sqref="M12:M27">
    <cfRule type="containsBlanks" dxfId="184" priority="4">
      <formula>LEN(TRIM(M12))=0</formula>
    </cfRule>
  </conditionalFormatting>
  <conditionalFormatting sqref="N12:Q27">
    <cfRule type="containsBlanks" dxfId="183" priority="3">
      <formula>LEN(TRIM(N12))=0</formula>
    </cfRule>
  </conditionalFormatting>
  <conditionalFormatting sqref="Q6:Q8">
    <cfRule type="containsBlanks" dxfId="182" priority="2">
      <formula>LEN(TRIM(Q6))=0</formula>
    </cfRule>
  </conditionalFormatting>
  <conditionalFormatting sqref="R12:R27">
    <cfRule type="containsBlanks" dxfId="181" priority="1">
      <formula>LEN(TRIM(R12))=0</formula>
    </cfRule>
  </conditionalFormatting>
  <dataValidations count="3">
    <dataValidation type="list" allowBlank="1" showInputMessage="1" showErrorMessage="1" sqref="B12:B27" xr:uid="{00000000-0002-0000-0700-000001000000}">
      <formula1>システム・設備区分</formula1>
    </dataValidation>
    <dataValidation type="list" allowBlank="1" showInputMessage="1" showErrorMessage="1" sqref="H12:H27" xr:uid="{00000000-0002-0000-0700-000002000000}">
      <formula1>"連続,バッチ"</formula1>
    </dataValidation>
    <dataValidation type="list" allowBlank="1" showInputMessage="1" showErrorMessage="1" sqref="L12:L27" xr:uid="{00000000-0002-0000-0700-000003000000}">
      <formula1>活動種別</formula1>
    </dataValidation>
  </dataValidations>
  <pageMargins left="0.43307086614173229" right="0.43307086614173229" top="0.55118110236220474" bottom="0.55118110236220474" header="0.31496062992125984" footer="0.31496062992125984"/>
  <pageSetup paperSize="9" scale="50"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91CDDC"/>
    <pageSetUpPr fitToPage="1"/>
  </sheetPr>
  <dimension ref="A1:CB70"/>
  <sheetViews>
    <sheetView showGridLines="0" view="pageBreakPreview" topLeftCell="B2" zoomScale="80" zoomScaleNormal="80" zoomScaleSheetLayoutView="80" workbookViewId="0">
      <selection activeCell="B2" sqref="B2"/>
    </sheetView>
  </sheetViews>
  <sheetFormatPr defaultRowHeight="11.25"/>
  <cols>
    <col min="1" max="1" width="3.625" style="1" customWidth="1"/>
    <col min="2" max="2" width="4.75" style="13" customWidth="1"/>
    <col min="3" max="3" width="31.25" style="13" customWidth="1"/>
    <col min="4" max="6" width="11.25" style="13" customWidth="1"/>
    <col min="7" max="8" width="11.5" style="13" customWidth="1"/>
    <col min="9" max="9" width="16.625" style="13" customWidth="1"/>
    <col min="10" max="11" width="13.375" style="13" customWidth="1"/>
    <col min="12" max="12" width="10.625" style="13" customWidth="1"/>
    <col min="13" max="13" width="10.125" style="13" customWidth="1"/>
    <col min="14" max="14" width="11.5" style="13" customWidth="1"/>
    <col min="15" max="15" width="12.125" style="13" customWidth="1"/>
    <col min="16" max="17" width="4.875" style="1" customWidth="1"/>
    <col min="18" max="18" width="19.25" style="1" customWidth="1" collapsed="1"/>
    <col min="19" max="25" width="12" style="1" customWidth="1"/>
    <col min="26" max="27" width="11.5" style="1" customWidth="1"/>
    <col min="28" max="28" width="9" style="1" customWidth="1"/>
    <col min="29" max="30" width="9.875" style="1" customWidth="1"/>
    <col min="31" max="31" width="5.625" style="1" customWidth="1"/>
    <col min="32" max="32" width="11.625" style="1" customWidth="1"/>
    <col min="33" max="33" width="13.625" style="1" hidden="1" customWidth="1"/>
    <col min="34" max="35" width="8.625" style="1" hidden="1" customWidth="1"/>
    <col min="36" max="42" width="10.625" style="1" hidden="1" customWidth="1"/>
    <col min="43" max="43" width="9" style="1" hidden="1" customWidth="1"/>
    <col min="44" max="45" width="13.625" style="1" hidden="1" customWidth="1"/>
    <col min="46" max="46" width="13.625" style="1" hidden="1" customWidth="1" collapsed="1"/>
    <col min="47" max="59" width="9" style="1" hidden="1" customWidth="1"/>
    <col min="60" max="60" width="9.875" style="1" hidden="1" customWidth="1"/>
    <col min="61" max="80" width="9" style="13" hidden="1" customWidth="1"/>
    <col min="81" max="257" width="9" style="13" customWidth="1"/>
    <col min="258" max="258" width="3.625" style="13" customWidth="1"/>
    <col min="259" max="259" width="8.5" style="13" customWidth="1"/>
    <col min="260" max="260" width="20.875" style="13" customWidth="1"/>
    <col min="261" max="261" width="11.25" style="13" customWidth="1"/>
    <col min="262" max="262" width="11.125" style="13" customWidth="1"/>
    <col min="263" max="264" width="11.5" style="13" customWidth="1"/>
    <col min="265" max="265" width="16.625" style="13" customWidth="1"/>
    <col min="266" max="267" width="10.625" style="13" customWidth="1"/>
    <col min="268" max="268" width="10.125" style="13" customWidth="1"/>
    <col min="269" max="269" width="11.5" style="13" customWidth="1"/>
    <col min="270" max="270" width="12.125" style="13" customWidth="1"/>
    <col min="271" max="284" width="0" style="13" hidden="1" customWidth="1"/>
    <col min="285" max="285" width="3.625" style="13" customWidth="1"/>
    <col min="286" max="286" width="5.625" style="13" customWidth="1"/>
    <col min="287" max="287" width="11.625" style="13" customWidth="1"/>
    <col min="288" max="288" width="13.625" style="13" customWidth="1"/>
    <col min="289" max="290" width="8.625" style="13" customWidth="1"/>
    <col min="291" max="297" width="10.625" style="13" customWidth="1"/>
    <col min="298" max="315" width="0" style="13" hidden="1" customWidth="1"/>
    <col min="316" max="316" width="3.875" style="13" customWidth="1"/>
    <col min="317" max="513" width="9" style="13" customWidth="1"/>
    <col min="514" max="514" width="3.625" style="13" customWidth="1"/>
    <col min="515" max="515" width="8.5" style="13" customWidth="1"/>
    <col min="516" max="516" width="20.875" style="13" customWidth="1"/>
    <col min="517" max="517" width="11.25" style="13" customWidth="1"/>
    <col min="518" max="518" width="11.125" style="13" customWidth="1"/>
    <col min="519" max="520" width="11.5" style="13" customWidth="1"/>
    <col min="521" max="521" width="16.625" style="13" customWidth="1"/>
    <col min="522" max="523" width="10.625" style="13" customWidth="1"/>
    <col min="524" max="524" width="10.125" style="13" customWidth="1"/>
    <col min="525" max="525" width="11.5" style="13" customWidth="1"/>
    <col min="526" max="526" width="12.125" style="13" customWidth="1"/>
    <col min="527" max="540" width="0" style="13" hidden="1" customWidth="1"/>
    <col min="541" max="541" width="3.625" style="13" customWidth="1"/>
    <col min="542" max="542" width="5.625" style="13" customWidth="1"/>
    <col min="543" max="543" width="11.625" style="13" customWidth="1"/>
    <col min="544" max="544" width="13.625" style="13" customWidth="1"/>
    <col min="545" max="546" width="8.625" style="13" customWidth="1"/>
    <col min="547" max="553" width="10.625" style="13" customWidth="1"/>
    <col min="554" max="571" width="0" style="13" hidden="1" customWidth="1"/>
    <col min="572" max="572" width="3.875" style="13" customWidth="1"/>
    <col min="573" max="769" width="9" style="13" customWidth="1"/>
    <col min="770" max="770" width="3.625" style="13" customWidth="1"/>
    <col min="771" max="771" width="8.5" style="13" customWidth="1"/>
    <col min="772" max="772" width="20.875" style="13" customWidth="1"/>
    <col min="773" max="773" width="11.25" style="13" customWidth="1"/>
    <col min="774" max="774" width="11.125" style="13" customWidth="1"/>
    <col min="775" max="776" width="11.5" style="13" customWidth="1"/>
    <col min="777" max="777" width="16.625" style="13" customWidth="1"/>
    <col min="778" max="779" width="10.625" style="13" customWidth="1"/>
    <col min="780" max="780" width="10.125" style="13" customWidth="1"/>
    <col min="781" max="781" width="11.5" style="13" customWidth="1"/>
    <col min="782" max="782" width="12.125" style="13" customWidth="1"/>
    <col min="783" max="796" width="0" style="13" hidden="1" customWidth="1"/>
    <col min="797" max="797" width="3.625" style="13" customWidth="1"/>
    <col min="798" max="798" width="5.625" style="13" customWidth="1"/>
    <col min="799" max="799" width="11.625" style="13" customWidth="1"/>
    <col min="800" max="800" width="13.625" style="13" customWidth="1"/>
    <col min="801" max="802" width="8.625" style="13" customWidth="1"/>
    <col min="803" max="809" width="10.625" style="13" customWidth="1"/>
    <col min="810" max="827" width="0" style="13" hidden="1" customWidth="1"/>
    <col min="828" max="828" width="3.875" style="13" customWidth="1"/>
    <col min="829" max="1025" width="9" style="13" customWidth="1"/>
    <col min="1026" max="1026" width="3.625" style="13" customWidth="1"/>
    <col min="1027" max="1027" width="8.5" style="13" customWidth="1"/>
    <col min="1028" max="1028" width="20.875" style="13" customWidth="1"/>
    <col min="1029" max="1029" width="11.25" style="13" customWidth="1"/>
    <col min="1030" max="1030" width="11.125" style="13" customWidth="1"/>
    <col min="1031" max="1032" width="11.5" style="13" customWidth="1"/>
    <col min="1033" max="1033" width="16.625" style="13" customWidth="1"/>
    <col min="1034" max="1035" width="10.625" style="13" customWidth="1"/>
    <col min="1036" max="1036" width="10.125" style="13" customWidth="1"/>
    <col min="1037" max="1037" width="11.5" style="13" customWidth="1"/>
    <col min="1038" max="1038" width="12.125" style="13" customWidth="1"/>
    <col min="1039" max="1052" width="0" style="13" hidden="1" customWidth="1"/>
    <col min="1053" max="1053" width="3.625" style="13" customWidth="1"/>
    <col min="1054" max="1054" width="5.625" style="13" customWidth="1"/>
    <col min="1055" max="1055" width="11.625" style="13" customWidth="1"/>
    <col min="1056" max="1056" width="13.625" style="13" customWidth="1"/>
    <col min="1057" max="1058" width="8.625" style="13" customWidth="1"/>
    <col min="1059" max="1065" width="10.625" style="13" customWidth="1"/>
    <col min="1066" max="1083" width="0" style="13" hidden="1" customWidth="1"/>
    <col min="1084" max="1084" width="3.875" style="13" customWidth="1"/>
    <col min="1085" max="1281" width="9" style="13" customWidth="1"/>
    <col min="1282" max="1282" width="3.625" style="13" customWidth="1"/>
    <col min="1283" max="1283" width="8.5" style="13" customWidth="1"/>
    <col min="1284" max="1284" width="20.875" style="13" customWidth="1"/>
    <col min="1285" max="1285" width="11.25" style="13" customWidth="1"/>
    <col min="1286" max="1286" width="11.125" style="13" customWidth="1"/>
    <col min="1287" max="1288" width="11.5" style="13" customWidth="1"/>
    <col min="1289" max="1289" width="16.625" style="13" customWidth="1"/>
    <col min="1290" max="1291" width="10.625" style="13" customWidth="1"/>
    <col min="1292" max="1292" width="10.125" style="13" customWidth="1"/>
    <col min="1293" max="1293" width="11.5" style="13" customWidth="1"/>
    <col min="1294" max="1294" width="12.125" style="13" customWidth="1"/>
    <col min="1295" max="1308" width="0" style="13" hidden="1" customWidth="1"/>
    <col min="1309" max="1309" width="3.625" style="13" customWidth="1"/>
    <col min="1310" max="1310" width="5.625" style="13" customWidth="1"/>
    <col min="1311" max="1311" width="11.625" style="13" customWidth="1"/>
    <col min="1312" max="1312" width="13.625" style="13" customWidth="1"/>
    <col min="1313" max="1314" width="8.625" style="13" customWidth="1"/>
    <col min="1315" max="1321" width="10.625" style="13" customWidth="1"/>
    <col min="1322" max="1339" width="0" style="13" hidden="1" customWidth="1"/>
    <col min="1340" max="1340" width="3.875" style="13" customWidth="1"/>
    <col min="1341" max="1537" width="9" style="13" customWidth="1"/>
    <col min="1538" max="1538" width="3.625" style="13" customWidth="1"/>
    <col min="1539" max="1539" width="8.5" style="13" customWidth="1"/>
    <col min="1540" max="1540" width="20.875" style="13" customWidth="1"/>
    <col min="1541" max="1541" width="11.25" style="13" customWidth="1"/>
    <col min="1542" max="1542" width="11.125" style="13" customWidth="1"/>
    <col min="1543" max="1544" width="11.5" style="13" customWidth="1"/>
    <col min="1545" max="1545" width="16.625" style="13" customWidth="1"/>
    <col min="1546" max="1547" width="10.625" style="13" customWidth="1"/>
    <col min="1548" max="1548" width="10.125" style="13" customWidth="1"/>
    <col min="1549" max="1549" width="11.5" style="13" customWidth="1"/>
    <col min="1550" max="1550" width="12.125" style="13" customWidth="1"/>
    <col min="1551" max="1564" width="0" style="13" hidden="1" customWidth="1"/>
    <col min="1565" max="1565" width="3.625" style="13" customWidth="1"/>
    <col min="1566" max="1566" width="5.625" style="13" customWidth="1"/>
    <col min="1567" max="1567" width="11.625" style="13" customWidth="1"/>
    <col min="1568" max="1568" width="13.625" style="13" customWidth="1"/>
    <col min="1569" max="1570" width="8.625" style="13" customWidth="1"/>
    <col min="1571" max="1577" width="10.625" style="13" customWidth="1"/>
    <col min="1578" max="1595" width="0" style="13" hidden="1" customWidth="1"/>
    <col min="1596" max="1596" width="3.875" style="13" customWidth="1"/>
    <col min="1597" max="1793" width="9" style="13" customWidth="1"/>
    <col min="1794" max="1794" width="3.625" style="13" customWidth="1"/>
    <col min="1795" max="1795" width="8.5" style="13" customWidth="1"/>
    <col min="1796" max="1796" width="20.875" style="13" customWidth="1"/>
    <col min="1797" max="1797" width="11.25" style="13" customWidth="1"/>
    <col min="1798" max="1798" width="11.125" style="13" customWidth="1"/>
    <col min="1799" max="1800" width="11.5" style="13" customWidth="1"/>
    <col min="1801" max="1801" width="16.625" style="13" customWidth="1"/>
    <col min="1802" max="1803" width="10.625" style="13" customWidth="1"/>
    <col min="1804" max="1804" width="10.125" style="13" customWidth="1"/>
    <col min="1805" max="1805" width="11.5" style="13" customWidth="1"/>
    <col min="1806" max="1806" width="12.125" style="13" customWidth="1"/>
    <col min="1807" max="1820" width="0" style="13" hidden="1" customWidth="1"/>
    <col min="1821" max="1821" width="3.625" style="13" customWidth="1"/>
    <col min="1822" max="1822" width="5.625" style="13" customWidth="1"/>
    <col min="1823" max="1823" width="11.625" style="13" customWidth="1"/>
    <col min="1824" max="1824" width="13.625" style="13" customWidth="1"/>
    <col min="1825" max="1826" width="8.625" style="13" customWidth="1"/>
    <col min="1827" max="1833" width="10.625" style="13" customWidth="1"/>
    <col min="1834" max="1851" width="0" style="13" hidden="1" customWidth="1"/>
    <col min="1852" max="1852" width="3.875" style="13" customWidth="1"/>
    <col min="1853" max="2049" width="9" style="13" customWidth="1"/>
    <col min="2050" max="2050" width="3.625" style="13" customWidth="1"/>
    <col min="2051" max="2051" width="8.5" style="13" customWidth="1"/>
    <col min="2052" max="2052" width="20.875" style="13" customWidth="1"/>
    <col min="2053" max="2053" width="11.25" style="13" customWidth="1"/>
    <col min="2054" max="2054" width="11.125" style="13" customWidth="1"/>
    <col min="2055" max="2056" width="11.5" style="13" customWidth="1"/>
    <col min="2057" max="2057" width="16.625" style="13" customWidth="1"/>
    <col min="2058" max="2059" width="10.625" style="13" customWidth="1"/>
    <col min="2060" max="2060" width="10.125" style="13" customWidth="1"/>
    <col min="2061" max="2061" width="11.5" style="13" customWidth="1"/>
    <col min="2062" max="2062" width="12.125" style="13" customWidth="1"/>
    <col min="2063" max="2076" width="0" style="13" hidden="1" customWidth="1"/>
    <col min="2077" max="2077" width="3.625" style="13" customWidth="1"/>
    <col min="2078" max="2078" width="5.625" style="13" customWidth="1"/>
    <col min="2079" max="2079" width="11.625" style="13" customWidth="1"/>
    <col min="2080" max="2080" width="13.625" style="13" customWidth="1"/>
    <col min="2081" max="2082" width="8.625" style="13" customWidth="1"/>
    <col min="2083" max="2089" width="10.625" style="13" customWidth="1"/>
    <col min="2090" max="2107" width="0" style="13" hidden="1" customWidth="1"/>
    <col min="2108" max="2108" width="3.875" style="13" customWidth="1"/>
    <col min="2109" max="2305" width="9" style="13" customWidth="1"/>
    <col min="2306" max="2306" width="3.625" style="13" customWidth="1"/>
    <col min="2307" max="2307" width="8.5" style="13" customWidth="1"/>
    <col min="2308" max="2308" width="20.875" style="13" customWidth="1"/>
    <col min="2309" max="2309" width="11.25" style="13" customWidth="1"/>
    <col min="2310" max="2310" width="11.125" style="13" customWidth="1"/>
    <col min="2311" max="2312" width="11.5" style="13" customWidth="1"/>
    <col min="2313" max="2313" width="16.625" style="13" customWidth="1"/>
    <col min="2314" max="2315" width="10.625" style="13" customWidth="1"/>
    <col min="2316" max="2316" width="10.125" style="13" customWidth="1"/>
    <col min="2317" max="2317" width="11.5" style="13" customWidth="1"/>
    <col min="2318" max="2318" width="12.125" style="13" customWidth="1"/>
    <col min="2319" max="2332" width="0" style="13" hidden="1" customWidth="1"/>
    <col min="2333" max="2333" width="3.625" style="13" customWidth="1"/>
    <col min="2334" max="2334" width="5.625" style="13" customWidth="1"/>
    <col min="2335" max="2335" width="11.625" style="13" customWidth="1"/>
    <col min="2336" max="2336" width="13.625" style="13" customWidth="1"/>
    <col min="2337" max="2338" width="8.625" style="13" customWidth="1"/>
    <col min="2339" max="2345" width="10.625" style="13" customWidth="1"/>
    <col min="2346" max="2363" width="0" style="13" hidden="1" customWidth="1"/>
    <col min="2364" max="2364" width="3.875" style="13" customWidth="1"/>
    <col min="2365" max="2561" width="9" style="13" customWidth="1"/>
    <col min="2562" max="2562" width="3.625" style="13" customWidth="1"/>
    <col min="2563" max="2563" width="8.5" style="13" customWidth="1"/>
    <col min="2564" max="2564" width="20.875" style="13" customWidth="1"/>
    <col min="2565" max="2565" width="11.25" style="13" customWidth="1"/>
    <col min="2566" max="2566" width="11.125" style="13" customWidth="1"/>
    <col min="2567" max="2568" width="11.5" style="13" customWidth="1"/>
    <col min="2569" max="2569" width="16.625" style="13" customWidth="1"/>
    <col min="2570" max="2571" width="10.625" style="13" customWidth="1"/>
    <col min="2572" max="2572" width="10.125" style="13" customWidth="1"/>
    <col min="2573" max="2573" width="11.5" style="13" customWidth="1"/>
    <col min="2574" max="2574" width="12.125" style="13" customWidth="1"/>
    <col min="2575" max="2588" width="0" style="13" hidden="1" customWidth="1"/>
    <col min="2589" max="2589" width="3.625" style="13" customWidth="1"/>
    <col min="2590" max="2590" width="5.625" style="13" customWidth="1"/>
    <col min="2591" max="2591" width="11.625" style="13" customWidth="1"/>
    <col min="2592" max="2592" width="13.625" style="13" customWidth="1"/>
    <col min="2593" max="2594" width="8.625" style="13" customWidth="1"/>
    <col min="2595" max="2601" width="10.625" style="13" customWidth="1"/>
    <col min="2602" max="2619" width="0" style="13" hidden="1" customWidth="1"/>
    <col min="2620" max="2620" width="3.875" style="13" customWidth="1"/>
    <col min="2621" max="2817" width="9" style="13" customWidth="1"/>
    <col min="2818" max="2818" width="3.625" style="13" customWidth="1"/>
    <col min="2819" max="2819" width="8.5" style="13" customWidth="1"/>
    <col min="2820" max="2820" width="20.875" style="13" customWidth="1"/>
    <col min="2821" max="2821" width="11.25" style="13" customWidth="1"/>
    <col min="2822" max="2822" width="11.125" style="13" customWidth="1"/>
    <col min="2823" max="2824" width="11.5" style="13" customWidth="1"/>
    <col min="2825" max="2825" width="16.625" style="13" customWidth="1"/>
    <col min="2826" max="2827" width="10.625" style="13" customWidth="1"/>
    <col min="2828" max="2828" width="10.125" style="13" customWidth="1"/>
    <col min="2829" max="2829" width="11.5" style="13" customWidth="1"/>
    <col min="2830" max="2830" width="12.125" style="13" customWidth="1"/>
    <col min="2831" max="2844" width="0" style="13" hidden="1" customWidth="1"/>
    <col min="2845" max="2845" width="3.625" style="13" customWidth="1"/>
    <col min="2846" max="2846" width="5.625" style="13" customWidth="1"/>
    <col min="2847" max="2847" width="11.625" style="13" customWidth="1"/>
    <col min="2848" max="2848" width="13.625" style="13" customWidth="1"/>
    <col min="2849" max="2850" width="8.625" style="13" customWidth="1"/>
    <col min="2851" max="2857" width="10.625" style="13" customWidth="1"/>
    <col min="2858" max="2875" width="0" style="13" hidden="1" customWidth="1"/>
    <col min="2876" max="2876" width="3.875" style="13" customWidth="1"/>
    <col min="2877" max="3073" width="9" style="13" customWidth="1"/>
    <col min="3074" max="3074" width="3.625" style="13" customWidth="1"/>
    <col min="3075" max="3075" width="8.5" style="13" customWidth="1"/>
    <col min="3076" max="3076" width="20.875" style="13" customWidth="1"/>
    <col min="3077" max="3077" width="11.25" style="13" customWidth="1"/>
    <col min="3078" max="3078" width="11.125" style="13" customWidth="1"/>
    <col min="3079" max="3080" width="11.5" style="13" customWidth="1"/>
    <col min="3081" max="3081" width="16.625" style="13" customWidth="1"/>
    <col min="3082" max="3083" width="10.625" style="13" customWidth="1"/>
    <col min="3084" max="3084" width="10.125" style="13" customWidth="1"/>
    <col min="3085" max="3085" width="11.5" style="13" customWidth="1"/>
    <col min="3086" max="3086" width="12.125" style="13" customWidth="1"/>
    <col min="3087" max="3100" width="0" style="13" hidden="1" customWidth="1"/>
    <col min="3101" max="3101" width="3.625" style="13" customWidth="1"/>
    <col min="3102" max="3102" width="5.625" style="13" customWidth="1"/>
    <col min="3103" max="3103" width="11.625" style="13" customWidth="1"/>
    <col min="3104" max="3104" width="13.625" style="13" customWidth="1"/>
    <col min="3105" max="3106" width="8.625" style="13" customWidth="1"/>
    <col min="3107" max="3113" width="10.625" style="13" customWidth="1"/>
    <col min="3114" max="3131" width="0" style="13" hidden="1" customWidth="1"/>
    <col min="3132" max="3132" width="3.875" style="13" customWidth="1"/>
    <col min="3133" max="3329" width="9" style="13" customWidth="1"/>
    <col min="3330" max="3330" width="3.625" style="13" customWidth="1"/>
    <col min="3331" max="3331" width="8.5" style="13" customWidth="1"/>
    <col min="3332" max="3332" width="20.875" style="13" customWidth="1"/>
    <col min="3333" max="3333" width="11.25" style="13" customWidth="1"/>
    <col min="3334" max="3334" width="11.125" style="13" customWidth="1"/>
    <col min="3335" max="3336" width="11.5" style="13" customWidth="1"/>
    <col min="3337" max="3337" width="16.625" style="13" customWidth="1"/>
    <col min="3338" max="3339" width="10.625" style="13" customWidth="1"/>
    <col min="3340" max="3340" width="10.125" style="13" customWidth="1"/>
    <col min="3341" max="3341" width="11.5" style="13" customWidth="1"/>
    <col min="3342" max="3342" width="12.125" style="13" customWidth="1"/>
    <col min="3343" max="3356" width="0" style="13" hidden="1" customWidth="1"/>
    <col min="3357" max="3357" width="3.625" style="13" customWidth="1"/>
    <col min="3358" max="3358" width="5.625" style="13" customWidth="1"/>
    <col min="3359" max="3359" width="11.625" style="13" customWidth="1"/>
    <col min="3360" max="3360" width="13.625" style="13" customWidth="1"/>
    <col min="3361" max="3362" width="8.625" style="13" customWidth="1"/>
    <col min="3363" max="3369" width="10.625" style="13" customWidth="1"/>
    <col min="3370" max="3387" width="0" style="13" hidden="1" customWidth="1"/>
    <col min="3388" max="3388" width="3.875" style="13" customWidth="1"/>
    <col min="3389" max="3585" width="9" style="13" customWidth="1"/>
    <col min="3586" max="3586" width="3.625" style="13" customWidth="1"/>
    <col min="3587" max="3587" width="8.5" style="13" customWidth="1"/>
    <col min="3588" max="3588" width="20.875" style="13" customWidth="1"/>
    <col min="3589" max="3589" width="11.25" style="13" customWidth="1"/>
    <col min="3590" max="3590" width="11.125" style="13" customWidth="1"/>
    <col min="3591" max="3592" width="11.5" style="13" customWidth="1"/>
    <col min="3593" max="3593" width="16.625" style="13" customWidth="1"/>
    <col min="3594" max="3595" width="10.625" style="13" customWidth="1"/>
    <col min="3596" max="3596" width="10.125" style="13" customWidth="1"/>
    <col min="3597" max="3597" width="11.5" style="13" customWidth="1"/>
    <col min="3598" max="3598" width="12.125" style="13" customWidth="1"/>
    <col min="3599" max="3612" width="0" style="13" hidden="1" customWidth="1"/>
    <col min="3613" max="3613" width="3.625" style="13" customWidth="1"/>
    <col min="3614" max="3614" width="5.625" style="13" customWidth="1"/>
    <col min="3615" max="3615" width="11.625" style="13" customWidth="1"/>
    <col min="3616" max="3616" width="13.625" style="13" customWidth="1"/>
    <col min="3617" max="3618" width="8.625" style="13" customWidth="1"/>
    <col min="3619" max="3625" width="10.625" style="13" customWidth="1"/>
    <col min="3626" max="3643" width="0" style="13" hidden="1" customWidth="1"/>
    <col min="3644" max="3644" width="3.875" style="13" customWidth="1"/>
    <col min="3645" max="3841" width="9" style="13" customWidth="1"/>
    <col min="3842" max="3842" width="3.625" style="13" customWidth="1"/>
    <col min="3843" max="3843" width="8.5" style="13" customWidth="1"/>
    <col min="3844" max="3844" width="20.875" style="13" customWidth="1"/>
    <col min="3845" max="3845" width="11.25" style="13" customWidth="1"/>
    <col min="3846" max="3846" width="11.125" style="13" customWidth="1"/>
    <col min="3847" max="3848" width="11.5" style="13" customWidth="1"/>
    <col min="3849" max="3849" width="16.625" style="13" customWidth="1"/>
    <col min="3850" max="3851" width="10.625" style="13" customWidth="1"/>
    <col min="3852" max="3852" width="10.125" style="13" customWidth="1"/>
    <col min="3853" max="3853" width="11.5" style="13" customWidth="1"/>
    <col min="3854" max="3854" width="12.125" style="13" customWidth="1"/>
    <col min="3855" max="3868" width="0" style="13" hidden="1" customWidth="1"/>
    <col min="3869" max="3869" width="3.625" style="13" customWidth="1"/>
    <col min="3870" max="3870" width="5.625" style="13" customWidth="1"/>
    <col min="3871" max="3871" width="11.625" style="13" customWidth="1"/>
    <col min="3872" max="3872" width="13.625" style="13" customWidth="1"/>
    <col min="3873" max="3874" width="8.625" style="13" customWidth="1"/>
    <col min="3875" max="3881" width="10.625" style="13" customWidth="1"/>
    <col min="3882" max="3899" width="0" style="13" hidden="1" customWidth="1"/>
    <col min="3900" max="3900" width="3.875" style="13" customWidth="1"/>
    <col min="3901" max="4097" width="9" style="13" customWidth="1"/>
    <col min="4098" max="4098" width="3.625" style="13" customWidth="1"/>
    <col min="4099" max="4099" width="8.5" style="13" customWidth="1"/>
    <col min="4100" max="4100" width="20.875" style="13" customWidth="1"/>
    <col min="4101" max="4101" width="11.25" style="13" customWidth="1"/>
    <col min="4102" max="4102" width="11.125" style="13" customWidth="1"/>
    <col min="4103" max="4104" width="11.5" style="13" customWidth="1"/>
    <col min="4105" max="4105" width="16.625" style="13" customWidth="1"/>
    <col min="4106" max="4107" width="10.625" style="13" customWidth="1"/>
    <col min="4108" max="4108" width="10.125" style="13" customWidth="1"/>
    <col min="4109" max="4109" width="11.5" style="13" customWidth="1"/>
    <col min="4110" max="4110" width="12.125" style="13" customWidth="1"/>
    <col min="4111" max="4124" width="0" style="13" hidden="1" customWidth="1"/>
    <col min="4125" max="4125" width="3.625" style="13" customWidth="1"/>
    <col min="4126" max="4126" width="5.625" style="13" customWidth="1"/>
    <col min="4127" max="4127" width="11.625" style="13" customWidth="1"/>
    <col min="4128" max="4128" width="13.625" style="13" customWidth="1"/>
    <col min="4129" max="4130" width="8.625" style="13" customWidth="1"/>
    <col min="4131" max="4137" width="10.625" style="13" customWidth="1"/>
    <col min="4138" max="4155" width="0" style="13" hidden="1" customWidth="1"/>
    <col min="4156" max="4156" width="3.875" style="13" customWidth="1"/>
    <col min="4157" max="4353" width="9" style="13" customWidth="1"/>
    <col min="4354" max="4354" width="3.625" style="13" customWidth="1"/>
    <col min="4355" max="4355" width="8.5" style="13" customWidth="1"/>
    <col min="4356" max="4356" width="20.875" style="13" customWidth="1"/>
    <col min="4357" max="4357" width="11.25" style="13" customWidth="1"/>
    <col min="4358" max="4358" width="11.125" style="13" customWidth="1"/>
    <col min="4359" max="4360" width="11.5" style="13" customWidth="1"/>
    <col min="4361" max="4361" width="16.625" style="13" customWidth="1"/>
    <col min="4362" max="4363" width="10.625" style="13" customWidth="1"/>
    <col min="4364" max="4364" width="10.125" style="13" customWidth="1"/>
    <col min="4365" max="4365" width="11.5" style="13" customWidth="1"/>
    <col min="4366" max="4366" width="12.125" style="13" customWidth="1"/>
    <col min="4367" max="4380" width="0" style="13" hidden="1" customWidth="1"/>
    <col min="4381" max="4381" width="3.625" style="13" customWidth="1"/>
    <col min="4382" max="4382" width="5.625" style="13" customWidth="1"/>
    <col min="4383" max="4383" width="11.625" style="13" customWidth="1"/>
    <col min="4384" max="4384" width="13.625" style="13" customWidth="1"/>
    <col min="4385" max="4386" width="8.625" style="13" customWidth="1"/>
    <col min="4387" max="4393" width="10.625" style="13" customWidth="1"/>
    <col min="4394" max="4411" width="0" style="13" hidden="1" customWidth="1"/>
    <col min="4412" max="4412" width="3.875" style="13" customWidth="1"/>
    <col min="4413" max="4609" width="9" style="13" customWidth="1"/>
    <col min="4610" max="4610" width="3.625" style="13" customWidth="1"/>
    <col min="4611" max="4611" width="8.5" style="13" customWidth="1"/>
    <col min="4612" max="4612" width="20.875" style="13" customWidth="1"/>
    <col min="4613" max="4613" width="11.25" style="13" customWidth="1"/>
    <col min="4614" max="4614" width="11.125" style="13" customWidth="1"/>
    <col min="4615" max="4616" width="11.5" style="13" customWidth="1"/>
    <col min="4617" max="4617" width="16.625" style="13" customWidth="1"/>
    <col min="4618" max="4619" width="10.625" style="13" customWidth="1"/>
    <col min="4620" max="4620" width="10.125" style="13" customWidth="1"/>
    <col min="4621" max="4621" width="11.5" style="13" customWidth="1"/>
    <col min="4622" max="4622" width="12.125" style="13" customWidth="1"/>
    <col min="4623" max="4636" width="0" style="13" hidden="1" customWidth="1"/>
    <col min="4637" max="4637" width="3.625" style="13" customWidth="1"/>
    <col min="4638" max="4638" width="5.625" style="13" customWidth="1"/>
    <col min="4639" max="4639" width="11.625" style="13" customWidth="1"/>
    <col min="4640" max="4640" width="13.625" style="13" customWidth="1"/>
    <col min="4641" max="4642" width="8.625" style="13" customWidth="1"/>
    <col min="4643" max="4649" width="10.625" style="13" customWidth="1"/>
    <col min="4650" max="4667" width="0" style="13" hidden="1" customWidth="1"/>
    <col min="4668" max="4668" width="3.875" style="13" customWidth="1"/>
    <col min="4669" max="4865" width="9" style="13" customWidth="1"/>
    <col min="4866" max="4866" width="3.625" style="13" customWidth="1"/>
    <col min="4867" max="4867" width="8.5" style="13" customWidth="1"/>
    <col min="4868" max="4868" width="20.875" style="13" customWidth="1"/>
    <col min="4869" max="4869" width="11.25" style="13" customWidth="1"/>
    <col min="4870" max="4870" width="11.125" style="13" customWidth="1"/>
    <col min="4871" max="4872" width="11.5" style="13" customWidth="1"/>
    <col min="4873" max="4873" width="16.625" style="13" customWidth="1"/>
    <col min="4874" max="4875" width="10.625" style="13" customWidth="1"/>
    <col min="4876" max="4876" width="10.125" style="13" customWidth="1"/>
    <col min="4877" max="4877" width="11.5" style="13" customWidth="1"/>
    <col min="4878" max="4878" width="12.125" style="13" customWidth="1"/>
    <col min="4879" max="4892" width="0" style="13" hidden="1" customWidth="1"/>
    <col min="4893" max="4893" width="3.625" style="13" customWidth="1"/>
    <col min="4894" max="4894" width="5.625" style="13" customWidth="1"/>
    <col min="4895" max="4895" width="11.625" style="13" customWidth="1"/>
    <col min="4896" max="4896" width="13.625" style="13" customWidth="1"/>
    <col min="4897" max="4898" width="8.625" style="13" customWidth="1"/>
    <col min="4899" max="4905" width="10.625" style="13" customWidth="1"/>
    <col min="4906" max="4923" width="0" style="13" hidden="1" customWidth="1"/>
    <col min="4924" max="4924" width="3.875" style="13" customWidth="1"/>
    <col min="4925" max="5121" width="9" style="13" customWidth="1"/>
    <col min="5122" max="5122" width="3.625" style="13" customWidth="1"/>
    <col min="5123" max="5123" width="8.5" style="13" customWidth="1"/>
    <col min="5124" max="5124" width="20.875" style="13" customWidth="1"/>
    <col min="5125" max="5125" width="11.25" style="13" customWidth="1"/>
    <col min="5126" max="5126" width="11.125" style="13" customWidth="1"/>
    <col min="5127" max="5128" width="11.5" style="13" customWidth="1"/>
    <col min="5129" max="5129" width="16.625" style="13" customWidth="1"/>
    <col min="5130" max="5131" width="10.625" style="13" customWidth="1"/>
    <col min="5132" max="5132" width="10.125" style="13" customWidth="1"/>
    <col min="5133" max="5133" width="11.5" style="13" customWidth="1"/>
    <col min="5134" max="5134" width="12.125" style="13" customWidth="1"/>
    <col min="5135" max="5148" width="0" style="13" hidden="1" customWidth="1"/>
    <col min="5149" max="5149" width="3.625" style="13" customWidth="1"/>
    <col min="5150" max="5150" width="5.625" style="13" customWidth="1"/>
    <col min="5151" max="5151" width="11.625" style="13" customWidth="1"/>
    <col min="5152" max="5152" width="13.625" style="13" customWidth="1"/>
    <col min="5153" max="5154" width="8.625" style="13" customWidth="1"/>
    <col min="5155" max="5161" width="10.625" style="13" customWidth="1"/>
    <col min="5162" max="5179" width="0" style="13" hidden="1" customWidth="1"/>
    <col min="5180" max="5180" width="3.875" style="13" customWidth="1"/>
    <col min="5181" max="5377" width="9" style="13" customWidth="1"/>
    <col min="5378" max="5378" width="3.625" style="13" customWidth="1"/>
    <col min="5379" max="5379" width="8.5" style="13" customWidth="1"/>
    <col min="5380" max="5380" width="20.875" style="13" customWidth="1"/>
    <col min="5381" max="5381" width="11.25" style="13" customWidth="1"/>
    <col min="5382" max="5382" width="11.125" style="13" customWidth="1"/>
    <col min="5383" max="5384" width="11.5" style="13" customWidth="1"/>
    <col min="5385" max="5385" width="16.625" style="13" customWidth="1"/>
    <col min="5386" max="5387" width="10.625" style="13" customWidth="1"/>
    <col min="5388" max="5388" width="10.125" style="13" customWidth="1"/>
    <col min="5389" max="5389" width="11.5" style="13" customWidth="1"/>
    <col min="5390" max="5390" width="12.125" style="13" customWidth="1"/>
    <col min="5391" max="5404" width="0" style="13" hidden="1" customWidth="1"/>
    <col min="5405" max="5405" width="3.625" style="13" customWidth="1"/>
    <col min="5406" max="5406" width="5.625" style="13" customWidth="1"/>
    <col min="5407" max="5407" width="11.625" style="13" customWidth="1"/>
    <col min="5408" max="5408" width="13.625" style="13" customWidth="1"/>
    <col min="5409" max="5410" width="8.625" style="13" customWidth="1"/>
    <col min="5411" max="5417" width="10.625" style="13" customWidth="1"/>
    <col min="5418" max="5435" width="0" style="13" hidden="1" customWidth="1"/>
    <col min="5436" max="5436" width="3.875" style="13" customWidth="1"/>
    <col min="5437" max="5633" width="9" style="13" customWidth="1"/>
    <col min="5634" max="5634" width="3.625" style="13" customWidth="1"/>
    <col min="5635" max="5635" width="8.5" style="13" customWidth="1"/>
    <col min="5636" max="5636" width="20.875" style="13" customWidth="1"/>
    <col min="5637" max="5637" width="11.25" style="13" customWidth="1"/>
    <col min="5638" max="5638" width="11.125" style="13" customWidth="1"/>
    <col min="5639" max="5640" width="11.5" style="13" customWidth="1"/>
    <col min="5641" max="5641" width="16.625" style="13" customWidth="1"/>
    <col min="5642" max="5643" width="10.625" style="13" customWidth="1"/>
    <col min="5644" max="5644" width="10.125" style="13" customWidth="1"/>
    <col min="5645" max="5645" width="11.5" style="13" customWidth="1"/>
    <col min="5646" max="5646" width="12.125" style="13" customWidth="1"/>
    <col min="5647" max="5660" width="0" style="13" hidden="1" customWidth="1"/>
    <col min="5661" max="5661" width="3.625" style="13" customWidth="1"/>
    <col min="5662" max="5662" width="5.625" style="13" customWidth="1"/>
    <col min="5663" max="5663" width="11.625" style="13" customWidth="1"/>
    <col min="5664" max="5664" width="13.625" style="13" customWidth="1"/>
    <col min="5665" max="5666" width="8.625" style="13" customWidth="1"/>
    <col min="5667" max="5673" width="10.625" style="13" customWidth="1"/>
    <col min="5674" max="5691" width="0" style="13" hidden="1" customWidth="1"/>
    <col min="5692" max="5692" width="3.875" style="13" customWidth="1"/>
    <col min="5693" max="5889" width="9" style="13" customWidth="1"/>
    <col min="5890" max="5890" width="3.625" style="13" customWidth="1"/>
    <col min="5891" max="5891" width="8.5" style="13" customWidth="1"/>
    <col min="5892" max="5892" width="20.875" style="13" customWidth="1"/>
    <col min="5893" max="5893" width="11.25" style="13" customWidth="1"/>
    <col min="5894" max="5894" width="11.125" style="13" customWidth="1"/>
    <col min="5895" max="5896" width="11.5" style="13" customWidth="1"/>
    <col min="5897" max="5897" width="16.625" style="13" customWidth="1"/>
    <col min="5898" max="5899" width="10.625" style="13" customWidth="1"/>
    <col min="5900" max="5900" width="10.125" style="13" customWidth="1"/>
    <col min="5901" max="5901" width="11.5" style="13" customWidth="1"/>
    <col min="5902" max="5902" width="12.125" style="13" customWidth="1"/>
    <col min="5903" max="5916" width="0" style="13" hidden="1" customWidth="1"/>
    <col min="5917" max="5917" width="3.625" style="13" customWidth="1"/>
    <col min="5918" max="5918" width="5.625" style="13" customWidth="1"/>
    <col min="5919" max="5919" width="11.625" style="13" customWidth="1"/>
    <col min="5920" max="5920" width="13.625" style="13" customWidth="1"/>
    <col min="5921" max="5922" width="8.625" style="13" customWidth="1"/>
    <col min="5923" max="5929" width="10.625" style="13" customWidth="1"/>
    <col min="5930" max="5947" width="0" style="13" hidden="1" customWidth="1"/>
    <col min="5948" max="5948" width="3.875" style="13" customWidth="1"/>
    <col min="5949" max="6145" width="9" style="13" customWidth="1"/>
    <col min="6146" max="6146" width="3.625" style="13" customWidth="1"/>
    <col min="6147" max="6147" width="8.5" style="13" customWidth="1"/>
    <col min="6148" max="6148" width="20.875" style="13" customWidth="1"/>
    <col min="6149" max="6149" width="11.25" style="13" customWidth="1"/>
    <col min="6150" max="6150" width="11.125" style="13" customWidth="1"/>
    <col min="6151" max="6152" width="11.5" style="13" customWidth="1"/>
    <col min="6153" max="6153" width="16.625" style="13" customWidth="1"/>
    <col min="6154" max="6155" width="10.625" style="13" customWidth="1"/>
    <col min="6156" max="6156" width="10.125" style="13" customWidth="1"/>
    <col min="6157" max="6157" width="11.5" style="13" customWidth="1"/>
    <col min="6158" max="6158" width="12.125" style="13" customWidth="1"/>
    <col min="6159" max="6172" width="0" style="13" hidden="1" customWidth="1"/>
    <col min="6173" max="6173" width="3.625" style="13" customWidth="1"/>
    <col min="6174" max="6174" width="5.625" style="13" customWidth="1"/>
    <col min="6175" max="6175" width="11.625" style="13" customWidth="1"/>
    <col min="6176" max="6176" width="13.625" style="13" customWidth="1"/>
    <col min="6177" max="6178" width="8.625" style="13" customWidth="1"/>
    <col min="6179" max="6185" width="10.625" style="13" customWidth="1"/>
    <col min="6186" max="6203" width="0" style="13" hidden="1" customWidth="1"/>
    <col min="6204" max="6204" width="3.875" style="13" customWidth="1"/>
    <col min="6205" max="6401" width="9" style="13" customWidth="1"/>
    <col min="6402" max="6402" width="3.625" style="13" customWidth="1"/>
    <col min="6403" max="6403" width="8.5" style="13" customWidth="1"/>
    <col min="6404" max="6404" width="20.875" style="13" customWidth="1"/>
    <col min="6405" max="6405" width="11.25" style="13" customWidth="1"/>
    <col min="6406" max="6406" width="11.125" style="13" customWidth="1"/>
    <col min="6407" max="6408" width="11.5" style="13" customWidth="1"/>
    <col min="6409" max="6409" width="16.625" style="13" customWidth="1"/>
    <col min="6410" max="6411" width="10.625" style="13" customWidth="1"/>
    <col min="6412" max="6412" width="10.125" style="13" customWidth="1"/>
    <col min="6413" max="6413" width="11.5" style="13" customWidth="1"/>
    <col min="6414" max="6414" width="12.125" style="13" customWidth="1"/>
    <col min="6415" max="6428" width="0" style="13" hidden="1" customWidth="1"/>
    <col min="6429" max="6429" width="3.625" style="13" customWidth="1"/>
    <col min="6430" max="6430" width="5.625" style="13" customWidth="1"/>
    <col min="6431" max="6431" width="11.625" style="13" customWidth="1"/>
    <col min="6432" max="6432" width="13.625" style="13" customWidth="1"/>
    <col min="6433" max="6434" width="8.625" style="13" customWidth="1"/>
    <col min="6435" max="6441" width="10.625" style="13" customWidth="1"/>
    <col min="6442" max="6459" width="0" style="13" hidden="1" customWidth="1"/>
    <col min="6460" max="6460" width="3.875" style="13" customWidth="1"/>
    <col min="6461" max="6657" width="9" style="13" customWidth="1"/>
    <col min="6658" max="6658" width="3.625" style="13" customWidth="1"/>
    <col min="6659" max="6659" width="8.5" style="13" customWidth="1"/>
    <col min="6660" max="6660" width="20.875" style="13" customWidth="1"/>
    <col min="6661" max="6661" width="11.25" style="13" customWidth="1"/>
    <col min="6662" max="6662" width="11.125" style="13" customWidth="1"/>
    <col min="6663" max="6664" width="11.5" style="13" customWidth="1"/>
    <col min="6665" max="6665" width="16.625" style="13" customWidth="1"/>
    <col min="6666" max="6667" width="10.625" style="13" customWidth="1"/>
    <col min="6668" max="6668" width="10.125" style="13" customWidth="1"/>
    <col min="6669" max="6669" width="11.5" style="13" customWidth="1"/>
    <col min="6670" max="6670" width="12.125" style="13" customWidth="1"/>
    <col min="6671" max="6684" width="0" style="13" hidden="1" customWidth="1"/>
    <col min="6685" max="6685" width="3.625" style="13" customWidth="1"/>
    <col min="6686" max="6686" width="5.625" style="13" customWidth="1"/>
    <col min="6687" max="6687" width="11.625" style="13" customWidth="1"/>
    <col min="6688" max="6688" width="13.625" style="13" customWidth="1"/>
    <col min="6689" max="6690" width="8.625" style="13" customWidth="1"/>
    <col min="6691" max="6697" width="10.625" style="13" customWidth="1"/>
    <col min="6698" max="6715" width="0" style="13" hidden="1" customWidth="1"/>
    <col min="6716" max="6716" width="3.875" style="13" customWidth="1"/>
    <col min="6717" max="6913" width="9" style="13" customWidth="1"/>
    <col min="6914" max="6914" width="3.625" style="13" customWidth="1"/>
    <col min="6915" max="6915" width="8.5" style="13" customWidth="1"/>
    <col min="6916" max="6916" width="20.875" style="13" customWidth="1"/>
    <col min="6917" max="6917" width="11.25" style="13" customWidth="1"/>
    <col min="6918" max="6918" width="11.125" style="13" customWidth="1"/>
    <col min="6919" max="6920" width="11.5" style="13" customWidth="1"/>
    <col min="6921" max="6921" width="16.625" style="13" customWidth="1"/>
    <col min="6922" max="6923" width="10.625" style="13" customWidth="1"/>
    <col min="6924" max="6924" width="10.125" style="13" customWidth="1"/>
    <col min="6925" max="6925" width="11.5" style="13" customWidth="1"/>
    <col min="6926" max="6926" width="12.125" style="13" customWidth="1"/>
    <col min="6927" max="6940" width="0" style="13" hidden="1" customWidth="1"/>
    <col min="6941" max="6941" width="3.625" style="13" customWidth="1"/>
    <col min="6942" max="6942" width="5.625" style="13" customWidth="1"/>
    <col min="6943" max="6943" width="11.625" style="13" customWidth="1"/>
    <col min="6944" max="6944" width="13.625" style="13" customWidth="1"/>
    <col min="6945" max="6946" width="8.625" style="13" customWidth="1"/>
    <col min="6947" max="6953" width="10.625" style="13" customWidth="1"/>
    <col min="6954" max="6971" width="0" style="13" hidden="1" customWidth="1"/>
    <col min="6972" max="6972" width="3.875" style="13" customWidth="1"/>
    <col min="6973" max="7169" width="9" style="13" customWidth="1"/>
    <col min="7170" max="7170" width="3.625" style="13" customWidth="1"/>
    <col min="7171" max="7171" width="8.5" style="13" customWidth="1"/>
    <col min="7172" max="7172" width="20.875" style="13" customWidth="1"/>
    <col min="7173" max="7173" width="11.25" style="13" customWidth="1"/>
    <col min="7174" max="7174" width="11.125" style="13" customWidth="1"/>
    <col min="7175" max="7176" width="11.5" style="13" customWidth="1"/>
    <col min="7177" max="7177" width="16.625" style="13" customWidth="1"/>
    <col min="7178" max="7179" width="10.625" style="13" customWidth="1"/>
    <col min="7180" max="7180" width="10.125" style="13" customWidth="1"/>
    <col min="7181" max="7181" width="11.5" style="13" customWidth="1"/>
    <col min="7182" max="7182" width="12.125" style="13" customWidth="1"/>
    <col min="7183" max="7196" width="0" style="13" hidden="1" customWidth="1"/>
    <col min="7197" max="7197" width="3.625" style="13" customWidth="1"/>
    <col min="7198" max="7198" width="5.625" style="13" customWidth="1"/>
    <col min="7199" max="7199" width="11.625" style="13" customWidth="1"/>
    <col min="7200" max="7200" width="13.625" style="13" customWidth="1"/>
    <col min="7201" max="7202" width="8.625" style="13" customWidth="1"/>
    <col min="7203" max="7209" width="10.625" style="13" customWidth="1"/>
    <col min="7210" max="7227" width="0" style="13" hidden="1" customWidth="1"/>
    <col min="7228" max="7228" width="3.875" style="13" customWidth="1"/>
    <col min="7229" max="7425" width="9" style="13" customWidth="1"/>
    <col min="7426" max="7426" width="3.625" style="13" customWidth="1"/>
    <col min="7427" max="7427" width="8.5" style="13" customWidth="1"/>
    <col min="7428" max="7428" width="20.875" style="13" customWidth="1"/>
    <col min="7429" max="7429" width="11.25" style="13" customWidth="1"/>
    <col min="7430" max="7430" width="11.125" style="13" customWidth="1"/>
    <col min="7431" max="7432" width="11.5" style="13" customWidth="1"/>
    <col min="7433" max="7433" width="16.625" style="13" customWidth="1"/>
    <col min="7434" max="7435" width="10.625" style="13" customWidth="1"/>
    <col min="7436" max="7436" width="10.125" style="13" customWidth="1"/>
    <col min="7437" max="7437" width="11.5" style="13" customWidth="1"/>
    <col min="7438" max="7438" width="12.125" style="13" customWidth="1"/>
    <col min="7439" max="7452" width="0" style="13" hidden="1" customWidth="1"/>
    <col min="7453" max="7453" width="3.625" style="13" customWidth="1"/>
    <col min="7454" max="7454" width="5.625" style="13" customWidth="1"/>
    <col min="7455" max="7455" width="11.625" style="13" customWidth="1"/>
    <col min="7456" max="7456" width="13.625" style="13" customWidth="1"/>
    <col min="7457" max="7458" width="8.625" style="13" customWidth="1"/>
    <col min="7459" max="7465" width="10.625" style="13" customWidth="1"/>
    <col min="7466" max="7483" width="0" style="13" hidden="1" customWidth="1"/>
    <col min="7484" max="7484" width="3.875" style="13" customWidth="1"/>
    <col min="7485" max="7681" width="9" style="13" customWidth="1"/>
    <col min="7682" max="7682" width="3.625" style="13" customWidth="1"/>
    <col min="7683" max="7683" width="8.5" style="13" customWidth="1"/>
    <col min="7684" max="7684" width="20.875" style="13" customWidth="1"/>
    <col min="7685" max="7685" width="11.25" style="13" customWidth="1"/>
    <col min="7686" max="7686" width="11.125" style="13" customWidth="1"/>
    <col min="7687" max="7688" width="11.5" style="13" customWidth="1"/>
    <col min="7689" max="7689" width="16.625" style="13" customWidth="1"/>
    <col min="7690" max="7691" width="10.625" style="13" customWidth="1"/>
    <col min="7692" max="7692" width="10.125" style="13" customWidth="1"/>
    <col min="7693" max="7693" width="11.5" style="13" customWidth="1"/>
    <col min="7694" max="7694" width="12.125" style="13" customWidth="1"/>
    <col min="7695" max="7708" width="0" style="13" hidden="1" customWidth="1"/>
    <col min="7709" max="7709" width="3.625" style="13" customWidth="1"/>
    <col min="7710" max="7710" width="5.625" style="13" customWidth="1"/>
    <col min="7711" max="7711" width="11.625" style="13" customWidth="1"/>
    <col min="7712" max="7712" width="13.625" style="13" customWidth="1"/>
    <col min="7713" max="7714" width="8.625" style="13" customWidth="1"/>
    <col min="7715" max="7721" width="10.625" style="13" customWidth="1"/>
    <col min="7722" max="7739" width="0" style="13" hidden="1" customWidth="1"/>
    <col min="7740" max="7740" width="3.875" style="13" customWidth="1"/>
    <col min="7741" max="7937" width="9" style="13" customWidth="1"/>
    <col min="7938" max="7938" width="3.625" style="13" customWidth="1"/>
    <col min="7939" max="7939" width="8.5" style="13" customWidth="1"/>
    <col min="7940" max="7940" width="20.875" style="13" customWidth="1"/>
    <col min="7941" max="7941" width="11.25" style="13" customWidth="1"/>
    <col min="7942" max="7942" width="11.125" style="13" customWidth="1"/>
    <col min="7943" max="7944" width="11.5" style="13" customWidth="1"/>
    <col min="7945" max="7945" width="16.625" style="13" customWidth="1"/>
    <col min="7946" max="7947" width="10.625" style="13" customWidth="1"/>
    <col min="7948" max="7948" width="10.125" style="13" customWidth="1"/>
    <col min="7949" max="7949" width="11.5" style="13" customWidth="1"/>
    <col min="7950" max="7950" width="12.125" style="13" customWidth="1"/>
    <col min="7951" max="7964" width="0" style="13" hidden="1" customWidth="1"/>
    <col min="7965" max="7965" width="3.625" style="13" customWidth="1"/>
    <col min="7966" max="7966" width="5.625" style="13" customWidth="1"/>
    <col min="7967" max="7967" width="11.625" style="13" customWidth="1"/>
    <col min="7968" max="7968" width="13.625" style="13" customWidth="1"/>
    <col min="7969" max="7970" width="8.625" style="13" customWidth="1"/>
    <col min="7971" max="7977" width="10.625" style="13" customWidth="1"/>
    <col min="7978" max="7995" width="0" style="13" hidden="1" customWidth="1"/>
    <col min="7996" max="7996" width="3.875" style="13" customWidth="1"/>
    <col min="7997" max="8193" width="9" style="13" customWidth="1"/>
    <col min="8194" max="8194" width="3.625" style="13" customWidth="1"/>
    <col min="8195" max="8195" width="8.5" style="13" customWidth="1"/>
    <col min="8196" max="8196" width="20.875" style="13" customWidth="1"/>
    <col min="8197" max="8197" width="11.25" style="13" customWidth="1"/>
    <col min="8198" max="8198" width="11.125" style="13" customWidth="1"/>
    <col min="8199" max="8200" width="11.5" style="13" customWidth="1"/>
    <col min="8201" max="8201" width="16.625" style="13" customWidth="1"/>
    <col min="8202" max="8203" width="10.625" style="13" customWidth="1"/>
    <col min="8204" max="8204" width="10.125" style="13" customWidth="1"/>
    <col min="8205" max="8205" width="11.5" style="13" customWidth="1"/>
    <col min="8206" max="8206" width="12.125" style="13" customWidth="1"/>
    <col min="8207" max="8220" width="0" style="13" hidden="1" customWidth="1"/>
    <col min="8221" max="8221" width="3.625" style="13" customWidth="1"/>
    <col min="8222" max="8222" width="5.625" style="13" customWidth="1"/>
    <col min="8223" max="8223" width="11.625" style="13" customWidth="1"/>
    <col min="8224" max="8224" width="13.625" style="13" customWidth="1"/>
    <col min="8225" max="8226" width="8.625" style="13" customWidth="1"/>
    <col min="8227" max="8233" width="10.625" style="13" customWidth="1"/>
    <col min="8234" max="8251" width="0" style="13" hidden="1" customWidth="1"/>
    <col min="8252" max="8252" width="3.875" style="13" customWidth="1"/>
    <col min="8253" max="8449" width="9" style="13" customWidth="1"/>
    <col min="8450" max="8450" width="3.625" style="13" customWidth="1"/>
    <col min="8451" max="8451" width="8.5" style="13" customWidth="1"/>
    <col min="8452" max="8452" width="20.875" style="13" customWidth="1"/>
    <col min="8453" max="8453" width="11.25" style="13" customWidth="1"/>
    <col min="8454" max="8454" width="11.125" style="13" customWidth="1"/>
    <col min="8455" max="8456" width="11.5" style="13" customWidth="1"/>
    <col min="8457" max="8457" width="16.625" style="13" customWidth="1"/>
    <col min="8458" max="8459" width="10.625" style="13" customWidth="1"/>
    <col min="8460" max="8460" width="10.125" style="13" customWidth="1"/>
    <col min="8461" max="8461" width="11.5" style="13" customWidth="1"/>
    <col min="8462" max="8462" width="12.125" style="13" customWidth="1"/>
    <col min="8463" max="8476" width="0" style="13" hidden="1" customWidth="1"/>
    <col min="8477" max="8477" width="3.625" style="13" customWidth="1"/>
    <col min="8478" max="8478" width="5.625" style="13" customWidth="1"/>
    <col min="8479" max="8479" width="11.625" style="13" customWidth="1"/>
    <col min="8480" max="8480" width="13.625" style="13" customWidth="1"/>
    <col min="8481" max="8482" width="8.625" style="13" customWidth="1"/>
    <col min="8483" max="8489" width="10.625" style="13" customWidth="1"/>
    <col min="8490" max="8507" width="0" style="13" hidden="1" customWidth="1"/>
    <col min="8508" max="8508" width="3.875" style="13" customWidth="1"/>
    <col min="8509" max="8705" width="9" style="13" customWidth="1"/>
    <col min="8706" max="8706" width="3.625" style="13" customWidth="1"/>
    <col min="8707" max="8707" width="8.5" style="13" customWidth="1"/>
    <col min="8708" max="8708" width="20.875" style="13" customWidth="1"/>
    <col min="8709" max="8709" width="11.25" style="13" customWidth="1"/>
    <col min="8710" max="8710" width="11.125" style="13" customWidth="1"/>
    <col min="8711" max="8712" width="11.5" style="13" customWidth="1"/>
    <col min="8713" max="8713" width="16.625" style="13" customWidth="1"/>
    <col min="8714" max="8715" width="10.625" style="13" customWidth="1"/>
    <col min="8716" max="8716" width="10.125" style="13" customWidth="1"/>
    <col min="8717" max="8717" width="11.5" style="13" customWidth="1"/>
    <col min="8718" max="8718" width="12.125" style="13" customWidth="1"/>
    <col min="8719" max="8732" width="0" style="13" hidden="1" customWidth="1"/>
    <col min="8733" max="8733" width="3.625" style="13" customWidth="1"/>
    <col min="8734" max="8734" width="5.625" style="13" customWidth="1"/>
    <col min="8735" max="8735" width="11.625" style="13" customWidth="1"/>
    <col min="8736" max="8736" width="13.625" style="13" customWidth="1"/>
    <col min="8737" max="8738" width="8.625" style="13" customWidth="1"/>
    <col min="8739" max="8745" width="10.625" style="13" customWidth="1"/>
    <col min="8746" max="8763" width="0" style="13" hidden="1" customWidth="1"/>
    <col min="8764" max="8764" width="3.875" style="13" customWidth="1"/>
    <col min="8765" max="8961" width="9" style="13" customWidth="1"/>
    <col min="8962" max="8962" width="3.625" style="13" customWidth="1"/>
    <col min="8963" max="8963" width="8.5" style="13" customWidth="1"/>
    <col min="8964" max="8964" width="20.875" style="13" customWidth="1"/>
    <col min="8965" max="8965" width="11.25" style="13" customWidth="1"/>
    <col min="8966" max="8966" width="11.125" style="13" customWidth="1"/>
    <col min="8967" max="8968" width="11.5" style="13" customWidth="1"/>
    <col min="8969" max="8969" width="16.625" style="13" customWidth="1"/>
    <col min="8970" max="8971" width="10.625" style="13" customWidth="1"/>
    <col min="8972" max="8972" width="10.125" style="13" customWidth="1"/>
    <col min="8973" max="8973" width="11.5" style="13" customWidth="1"/>
    <col min="8974" max="8974" width="12.125" style="13" customWidth="1"/>
    <col min="8975" max="8988" width="0" style="13" hidden="1" customWidth="1"/>
    <col min="8989" max="8989" width="3.625" style="13" customWidth="1"/>
    <col min="8990" max="8990" width="5.625" style="13" customWidth="1"/>
    <col min="8991" max="8991" width="11.625" style="13" customWidth="1"/>
    <col min="8992" max="8992" width="13.625" style="13" customWidth="1"/>
    <col min="8993" max="8994" width="8.625" style="13" customWidth="1"/>
    <col min="8995" max="9001" width="10.625" style="13" customWidth="1"/>
    <col min="9002" max="9019" width="0" style="13" hidden="1" customWidth="1"/>
    <col min="9020" max="9020" width="3.875" style="13" customWidth="1"/>
    <col min="9021" max="9217" width="9" style="13" customWidth="1"/>
    <col min="9218" max="9218" width="3.625" style="13" customWidth="1"/>
    <col min="9219" max="9219" width="8.5" style="13" customWidth="1"/>
    <col min="9220" max="9220" width="20.875" style="13" customWidth="1"/>
    <col min="9221" max="9221" width="11.25" style="13" customWidth="1"/>
    <col min="9222" max="9222" width="11.125" style="13" customWidth="1"/>
    <col min="9223" max="9224" width="11.5" style="13" customWidth="1"/>
    <col min="9225" max="9225" width="16.625" style="13" customWidth="1"/>
    <col min="9226" max="9227" width="10.625" style="13" customWidth="1"/>
    <col min="9228" max="9228" width="10.125" style="13" customWidth="1"/>
    <col min="9229" max="9229" width="11.5" style="13" customWidth="1"/>
    <col min="9230" max="9230" width="12.125" style="13" customWidth="1"/>
    <col min="9231" max="9244" width="0" style="13" hidden="1" customWidth="1"/>
    <col min="9245" max="9245" width="3.625" style="13" customWidth="1"/>
    <col min="9246" max="9246" width="5.625" style="13" customWidth="1"/>
    <col min="9247" max="9247" width="11.625" style="13" customWidth="1"/>
    <col min="9248" max="9248" width="13.625" style="13" customWidth="1"/>
    <col min="9249" max="9250" width="8.625" style="13" customWidth="1"/>
    <col min="9251" max="9257" width="10.625" style="13" customWidth="1"/>
    <col min="9258" max="9275" width="0" style="13" hidden="1" customWidth="1"/>
    <col min="9276" max="9276" width="3.875" style="13" customWidth="1"/>
    <col min="9277" max="9473" width="9" style="13" customWidth="1"/>
    <col min="9474" max="9474" width="3.625" style="13" customWidth="1"/>
    <col min="9475" max="9475" width="8.5" style="13" customWidth="1"/>
    <col min="9476" max="9476" width="20.875" style="13" customWidth="1"/>
    <col min="9477" max="9477" width="11.25" style="13" customWidth="1"/>
    <col min="9478" max="9478" width="11.125" style="13" customWidth="1"/>
    <col min="9479" max="9480" width="11.5" style="13" customWidth="1"/>
    <col min="9481" max="9481" width="16.625" style="13" customWidth="1"/>
    <col min="9482" max="9483" width="10.625" style="13" customWidth="1"/>
    <col min="9484" max="9484" width="10.125" style="13" customWidth="1"/>
    <col min="9485" max="9485" width="11.5" style="13" customWidth="1"/>
    <col min="9486" max="9486" width="12.125" style="13" customWidth="1"/>
    <col min="9487" max="9500" width="0" style="13" hidden="1" customWidth="1"/>
    <col min="9501" max="9501" width="3.625" style="13" customWidth="1"/>
    <col min="9502" max="9502" width="5.625" style="13" customWidth="1"/>
    <col min="9503" max="9503" width="11.625" style="13" customWidth="1"/>
    <col min="9504" max="9504" width="13.625" style="13" customWidth="1"/>
    <col min="9505" max="9506" width="8.625" style="13" customWidth="1"/>
    <col min="9507" max="9513" width="10.625" style="13" customWidth="1"/>
    <col min="9514" max="9531" width="0" style="13" hidden="1" customWidth="1"/>
    <col min="9532" max="9532" width="3.875" style="13" customWidth="1"/>
    <col min="9533" max="9729" width="9" style="13" customWidth="1"/>
    <col min="9730" max="9730" width="3.625" style="13" customWidth="1"/>
    <col min="9731" max="9731" width="8.5" style="13" customWidth="1"/>
    <col min="9732" max="9732" width="20.875" style="13" customWidth="1"/>
    <col min="9733" max="9733" width="11.25" style="13" customWidth="1"/>
    <col min="9734" max="9734" width="11.125" style="13" customWidth="1"/>
    <col min="9735" max="9736" width="11.5" style="13" customWidth="1"/>
    <col min="9737" max="9737" width="16.625" style="13" customWidth="1"/>
    <col min="9738" max="9739" width="10.625" style="13" customWidth="1"/>
    <col min="9740" max="9740" width="10.125" style="13" customWidth="1"/>
    <col min="9741" max="9741" width="11.5" style="13" customWidth="1"/>
    <col min="9742" max="9742" width="12.125" style="13" customWidth="1"/>
    <col min="9743" max="9756" width="0" style="13" hidden="1" customWidth="1"/>
    <col min="9757" max="9757" width="3.625" style="13" customWidth="1"/>
    <col min="9758" max="9758" width="5.625" style="13" customWidth="1"/>
    <col min="9759" max="9759" width="11.625" style="13" customWidth="1"/>
    <col min="9760" max="9760" width="13.625" style="13" customWidth="1"/>
    <col min="9761" max="9762" width="8.625" style="13" customWidth="1"/>
    <col min="9763" max="9769" width="10.625" style="13" customWidth="1"/>
    <col min="9770" max="9787" width="0" style="13" hidden="1" customWidth="1"/>
    <col min="9788" max="9788" width="3.875" style="13" customWidth="1"/>
    <col min="9789" max="9985" width="9" style="13" customWidth="1"/>
    <col min="9986" max="9986" width="3.625" style="13" customWidth="1"/>
    <col min="9987" max="9987" width="8.5" style="13" customWidth="1"/>
    <col min="9988" max="9988" width="20.875" style="13" customWidth="1"/>
    <col min="9989" max="9989" width="11.25" style="13" customWidth="1"/>
    <col min="9990" max="9990" width="11.125" style="13" customWidth="1"/>
    <col min="9991" max="9992" width="11.5" style="13" customWidth="1"/>
    <col min="9993" max="9993" width="16.625" style="13" customWidth="1"/>
    <col min="9994" max="9995" width="10.625" style="13" customWidth="1"/>
    <col min="9996" max="9996" width="10.125" style="13" customWidth="1"/>
    <col min="9997" max="9997" width="11.5" style="13" customWidth="1"/>
    <col min="9998" max="9998" width="12.125" style="13" customWidth="1"/>
    <col min="9999" max="10012" width="0" style="13" hidden="1" customWidth="1"/>
    <col min="10013" max="10013" width="3.625" style="13" customWidth="1"/>
    <col min="10014" max="10014" width="5.625" style="13" customWidth="1"/>
    <col min="10015" max="10015" width="11.625" style="13" customWidth="1"/>
    <col min="10016" max="10016" width="13.625" style="13" customWidth="1"/>
    <col min="10017" max="10018" width="8.625" style="13" customWidth="1"/>
    <col min="10019" max="10025" width="10.625" style="13" customWidth="1"/>
    <col min="10026" max="10043" width="0" style="13" hidden="1" customWidth="1"/>
    <col min="10044" max="10044" width="3.875" style="13" customWidth="1"/>
    <col min="10045" max="10241" width="9" style="13" customWidth="1"/>
    <col min="10242" max="10242" width="3.625" style="13" customWidth="1"/>
    <col min="10243" max="10243" width="8.5" style="13" customWidth="1"/>
    <col min="10244" max="10244" width="20.875" style="13" customWidth="1"/>
    <col min="10245" max="10245" width="11.25" style="13" customWidth="1"/>
    <col min="10246" max="10246" width="11.125" style="13" customWidth="1"/>
    <col min="10247" max="10248" width="11.5" style="13" customWidth="1"/>
    <col min="10249" max="10249" width="16.625" style="13" customWidth="1"/>
    <col min="10250" max="10251" width="10.625" style="13" customWidth="1"/>
    <col min="10252" max="10252" width="10.125" style="13" customWidth="1"/>
    <col min="10253" max="10253" width="11.5" style="13" customWidth="1"/>
    <col min="10254" max="10254" width="12.125" style="13" customWidth="1"/>
    <col min="10255" max="10268" width="0" style="13" hidden="1" customWidth="1"/>
    <col min="10269" max="10269" width="3.625" style="13" customWidth="1"/>
    <col min="10270" max="10270" width="5.625" style="13" customWidth="1"/>
    <col min="10271" max="10271" width="11.625" style="13" customWidth="1"/>
    <col min="10272" max="10272" width="13.625" style="13" customWidth="1"/>
    <col min="10273" max="10274" width="8.625" style="13" customWidth="1"/>
    <col min="10275" max="10281" width="10.625" style="13" customWidth="1"/>
    <col min="10282" max="10299" width="0" style="13" hidden="1" customWidth="1"/>
    <col min="10300" max="10300" width="3.875" style="13" customWidth="1"/>
    <col min="10301" max="10497" width="9" style="13" customWidth="1"/>
    <col min="10498" max="10498" width="3.625" style="13" customWidth="1"/>
    <col min="10499" max="10499" width="8.5" style="13" customWidth="1"/>
    <col min="10500" max="10500" width="20.875" style="13" customWidth="1"/>
    <col min="10501" max="10501" width="11.25" style="13" customWidth="1"/>
    <col min="10502" max="10502" width="11.125" style="13" customWidth="1"/>
    <col min="10503" max="10504" width="11.5" style="13" customWidth="1"/>
    <col min="10505" max="10505" width="16.625" style="13" customWidth="1"/>
    <col min="10506" max="10507" width="10.625" style="13" customWidth="1"/>
    <col min="10508" max="10508" width="10.125" style="13" customWidth="1"/>
    <col min="10509" max="10509" width="11.5" style="13" customWidth="1"/>
    <col min="10510" max="10510" width="12.125" style="13" customWidth="1"/>
    <col min="10511" max="10524" width="0" style="13" hidden="1" customWidth="1"/>
    <col min="10525" max="10525" width="3.625" style="13" customWidth="1"/>
    <col min="10526" max="10526" width="5.625" style="13" customWidth="1"/>
    <col min="10527" max="10527" width="11.625" style="13" customWidth="1"/>
    <col min="10528" max="10528" width="13.625" style="13" customWidth="1"/>
    <col min="10529" max="10530" width="8.625" style="13" customWidth="1"/>
    <col min="10531" max="10537" width="10.625" style="13" customWidth="1"/>
    <col min="10538" max="10555" width="0" style="13" hidden="1" customWidth="1"/>
    <col min="10556" max="10556" width="3.875" style="13" customWidth="1"/>
    <col min="10557" max="10753" width="9" style="13" customWidth="1"/>
    <col min="10754" max="10754" width="3.625" style="13" customWidth="1"/>
    <col min="10755" max="10755" width="8.5" style="13" customWidth="1"/>
    <col min="10756" max="10756" width="20.875" style="13" customWidth="1"/>
    <col min="10757" max="10757" width="11.25" style="13" customWidth="1"/>
    <col min="10758" max="10758" width="11.125" style="13" customWidth="1"/>
    <col min="10759" max="10760" width="11.5" style="13" customWidth="1"/>
    <col min="10761" max="10761" width="16.625" style="13" customWidth="1"/>
    <col min="10762" max="10763" width="10.625" style="13" customWidth="1"/>
    <col min="10764" max="10764" width="10.125" style="13" customWidth="1"/>
    <col min="10765" max="10765" width="11.5" style="13" customWidth="1"/>
    <col min="10766" max="10766" width="12.125" style="13" customWidth="1"/>
    <col min="10767" max="10780" width="0" style="13" hidden="1" customWidth="1"/>
    <col min="10781" max="10781" width="3.625" style="13" customWidth="1"/>
    <col min="10782" max="10782" width="5.625" style="13" customWidth="1"/>
    <col min="10783" max="10783" width="11.625" style="13" customWidth="1"/>
    <col min="10784" max="10784" width="13.625" style="13" customWidth="1"/>
    <col min="10785" max="10786" width="8.625" style="13" customWidth="1"/>
    <col min="10787" max="10793" width="10.625" style="13" customWidth="1"/>
    <col min="10794" max="10811" width="0" style="13" hidden="1" customWidth="1"/>
    <col min="10812" max="10812" width="3.875" style="13" customWidth="1"/>
    <col min="10813" max="11009" width="9" style="13" customWidth="1"/>
    <col min="11010" max="11010" width="3.625" style="13" customWidth="1"/>
    <col min="11011" max="11011" width="8.5" style="13" customWidth="1"/>
    <col min="11012" max="11012" width="20.875" style="13" customWidth="1"/>
    <col min="11013" max="11013" width="11.25" style="13" customWidth="1"/>
    <col min="11014" max="11014" width="11.125" style="13" customWidth="1"/>
    <col min="11015" max="11016" width="11.5" style="13" customWidth="1"/>
    <col min="11017" max="11017" width="16.625" style="13" customWidth="1"/>
    <col min="11018" max="11019" width="10.625" style="13" customWidth="1"/>
    <col min="11020" max="11020" width="10.125" style="13" customWidth="1"/>
    <col min="11021" max="11021" width="11.5" style="13" customWidth="1"/>
    <col min="11022" max="11022" width="12.125" style="13" customWidth="1"/>
    <col min="11023" max="11036" width="0" style="13" hidden="1" customWidth="1"/>
    <col min="11037" max="11037" width="3.625" style="13" customWidth="1"/>
    <col min="11038" max="11038" width="5.625" style="13" customWidth="1"/>
    <col min="11039" max="11039" width="11.625" style="13" customWidth="1"/>
    <col min="11040" max="11040" width="13.625" style="13" customWidth="1"/>
    <col min="11041" max="11042" width="8.625" style="13" customWidth="1"/>
    <col min="11043" max="11049" width="10.625" style="13" customWidth="1"/>
    <col min="11050" max="11067" width="0" style="13" hidden="1" customWidth="1"/>
    <col min="11068" max="11068" width="3.875" style="13" customWidth="1"/>
    <col min="11069" max="11265" width="9" style="13" customWidth="1"/>
    <col min="11266" max="11266" width="3.625" style="13" customWidth="1"/>
    <col min="11267" max="11267" width="8.5" style="13" customWidth="1"/>
    <col min="11268" max="11268" width="20.875" style="13" customWidth="1"/>
    <col min="11269" max="11269" width="11.25" style="13" customWidth="1"/>
    <col min="11270" max="11270" width="11.125" style="13" customWidth="1"/>
    <col min="11271" max="11272" width="11.5" style="13" customWidth="1"/>
    <col min="11273" max="11273" width="16.625" style="13" customWidth="1"/>
    <col min="11274" max="11275" width="10.625" style="13" customWidth="1"/>
    <col min="11276" max="11276" width="10.125" style="13" customWidth="1"/>
    <col min="11277" max="11277" width="11.5" style="13" customWidth="1"/>
    <col min="11278" max="11278" width="12.125" style="13" customWidth="1"/>
    <col min="11279" max="11292" width="0" style="13" hidden="1" customWidth="1"/>
    <col min="11293" max="11293" width="3.625" style="13" customWidth="1"/>
    <col min="11294" max="11294" width="5.625" style="13" customWidth="1"/>
    <col min="11295" max="11295" width="11.625" style="13" customWidth="1"/>
    <col min="11296" max="11296" width="13.625" style="13" customWidth="1"/>
    <col min="11297" max="11298" width="8.625" style="13" customWidth="1"/>
    <col min="11299" max="11305" width="10.625" style="13" customWidth="1"/>
    <col min="11306" max="11323" width="0" style="13" hidden="1" customWidth="1"/>
    <col min="11324" max="11324" width="3.875" style="13" customWidth="1"/>
    <col min="11325" max="11521" width="9" style="13" customWidth="1"/>
    <col min="11522" max="11522" width="3.625" style="13" customWidth="1"/>
    <col min="11523" max="11523" width="8.5" style="13" customWidth="1"/>
    <col min="11524" max="11524" width="20.875" style="13" customWidth="1"/>
    <col min="11525" max="11525" width="11.25" style="13" customWidth="1"/>
    <col min="11526" max="11526" width="11.125" style="13" customWidth="1"/>
    <col min="11527" max="11528" width="11.5" style="13" customWidth="1"/>
    <col min="11529" max="11529" width="16.625" style="13" customWidth="1"/>
    <col min="11530" max="11531" width="10.625" style="13" customWidth="1"/>
    <col min="11532" max="11532" width="10.125" style="13" customWidth="1"/>
    <col min="11533" max="11533" width="11.5" style="13" customWidth="1"/>
    <col min="11534" max="11534" width="12.125" style="13" customWidth="1"/>
    <col min="11535" max="11548" width="0" style="13" hidden="1" customWidth="1"/>
    <col min="11549" max="11549" width="3.625" style="13" customWidth="1"/>
    <col min="11550" max="11550" width="5.625" style="13" customWidth="1"/>
    <col min="11551" max="11551" width="11.625" style="13" customWidth="1"/>
    <col min="11552" max="11552" width="13.625" style="13" customWidth="1"/>
    <col min="11553" max="11554" width="8.625" style="13" customWidth="1"/>
    <col min="11555" max="11561" width="10.625" style="13" customWidth="1"/>
    <col min="11562" max="11579" width="0" style="13" hidden="1" customWidth="1"/>
    <col min="11580" max="11580" width="3.875" style="13" customWidth="1"/>
    <col min="11581" max="11777" width="9" style="13" customWidth="1"/>
    <col min="11778" max="11778" width="3.625" style="13" customWidth="1"/>
    <col min="11779" max="11779" width="8.5" style="13" customWidth="1"/>
    <col min="11780" max="11780" width="20.875" style="13" customWidth="1"/>
    <col min="11781" max="11781" width="11.25" style="13" customWidth="1"/>
    <col min="11782" max="11782" width="11.125" style="13" customWidth="1"/>
    <col min="11783" max="11784" width="11.5" style="13" customWidth="1"/>
    <col min="11785" max="11785" width="16.625" style="13" customWidth="1"/>
    <col min="11786" max="11787" width="10.625" style="13" customWidth="1"/>
    <col min="11788" max="11788" width="10.125" style="13" customWidth="1"/>
    <col min="11789" max="11789" width="11.5" style="13" customWidth="1"/>
    <col min="11790" max="11790" width="12.125" style="13" customWidth="1"/>
    <col min="11791" max="11804" width="0" style="13" hidden="1" customWidth="1"/>
    <col min="11805" max="11805" width="3.625" style="13" customWidth="1"/>
    <col min="11806" max="11806" width="5.625" style="13" customWidth="1"/>
    <col min="11807" max="11807" width="11.625" style="13" customWidth="1"/>
    <col min="11808" max="11808" width="13.625" style="13" customWidth="1"/>
    <col min="11809" max="11810" width="8.625" style="13" customWidth="1"/>
    <col min="11811" max="11817" width="10.625" style="13" customWidth="1"/>
    <col min="11818" max="11835" width="0" style="13" hidden="1" customWidth="1"/>
    <col min="11836" max="11836" width="3.875" style="13" customWidth="1"/>
    <col min="11837" max="12033" width="9" style="13" customWidth="1"/>
    <col min="12034" max="12034" width="3.625" style="13" customWidth="1"/>
    <col min="12035" max="12035" width="8.5" style="13" customWidth="1"/>
    <col min="12036" max="12036" width="20.875" style="13" customWidth="1"/>
    <col min="12037" max="12037" width="11.25" style="13" customWidth="1"/>
    <col min="12038" max="12038" width="11.125" style="13" customWidth="1"/>
    <col min="12039" max="12040" width="11.5" style="13" customWidth="1"/>
    <col min="12041" max="12041" width="16.625" style="13" customWidth="1"/>
    <col min="12042" max="12043" width="10.625" style="13" customWidth="1"/>
    <col min="12044" max="12044" width="10.125" style="13" customWidth="1"/>
    <col min="12045" max="12045" width="11.5" style="13" customWidth="1"/>
    <col min="12046" max="12046" width="12.125" style="13" customWidth="1"/>
    <col min="12047" max="12060" width="0" style="13" hidden="1" customWidth="1"/>
    <col min="12061" max="12061" width="3.625" style="13" customWidth="1"/>
    <col min="12062" max="12062" width="5.625" style="13" customWidth="1"/>
    <col min="12063" max="12063" width="11.625" style="13" customWidth="1"/>
    <col min="12064" max="12064" width="13.625" style="13" customWidth="1"/>
    <col min="12065" max="12066" width="8.625" style="13" customWidth="1"/>
    <col min="12067" max="12073" width="10.625" style="13" customWidth="1"/>
    <col min="12074" max="12091" width="0" style="13" hidden="1" customWidth="1"/>
    <col min="12092" max="12092" width="3.875" style="13" customWidth="1"/>
    <col min="12093" max="12289" width="9" style="13" customWidth="1"/>
    <col min="12290" max="12290" width="3.625" style="13" customWidth="1"/>
    <col min="12291" max="12291" width="8.5" style="13" customWidth="1"/>
    <col min="12292" max="12292" width="20.875" style="13" customWidth="1"/>
    <col min="12293" max="12293" width="11.25" style="13" customWidth="1"/>
    <col min="12294" max="12294" width="11.125" style="13" customWidth="1"/>
    <col min="12295" max="12296" width="11.5" style="13" customWidth="1"/>
    <col min="12297" max="12297" width="16.625" style="13" customWidth="1"/>
    <col min="12298" max="12299" width="10.625" style="13" customWidth="1"/>
    <col min="12300" max="12300" width="10.125" style="13" customWidth="1"/>
    <col min="12301" max="12301" width="11.5" style="13" customWidth="1"/>
    <col min="12302" max="12302" width="12.125" style="13" customWidth="1"/>
    <col min="12303" max="12316" width="0" style="13" hidden="1" customWidth="1"/>
    <col min="12317" max="12317" width="3.625" style="13" customWidth="1"/>
    <col min="12318" max="12318" width="5.625" style="13" customWidth="1"/>
    <col min="12319" max="12319" width="11.625" style="13" customWidth="1"/>
    <col min="12320" max="12320" width="13.625" style="13" customWidth="1"/>
    <col min="12321" max="12322" width="8.625" style="13" customWidth="1"/>
    <col min="12323" max="12329" width="10.625" style="13" customWidth="1"/>
    <col min="12330" max="12347" width="0" style="13" hidden="1" customWidth="1"/>
    <col min="12348" max="12348" width="3.875" style="13" customWidth="1"/>
    <col min="12349" max="12545" width="9" style="13" customWidth="1"/>
    <col min="12546" max="12546" width="3.625" style="13" customWidth="1"/>
    <col min="12547" max="12547" width="8.5" style="13" customWidth="1"/>
    <col min="12548" max="12548" width="20.875" style="13" customWidth="1"/>
    <col min="12549" max="12549" width="11.25" style="13" customWidth="1"/>
    <col min="12550" max="12550" width="11.125" style="13" customWidth="1"/>
    <col min="12551" max="12552" width="11.5" style="13" customWidth="1"/>
    <col min="12553" max="12553" width="16.625" style="13" customWidth="1"/>
    <col min="12554" max="12555" width="10.625" style="13" customWidth="1"/>
    <col min="12556" max="12556" width="10.125" style="13" customWidth="1"/>
    <col min="12557" max="12557" width="11.5" style="13" customWidth="1"/>
    <col min="12558" max="12558" width="12.125" style="13" customWidth="1"/>
    <col min="12559" max="12572" width="0" style="13" hidden="1" customWidth="1"/>
    <col min="12573" max="12573" width="3.625" style="13" customWidth="1"/>
    <col min="12574" max="12574" width="5.625" style="13" customWidth="1"/>
    <col min="12575" max="12575" width="11.625" style="13" customWidth="1"/>
    <col min="12576" max="12576" width="13.625" style="13" customWidth="1"/>
    <col min="12577" max="12578" width="8.625" style="13" customWidth="1"/>
    <col min="12579" max="12585" width="10.625" style="13" customWidth="1"/>
    <col min="12586" max="12603" width="0" style="13" hidden="1" customWidth="1"/>
    <col min="12604" max="12604" width="3.875" style="13" customWidth="1"/>
    <col min="12605" max="12801" width="9" style="13" customWidth="1"/>
    <col min="12802" max="12802" width="3.625" style="13" customWidth="1"/>
    <col min="12803" max="12803" width="8.5" style="13" customWidth="1"/>
    <col min="12804" max="12804" width="20.875" style="13" customWidth="1"/>
    <col min="12805" max="12805" width="11.25" style="13" customWidth="1"/>
    <col min="12806" max="12806" width="11.125" style="13" customWidth="1"/>
    <col min="12807" max="12808" width="11.5" style="13" customWidth="1"/>
    <col min="12809" max="12809" width="16.625" style="13" customWidth="1"/>
    <col min="12810" max="12811" width="10.625" style="13" customWidth="1"/>
    <col min="12812" max="12812" width="10.125" style="13" customWidth="1"/>
    <col min="12813" max="12813" width="11.5" style="13" customWidth="1"/>
    <col min="12814" max="12814" width="12.125" style="13" customWidth="1"/>
    <col min="12815" max="12828" width="0" style="13" hidden="1" customWidth="1"/>
    <col min="12829" max="12829" width="3.625" style="13" customWidth="1"/>
    <col min="12830" max="12830" width="5.625" style="13" customWidth="1"/>
    <col min="12831" max="12831" width="11.625" style="13" customWidth="1"/>
    <col min="12832" max="12832" width="13.625" style="13" customWidth="1"/>
    <col min="12833" max="12834" width="8.625" style="13" customWidth="1"/>
    <col min="12835" max="12841" width="10.625" style="13" customWidth="1"/>
    <col min="12842" max="12859" width="0" style="13" hidden="1" customWidth="1"/>
    <col min="12860" max="12860" width="3.875" style="13" customWidth="1"/>
    <col min="12861" max="13057" width="9" style="13" customWidth="1"/>
    <col min="13058" max="13058" width="3.625" style="13" customWidth="1"/>
    <col min="13059" max="13059" width="8.5" style="13" customWidth="1"/>
    <col min="13060" max="13060" width="20.875" style="13" customWidth="1"/>
    <col min="13061" max="13061" width="11.25" style="13" customWidth="1"/>
    <col min="13062" max="13062" width="11.125" style="13" customWidth="1"/>
    <col min="13063" max="13064" width="11.5" style="13" customWidth="1"/>
    <col min="13065" max="13065" width="16.625" style="13" customWidth="1"/>
    <col min="13066" max="13067" width="10.625" style="13" customWidth="1"/>
    <col min="13068" max="13068" width="10.125" style="13" customWidth="1"/>
    <col min="13069" max="13069" width="11.5" style="13" customWidth="1"/>
    <col min="13070" max="13070" width="12.125" style="13" customWidth="1"/>
    <col min="13071" max="13084" width="0" style="13" hidden="1" customWidth="1"/>
    <col min="13085" max="13085" width="3.625" style="13" customWidth="1"/>
    <col min="13086" max="13086" width="5.625" style="13" customWidth="1"/>
    <col min="13087" max="13087" width="11.625" style="13" customWidth="1"/>
    <col min="13088" max="13088" width="13.625" style="13" customWidth="1"/>
    <col min="13089" max="13090" width="8.625" style="13" customWidth="1"/>
    <col min="13091" max="13097" width="10.625" style="13" customWidth="1"/>
    <col min="13098" max="13115" width="0" style="13" hidden="1" customWidth="1"/>
    <col min="13116" max="13116" width="3.875" style="13" customWidth="1"/>
    <col min="13117" max="13313" width="9" style="13" customWidth="1"/>
    <col min="13314" max="13314" width="3.625" style="13" customWidth="1"/>
    <col min="13315" max="13315" width="8.5" style="13" customWidth="1"/>
    <col min="13316" max="13316" width="20.875" style="13" customWidth="1"/>
    <col min="13317" max="13317" width="11.25" style="13" customWidth="1"/>
    <col min="13318" max="13318" width="11.125" style="13" customWidth="1"/>
    <col min="13319" max="13320" width="11.5" style="13" customWidth="1"/>
    <col min="13321" max="13321" width="16.625" style="13" customWidth="1"/>
    <col min="13322" max="13323" width="10.625" style="13" customWidth="1"/>
    <col min="13324" max="13324" width="10.125" style="13" customWidth="1"/>
    <col min="13325" max="13325" width="11.5" style="13" customWidth="1"/>
    <col min="13326" max="13326" width="12.125" style="13" customWidth="1"/>
    <col min="13327" max="13340" width="0" style="13" hidden="1" customWidth="1"/>
    <col min="13341" max="13341" width="3.625" style="13" customWidth="1"/>
    <col min="13342" max="13342" width="5.625" style="13" customWidth="1"/>
    <col min="13343" max="13343" width="11.625" style="13" customWidth="1"/>
    <col min="13344" max="13344" width="13.625" style="13" customWidth="1"/>
    <col min="13345" max="13346" width="8.625" style="13" customWidth="1"/>
    <col min="13347" max="13353" width="10.625" style="13" customWidth="1"/>
    <col min="13354" max="13371" width="0" style="13" hidden="1" customWidth="1"/>
    <col min="13372" max="13372" width="3.875" style="13" customWidth="1"/>
    <col min="13373" max="13569" width="9" style="13" customWidth="1"/>
    <col min="13570" max="13570" width="3.625" style="13" customWidth="1"/>
    <col min="13571" max="13571" width="8.5" style="13" customWidth="1"/>
    <col min="13572" max="13572" width="20.875" style="13" customWidth="1"/>
    <col min="13573" max="13573" width="11.25" style="13" customWidth="1"/>
    <col min="13574" max="13574" width="11.125" style="13" customWidth="1"/>
    <col min="13575" max="13576" width="11.5" style="13" customWidth="1"/>
    <col min="13577" max="13577" width="16.625" style="13" customWidth="1"/>
    <col min="13578" max="13579" width="10.625" style="13" customWidth="1"/>
    <col min="13580" max="13580" width="10.125" style="13" customWidth="1"/>
    <col min="13581" max="13581" width="11.5" style="13" customWidth="1"/>
    <col min="13582" max="13582" width="12.125" style="13" customWidth="1"/>
    <col min="13583" max="13596" width="0" style="13" hidden="1" customWidth="1"/>
    <col min="13597" max="13597" width="3.625" style="13" customWidth="1"/>
    <col min="13598" max="13598" width="5.625" style="13" customWidth="1"/>
    <col min="13599" max="13599" width="11.625" style="13" customWidth="1"/>
    <col min="13600" max="13600" width="13.625" style="13" customWidth="1"/>
    <col min="13601" max="13602" width="8.625" style="13" customWidth="1"/>
    <col min="13603" max="13609" width="10.625" style="13" customWidth="1"/>
    <col min="13610" max="13627" width="0" style="13" hidden="1" customWidth="1"/>
    <col min="13628" max="13628" width="3.875" style="13" customWidth="1"/>
    <col min="13629" max="13825" width="9" style="13" customWidth="1"/>
    <col min="13826" max="13826" width="3.625" style="13" customWidth="1"/>
    <col min="13827" max="13827" width="8.5" style="13" customWidth="1"/>
    <col min="13828" max="13828" width="20.875" style="13" customWidth="1"/>
    <col min="13829" max="13829" width="11.25" style="13" customWidth="1"/>
    <col min="13830" max="13830" width="11.125" style="13" customWidth="1"/>
    <col min="13831" max="13832" width="11.5" style="13" customWidth="1"/>
    <col min="13833" max="13833" width="16.625" style="13" customWidth="1"/>
    <col min="13834" max="13835" width="10.625" style="13" customWidth="1"/>
    <col min="13836" max="13836" width="10.125" style="13" customWidth="1"/>
    <col min="13837" max="13837" width="11.5" style="13" customWidth="1"/>
    <col min="13838" max="13838" width="12.125" style="13" customWidth="1"/>
    <col min="13839" max="13852" width="0" style="13" hidden="1" customWidth="1"/>
    <col min="13853" max="13853" width="3.625" style="13" customWidth="1"/>
    <col min="13854" max="13854" width="5.625" style="13" customWidth="1"/>
    <col min="13855" max="13855" width="11.625" style="13" customWidth="1"/>
    <col min="13856" max="13856" width="13.625" style="13" customWidth="1"/>
    <col min="13857" max="13858" width="8.625" style="13" customWidth="1"/>
    <col min="13859" max="13865" width="10.625" style="13" customWidth="1"/>
    <col min="13866" max="13883" width="0" style="13" hidden="1" customWidth="1"/>
    <col min="13884" max="13884" width="3.875" style="13" customWidth="1"/>
    <col min="13885" max="14081" width="9" style="13" customWidth="1"/>
    <col min="14082" max="14082" width="3.625" style="13" customWidth="1"/>
    <col min="14083" max="14083" width="8.5" style="13" customWidth="1"/>
    <col min="14084" max="14084" width="20.875" style="13" customWidth="1"/>
    <col min="14085" max="14085" width="11.25" style="13" customWidth="1"/>
    <col min="14086" max="14086" width="11.125" style="13" customWidth="1"/>
    <col min="14087" max="14088" width="11.5" style="13" customWidth="1"/>
    <col min="14089" max="14089" width="16.625" style="13" customWidth="1"/>
    <col min="14090" max="14091" width="10.625" style="13" customWidth="1"/>
    <col min="14092" max="14092" width="10.125" style="13" customWidth="1"/>
    <col min="14093" max="14093" width="11.5" style="13" customWidth="1"/>
    <col min="14094" max="14094" width="12.125" style="13" customWidth="1"/>
    <col min="14095" max="14108" width="0" style="13" hidden="1" customWidth="1"/>
    <col min="14109" max="14109" width="3.625" style="13" customWidth="1"/>
    <col min="14110" max="14110" width="5.625" style="13" customWidth="1"/>
    <col min="14111" max="14111" width="11.625" style="13" customWidth="1"/>
    <col min="14112" max="14112" width="13.625" style="13" customWidth="1"/>
    <col min="14113" max="14114" width="8.625" style="13" customWidth="1"/>
    <col min="14115" max="14121" width="10.625" style="13" customWidth="1"/>
    <col min="14122" max="14139" width="0" style="13" hidden="1" customWidth="1"/>
    <col min="14140" max="14140" width="3.875" style="13" customWidth="1"/>
    <col min="14141" max="14337" width="9" style="13" customWidth="1"/>
    <col min="14338" max="14338" width="3.625" style="13" customWidth="1"/>
    <col min="14339" max="14339" width="8.5" style="13" customWidth="1"/>
    <col min="14340" max="14340" width="20.875" style="13" customWidth="1"/>
    <col min="14341" max="14341" width="11.25" style="13" customWidth="1"/>
    <col min="14342" max="14342" width="11.125" style="13" customWidth="1"/>
    <col min="14343" max="14344" width="11.5" style="13" customWidth="1"/>
    <col min="14345" max="14345" width="16.625" style="13" customWidth="1"/>
    <col min="14346" max="14347" width="10.625" style="13" customWidth="1"/>
    <col min="14348" max="14348" width="10.125" style="13" customWidth="1"/>
    <col min="14349" max="14349" width="11.5" style="13" customWidth="1"/>
    <col min="14350" max="14350" width="12.125" style="13" customWidth="1"/>
    <col min="14351" max="14364" width="0" style="13" hidden="1" customWidth="1"/>
    <col min="14365" max="14365" width="3.625" style="13" customWidth="1"/>
    <col min="14366" max="14366" width="5.625" style="13" customWidth="1"/>
    <col min="14367" max="14367" width="11.625" style="13" customWidth="1"/>
    <col min="14368" max="14368" width="13.625" style="13" customWidth="1"/>
    <col min="14369" max="14370" width="8.625" style="13" customWidth="1"/>
    <col min="14371" max="14377" width="10.625" style="13" customWidth="1"/>
    <col min="14378" max="14395" width="0" style="13" hidden="1" customWidth="1"/>
    <col min="14396" max="14396" width="3.875" style="13" customWidth="1"/>
    <col min="14397" max="14593" width="9" style="13" customWidth="1"/>
    <col min="14594" max="14594" width="3.625" style="13" customWidth="1"/>
    <col min="14595" max="14595" width="8.5" style="13" customWidth="1"/>
    <col min="14596" max="14596" width="20.875" style="13" customWidth="1"/>
    <col min="14597" max="14597" width="11.25" style="13" customWidth="1"/>
    <col min="14598" max="14598" width="11.125" style="13" customWidth="1"/>
    <col min="14599" max="14600" width="11.5" style="13" customWidth="1"/>
    <col min="14601" max="14601" width="16.625" style="13" customWidth="1"/>
    <col min="14602" max="14603" width="10.625" style="13" customWidth="1"/>
    <col min="14604" max="14604" width="10.125" style="13" customWidth="1"/>
    <col min="14605" max="14605" width="11.5" style="13" customWidth="1"/>
    <col min="14606" max="14606" width="12.125" style="13" customWidth="1"/>
    <col min="14607" max="14620" width="0" style="13" hidden="1" customWidth="1"/>
    <col min="14621" max="14621" width="3.625" style="13" customWidth="1"/>
    <col min="14622" max="14622" width="5.625" style="13" customWidth="1"/>
    <col min="14623" max="14623" width="11.625" style="13" customWidth="1"/>
    <col min="14624" max="14624" width="13.625" style="13" customWidth="1"/>
    <col min="14625" max="14626" width="8.625" style="13" customWidth="1"/>
    <col min="14627" max="14633" width="10.625" style="13" customWidth="1"/>
    <col min="14634" max="14651" width="0" style="13" hidden="1" customWidth="1"/>
    <col min="14652" max="14652" width="3.875" style="13" customWidth="1"/>
    <col min="14653" max="14849" width="9" style="13" customWidth="1"/>
    <col min="14850" max="14850" width="3.625" style="13" customWidth="1"/>
    <col min="14851" max="14851" width="8.5" style="13" customWidth="1"/>
    <col min="14852" max="14852" width="20.875" style="13" customWidth="1"/>
    <col min="14853" max="14853" width="11.25" style="13" customWidth="1"/>
    <col min="14854" max="14854" width="11.125" style="13" customWidth="1"/>
    <col min="14855" max="14856" width="11.5" style="13" customWidth="1"/>
    <col min="14857" max="14857" width="16.625" style="13" customWidth="1"/>
    <col min="14858" max="14859" width="10.625" style="13" customWidth="1"/>
    <col min="14860" max="14860" width="10.125" style="13" customWidth="1"/>
    <col min="14861" max="14861" width="11.5" style="13" customWidth="1"/>
    <col min="14862" max="14862" width="12.125" style="13" customWidth="1"/>
    <col min="14863" max="14876" width="0" style="13" hidden="1" customWidth="1"/>
    <col min="14877" max="14877" width="3.625" style="13" customWidth="1"/>
    <col min="14878" max="14878" width="5.625" style="13" customWidth="1"/>
    <col min="14879" max="14879" width="11.625" style="13" customWidth="1"/>
    <col min="14880" max="14880" width="13.625" style="13" customWidth="1"/>
    <col min="14881" max="14882" width="8.625" style="13" customWidth="1"/>
    <col min="14883" max="14889" width="10.625" style="13" customWidth="1"/>
    <col min="14890" max="14907" width="0" style="13" hidden="1" customWidth="1"/>
    <col min="14908" max="14908" width="3.875" style="13" customWidth="1"/>
    <col min="14909" max="15105" width="9" style="13" customWidth="1"/>
    <col min="15106" max="15106" width="3.625" style="13" customWidth="1"/>
    <col min="15107" max="15107" width="8.5" style="13" customWidth="1"/>
    <col min="15108" max="15108" width="20.875" style="13" customWidth="1"/>
    <col min="15109" max="15109" width="11.25" style="13" customWidth="1"/>
    <col min="15110" max="15110" width="11.125" style="13" customWidth="1"/>
    <col min="15111" max="15112" width="11.5" style="13" customWidth="1"/>
    <col min="15113" max="15113" width="16.625" style="13" customWidth="1"/>
    <col min="15114" max="15115" width="10.625" style="13" customWidth="1"/>
    <col min="15116" max="15116" width="10.125" style="13" customWidth="1"/>
    <col min="15117" max="15117" width="11.5" style="13" customWidth="1"/>
    <col min="15118" max="15118" width="12.125" style="13" customWidth="1"/>
    <col min="15119" max="15132" width="0" style="13" hidden="1" customWidth="1"/>
    <col min="15133" max="15133" width="3.625" style="13" customWidth="1"/>
    <col min="15134" max="15134" width="5.625" style="13" customWidth="1"/>
    <col min="15135" max="15135" width="11.625" style="13" customWidth="1"/>
    <col min="15136" max="15136" width="13.625" style="13" customWidth="1"/>
    <col min="15137" max="15138" width="8.625" style="13" customWidth="1"/>
    <col min="15139" max="15145" width="10.625" style="13" customWidth="1"/>
    <col min="15146" max="15163" width="0" style="13" hidden="1" customWidth="1"/>
    <col min="15164" max="15164" width="3.875" style="13" customWidth="1"/>
    <col min="15165" max="15361" width="9" style="13" customWidth="1"/>
    <col min="15362" max="15362" width="3.625" style="13" customWidth="1"/>
    <col min="15363" max="15363" width="8.5" style="13" customWidth="1"/>
    <col min="15364" max="15364" width="20.875" style="13" customWidth="1"/>
    <col min="15365" max="15365" width="11.25" style="13" customWidth="1"/>
    <col min="15366" max="15366" width="11.125" style="13" customWidth="1"/>
    <col min="15367" max="15368" width="11.5" style="13" customWidth="1"/>
    <col min="15369" max="15369" width="16.625" style="13" customWidth="1"/>
    <col min="15370" max="15371" width="10.625" style="13" customWidth="1"/>
    <col min="15372" max="15372" width="10.125" style="13" customWidth="1"/>
    <col min="15373" max="15373" width="11.5" style="13" customWidth="1"/>
    <col min="15374" max="15374" width="12.125" style="13" customWidth="1"/>
    <col min="15375" max="15388" width="0" style="13" hidden="1" customWidth="1"/>
    <col min="15389" max="15389" width="3.625" style="13" customWidth="1"/>
    <col min="15390" max="15390" width="5.625" style="13" customWidth="1"/>
    <col min="15391" max="15391" width="11.625" style="13" customWidth="1"/>
    <col min="15392" max="15392" width="13.625" style="13" customWidth="1"/>
    <col min="15393" max="15394" width="8.625" style="13" customWidth="1"/>
    <col min="15395" max="15401" width="10.625" style="13" customWidth="1"/>
    <col min="15402" max="15419" width="0" style="13" hidden="1" customWidth="1"/>
    <col min="15420" max="15420" width="3.875" style="13" customWidth="1"/>
    <col min="15421" max="15617" width="9" style="13" customWidth="1"/>
    <col min="15618" max="15618" width="3.625" style="13" customWidth="1"/>
    <col min="15619" max="15619" width="8.5" style="13" customWidth="1"/>
    <col min="15620" max="15620" width="20.875" style="13" customWidth="1"/>
    <col min="15621" max="15621" width="11.25" style="13" customWidth="1"/>
    <col min="15622" max="15622" width="11.125" style="13" customWidth="1"/>
    <col min="15623" max="15624" width="11.5" style="13" customWidth="1"/>
    <col min="15625" max="15625" width="16.625" style="13" customWidth="1"/>
    <col min="15626" max="15627" width="10.625" style="13" customWidth="1"/>
    <col min="15628" max="15628" width="10.125" style="13" customWidth="1"/>
    <col min="15629" max="15629" width="11.5" style="13" customWidth="1"/>
    <col min="15630" max="15630" width="12.125" style="13" customWidth="1"/>
    <col min="15631" max="15644" width="0" style="13" hidden="1" customWidth="1"/>
    <col min="15645" max="15645" width="3.625" style="13" customWidth="1"/>
    <col min="15646" max="15646" width="5.625" style="13" customWidth="1"/>
    <col min="15647" max="15647" width="11.625" style="13" customWidth="1"/>
    <col min="15648" max="15648" width="13.625" style="13" customWidth="1"/>
    <col min="15649" max="15650" width="8.625" style="13" customWidth="1"/>
    <col min="15651" max="15657" width="10.625" style="13" customWidth="1"/>
    <col min="15658" max="15675" width="0" style="13" hidden="1" customWidth="1"/>
    <col min="15676" max="15676" width="3.875" style="13" customWidth="1"/>
    <col min="15677" max="15873" width="9" style="13" customWidth="1"/>
    <col min="15874" max="15874" width="3.625" style="13" customWidth="1"/>
    <col min="15875" max="15875" width="8.5" style="13" customWidth="1"/>
    <col min="15876" max="15876" width="20.875" style="13" customWidth="1"/>
    <col min="15877" max="15877" width="11.25" style="13" customWidth="1"/>
    <col min="15878" max="15878" width="11.125" style="13" customWidth="1"/>
    <col min="15879" max="15880" width="11.5" style="13" customWidth="1"/>
    <col min="15881" max="15881" width="16.625" style="13" customWidth="1"/>
    <col min="15882" max="15883" width="10.625" style="13" customWidth="1"/>
    <col min="15884" max="15884" width="10.125" style="13" customWidth="1"/>
    <col min="15885" max="15885" width="11.5" style="13" customWidth="1"/>
    <col min="15886" max="15886" width="12.125" style="13" customWidth="1"/>
    <col min="15887" max="15900" width="0" style="13" hidden="1" customWidth="1"/>
    <col min="15901" max="15901" width="3.625" style="13" customWidth="1"/>
    <col min="15902" max="15902" width="5.625" style="13" customWidth="1"/>
    <col min="15903" max="15903" width="11.625" style="13" customWidth="1"/>
    <col min="15904" max="15904" width="13.625" style="13" customWidth="1"/>
    <col min="15905" max="15906" width="8.625" style="13" customWidth="1"/>
    <col min="15907" max="15913" width="10.625" style="13" customWidth="1"/>
    <col min="15914" max="15931" width="0" style="13" hidden="1" customWidth="1"/>
    <col min="15932" max="15932" width="3.875" style="13" customWidth="1"/>
    <col min="15933" max="16129" width="9" style="13" customWidth="1"/>
    <col min="16130" max="16130" width="3.625" style="13" customWidth="1"/>
    <col min="16131" max="16131" width="8.5" style="13" customWidth="1"/>
    <col min="16132" max="16132" width="20.875" style="13" customWidth="1"/>
    <col min="16133" max="16133" width="11.25" style="13" customWidth="1"/>
    <col min="16134" max="16134" width="11.125" style="13" customWidth="1"/>
    <col min="16135" max="16136" width="11.5" style="13" customWidth="1"/>
    <col min="16137" max="16137" width="16.625" style="13" customWidth="1"/>
    <col min="16138" max="16139" width="10.625" style="13" customWidth="1"/>
    <col min="16140" max="16140" width="10.125" style="13" customWidth="1"/>
    <col min="16141" max="16141" width="11.5" style="13" customWidth="1"/>
    <col min="16142" max="16142" width="12.125" style="13" customWidth="1"/>
    <col min="16143" max="16156" width="0" style="13" hidden="1" customWidth="1"/>
    <col min="16157" max="16157" width="3.625" style="13" customWidth="1"/>
    <col min="16158" max="16158" width="5.625" style="13" customWidth="1"/>
    <col min="16159" max="16159" width="11.625" style="13" customWidth="1"/>
    <col min="16160" max="16160" width="13.625" style="13" customWidth="1"/>
    <col min="16161" max="16162" width="8.625" style="13" customWidth="1"/>
    <col min="16163" max="16169" width="10.625" style="13" customWidth="1"/>
    <col min="16170" max="16187" width="0" style="13" hidden="1" customWidth="1"/>
    <col min="16188" max="16188" width="3.875" style="13" customWidth="1"/>
    <col min="16189" max="16384" width="9" style="13" customWidth="1"/>
  </cols>
  <sheetData>
    <row r="1" spans="1:80" s="1" customFormat="1" ht="30" customHeight="1"/>
    <row r="2" spans="1:80" s="14" customFormat="1" ht="12" customHeight="1">
      <c r="A2"/>
      <c r="B2" s="33"/>
      <c r="C2" s="33"/>
      <c r="D2" s="33"/>
      <c r="E2" s="33"/>
      <c r="F2" s="33"/>
      <c r="G2" s="33"/>
      <c r="H2" s="33"/>
      <c r="I2" s="33"/>
      <c r="J2" s="33"/>
      <c r="K2" s="33"/>
      <c r="L2" s="33"/>
      <c r="M2" s="33"/>
      <c r="N2" s="33"/>
      <c r="O2" s="12"/>
      <c r="P2" s="1"/>
      <c r="Q2" s="1"/>
      <c r="R2" s="1"/>
      <c r="S2"/>
      <c r="T2"/>
      <c r="U2"/>
      <c r="V2"/>
      <c r="W2"/>
      <c r="X2"/>
      <c r="Y2"/>
      <c r="Z2"/>
      <c r="AA2"/>
      <c r="AB2"/>
      <c r="AC2"/>
      <c r="AD2"/>
      <c r="AE2" s="253"/>
      <c r="AF2" s="33"/>
      <c r="AG2" s="33"/>
      <c r="AH2" s="33"/>
      <c r="AI2" s="33"/>
      <c r="AJ2" s="33"/>
      <c r="AK2" s="33"/>
      <c r="AL2" s="33"/>
      <c r="AM2" s="33"/>
      <c r="AN2" s="33"/>
      <c r="AO2"/>
      <c r="AP2" s="153"/>
      <c r="AQ2" s="1"/>
      <c r="AR2"/>
      <c r="AS2"/>
      <c r="AT2"/>
      <c r="AU2"/>
      <c r="AV2"/>
      <c r="AW2"/>
      <c r="AX2"/>
      <c r="AY2"/>
      <c r="AZ2"/>
      <c r="BA2"/>
      <c r="BB2"/>
      <c r="BC2"/>
      <c r="BD2"/>
      <c r="BE2"/>
      <c r="BF2"/>
      <c r="BG2"/>
      <c r="BH2"/>
    </row>
    <row r="3" spans="1:80" s="14" customFormat="1" ht="19.899999999999999" customHeight="1">
      <c r="A3"/>
      <c r="B3" s="149" t="s">
        <v>1736</v>
      </c>
      <c r="C3" s="33"/>
      <c r="D3" s="33"/>
      <c r="E3" s="33"/>
      <c r="F3" s="33"/>
      <c r="G3" s="33"/>
      <c r="H3" s="33"/>
      <c r="I3" s="33"/>
      <c r="J3" s="33"/>
      <c r="K3" s="33"/>
      <c r="L3" s="33"/>
      <c r="M3" s="33"/>
      <c r="N3" s="33"/>
      <c r="O3" s="12"/>
      <c r="P3" s="1"/>
      <c r="Q3" s="147"/>
      <c r="R3" s="1725" t="s">
        <v>1747</v>
      </c>
      <c r="S3" s="1725"/>
      <c r="T3" s="1725"/>
      <c r="U3" s="1725"/>
      <c r="V3" s="1725"/>
      <c r="W3" s="1725"/>
      <c r="X3" s="1725"/>
      <c r="Y3" s="1725"/>
      <c r="Z3" s="1725"/>
      <c r="AA3" s="1725"/>
      <c r="AB3" s="1725"/>
      <c r="AC3" s="1725"/>
      <c r="AD3" s="1725"/>
      <c r="AE3" s="1725"/>
      <c r="AF3" s="1725"/>
      <c r="AG3" s="1725"/>
      <c r="AH3" s="1725"/>
      <c r="AI3" s="1725"/>
      <c r="AJ3" s="1725"/>
      <c r="AK3" s="1725"/>
      <c r="AL3" s="1725"/>
      <c r="AM3" s="1725"/>
      <c r="AN3" s="1725"/>
      <c r="AO3" s="43"/>
      <c r="AP3"/>
      <c r="AQ3"/>
      <c r="AR3"/>
      <c r="AS3"/>
      <c r="AT3"/>
      <c r="AU3"/>
      <c r="AV3"/>
      <c r="AW3"/>
      <c r="AX3"/>
      <c r="AY3"/>
      <c r="AZ3"/>
      <c r="BA3"/>
      <c r="BB3"/>
      <c r="BC3"/>
      <c r="BD3"/>
      <c r="BE3"/>
      <c r="BF3"/>
      <c r="BG3"/>
      <c r="BH3"/>
    </row>
    <row r="4" spans="1:80" s="14" customFormat="1" ht="9.6" customHeight="1">
      <c r="A4"/>
      <c r="B4"/>
      <c r="C4"/>
      <c r="D4"/>
      <c r="E4"/>
      <c r="F4"/>
      <c r="G4"/>
      <c r="H4"/>
      <c r="I4"/>
      <c r="J4"/>
      <c r="K4"/>
      <c r="L4"/>
      <c r="M4"/>
      <c r="N4" s="43"/>
      <c r="P4" s="1"/>
      <c r="Q4" s="147"/>
      <c r="R4" s="1725"/>
      <c r="S4" s="1725"/>
      <c r="T4" s="1725"/>
      <c r="U4" s="1725"/>
      <c r="V4" s="1725"/>
      <c r="W4" s="1725"/>
      <c r="X4" s="1725"/>
      <c r="Y4" s="1725"/>
      <c r="Z4" s="1725"/>
      <c r="AA4" s="1725"/>
      <c r="AB4" s="1725"/>
      <c r="AC4" s="1725"/>
      <c r="AD4" s="1725"/>
      <c r="AE4" s="1725"/>
      <c r="AF4" s="1725"/>
      <c r="AG4" s="1725"/>
      <c r="AH4" s="1725"/>
      <c r="AI4" s="1725"/>
      <c r="AJ4" s="1725"/>
      <c r="AK4" s="1725"/>
      <c r="AL4" s="1725"/>
      <c r="AM4" s="1725"/>
      <c r="AN4" s="1725"/>
      <c r="BD4"/>
      <c r="BE4"/>
      <c r="BF4"/>
      <c r="BG4"/>
      <c r="BH4"/>
    </row>
    <row r="5" spans="1:80" s="14" customFormat="1" ht="18" customHeight="1">
      <c r="A5"/>
      <c r="B5" s="148" t="s">
        <v>140</v>
      </c>
      <c r="C5" s="6"/>
      <c r="D5" s="6"/>
      <c r="E5" s="6"/>
      <c r="F5" s="6"/>
      <c r="G5" s="6"/>
      <c r="H5" s="6"/>
      <c r="I5" s="6"/>
      <c r="J5" s="6"/>
      <c r="K5" s="6"/>
      <c r="N5" s="36"/>
      <c r="P5"/>
      <c r="Q5" s="147"/>
      <c r="R5" s="1725"/>
      <c r="S5" s="1725"/>
      <c r="T5" s="1725"/>
      <c r="U5" s="1725"/>
      <c r="V5" s="1725"/>
      <c r="W5" s="1725"/>
      <c r="X5" s="1725"/>
      <c r="Y5" s="1725"/>
      <c r="Z5" s="1725"/>
      <c r="AA5" s="1725"/>
      <c r="AB5" s="1725"/>
      <c r="AC5" s="1725"/>
      <c r="AD5" s="1725"/>
      <c r="AE5" s="1725"/>
      <c r="AF5" s="1725"/>
      <c r="AG5" s="1725"/>
      <c r="AH5" s="1725"/>
      <c r="AI5" s="1725"/>
      <c r="AJ5" s="1725"/>
      <c r="AK5" s="1725"/>
      <c r="AL5" s="1725"/>
      <c r="AM5" s="1725"/>
      <c r="AN5" s="1725"/>
      <c r="AO5" s="36"/>
      <c r="AP5"/>
      <c r="AQ5"/>
      <c r="AR5"/>
      <c r="AS5"/>
      <c r="AT5"/>
      <c r="AU5"/>
      <c r="AV5"/>
      <c r="AW5"/>
      <c r="AX5"/>
      <c r="AY5"/>
      <c r="AZ5"/>
      <c r="BA5"/>
      <c r="BB5"/>
      <c r="BC5"/>
      <c r="BD5"/>
      <c r="BE5"/>
      <c r="BF5"/>
      <c r="BG5"/>
      <c r="BH5"/>
    </row>
    <row r="6" spans="1:80" ht="10.15" customHeight="1">
      <c r="B6" s="23"/>
      <c r="C6" s="23"/>
      <c r="D6" s="23"/>
      <c r="E6" s="23"/>
      <c r="F6" s="23"/>
      <c r="G6" s="23"/>
      <c r="H6" s="23"/>
      <c r="I6" s="23"/>
      <c r="J6" s="23"/>
      <c r="K6" s="23"/>
      <c r="L6" s="23"/>
      <c r="M6" s="1"/>
      <c r="N6" s="1"/>
      <c r="O6" s="1"/>
      <c r="Q6" s="147"/>
      <c r="R6" s="1725"/>
      <c r="S6" s="1725"/>
      <c r="T6" s="1725"/>
      <c r="U6" s="1725"/>
      <c r="V6" s="1725"/>
      <c r="W6" s="1725"/>
      <c r="X6" s="1725"/>
      <c r="Y6" s="1725"/>
      <c r="Z6" s="1725"/>
      <c r="AA6" s="1725"/>
      <c r="AB6" s="1725"/>
      <c r="AC6" s="1725"/>
      <c r="AD6" s="1725"/>
      <c r="AE6" s="1725"/>
      <c r="AF6" s="1725"/>
      <c r="AG6" s="1725"/>
      <c r="AH6" s="1725"/>
      <c r="AI6" s="1725"/>
      <c r="AJ6" s="1725"/>
      <c r="AK6" s="1725"/>
      <c r="AL6" s="1725"/>
      <c r="AM6" s="1725"/>
      <c r="AN6" s="1725"/>
      <c r="AR6"/>
      <c r="AS6"/>
      <c r="AT6"/>
      <c r="AU6"/>
      <c r="AV6"/>
      <c r="AW6"/>
      <c r="AX6"/>
    </row>
    <row r="7" spans="1:80" ht="15" customHeight="1">
      <c r="B7" s="120" t="s">
        <v>1122</v>
      </c>
      <c r="C7" s="1"/>
      <c r="D7" s="1"/>
      <c r="E7" s="1"/>
      <c r="F7" s="1"/>
      <c r="G7" s="1"/>
      <c r="H7" s="1"/>
      <c r="I7" s="1"/>
      <c r="J7" s="1"/>
      <c r="K7" s="1"/>
      <c r="AE7" s="256"/>
      <c r="AG7" s="6"/>
      <c r="AH7" s="955" t="s">
        <v>1300</v>
      </c>
      <c r="AI7" s="325" t="e" cm="1">
        <f t="array" aca="1" ref="AI7" ca="1">MID(CELL("address",#REF!),FIND("!",CELL("address",#REF!))+1,LEN(CELL("address",#REF!)))</f>
        <v>#REF!</v>
      </c>
      <c r="AJ7" s="325" t="e" cm="1">
        <f t="array" aca="1" ref="AJ7" ca="1">MID(CELL("address",#REF!),FIND("!",CELL("address",#REF!))+1,LEN(CELL("address",#REF!)))</f>
        <v>#REF!</v>
      </c>
      <c r="AK7" s="325" t="e" cm="1">
        <f t="array" aca="1" ref="AK7" ca="1">MID(CELL("address",#REF!),FIND("!",CELL("address",#REF!))+1,LEN(CELL("address",#REF!)))</f>
        <v>#REF!</v>
      </c>
      <c r="AL7" s="325" t="e" cm="1">
        <f t="array" aca="1" ref="AL7" ca="1">MID(CELL("address",#REF!),FIND("!",CELL("address",#REF!))+1,LEN(CELL("address",#REF!)))</f>
        <v>#REF!</v>
      </c>
      <c r="AM7" s="325" t="e" cm="1">
        <f t="array" aca="1" ref="AM7" ca="1">MID(CELL("address",#REF!),FIND("!",CELL("address",#REF!))+1,LEN(CELL("address",#REF!)))</f>
        <v>#REF!</v>
      </c>
      <c r="AN7" s="325" t="e" cm="1">
        <f t="array" aca="1" ref="AN7" ca="1">MID(CELL("address",#REF!),FIND("!",CELL("address",#REF!))+1,LEN(CELL("address",#REF!)))</f>
        <v>#REF!</v>
      </c>
      <c r="AO7" s="325" t="e" cm="1">
        <f t="array" aca="1" ref="AO7" ca="1">MID(CELL("address",#REF!),FIND("!",CELL("address",#REF!))+1,LEN(CELL("address",#REF!)))</f>
        <v>#REF!</v>
      </c>
      <c r="AP7" s="325" t="e" cm="1">
        <f t="array" aca="1" ref="AP7" ca="1">MID(CELL("address",#REF!),FIND("!",CELL("address",#REF!))+1,LEN(CELL("address",#REF!)))</f>
        <v>#REF!</v>
      </c>
      <c r="AQ7" s="325" t="e" cm="1">
        <f t="array" aca="1" ref="AQ7" ca="1">MID(CELL("address",#REF!),FIND("!",CELL("address",#REF!))+1,LEN(CELL("address",#REF!)))</f>
        <v>#REF!</v>
      </c>
      <c r="AR7" s="325" t="e" cm="1">
        <f t="array" aca="1" ref="AR7" ca="1">MID(CELL("address",#REF!),FIND("!",CELL("address",#REF!))+1,LEN(CELL("address",#REF!)))</f>
        <v>#REF!</v>
      </c>
      <c r="AS7" s="325" t="e" cm="1">
        <f t="array" aca="1" ref="AS7" ca="1">MID(CELL("address",#REF!),FIND("!",CELL("address",#REF!))+1,LEN(CELL("address",#REF!)))</f>
        <v>#REF!</v>
      </c>
      <c r="AT7" s="325" t="e" cm="1">
        <f t="array" aca="1" ref="AT7" ca="1">MID(CELL("address",#REF!),FIND("!",CELL("address",#REF!))+1,LEN(CELL("address",#REF!)))</f>
        <v>#REF!</v>
      </c>
      <c r="AU7" s="325" t="e" cm="1">
        <f t="array" aca="1" ref="AU7" ca="1">MID(CELL("address",#REF!),FIND("!",CELL("address",#REF!))+1,LEN(CELL("address",#REF!)))</f>
        <v>#REF!</v>
      </c>
      <c r="AV7" s="325" t="e" cm="1">
        <f t="array" aca="1" ref="AV7" ca="1">MID(CELL("address",#REF!),FIND("!",CELL("address",#REF!))+1,LEN(CELL("address",#REF!)))</f>
        <v>#REF!</v>
      </c>
      <c r="AW7" s="325" t="e" cm="1">
        <f t="array" aca="1" ref="AW7" ca="1">MID(CELL("address",#REF!),FIND("!",CELL("address",#REF!))+1,LEN(CELL("address",#REF!)))</f>
        <v>#REF!</v>
      </c>
      <c r="AX7" s="325" t="e" cm="1">
        <f t="array" aca="1" ref="AX7" ca="1">MID(CELL("address",#REF!),FIND("!",CELL("address",#REF!))+1,LEN(CELL("address",#REF!)))</f>
        <v>#REF!</v>
      </c>
      <c r="AY7" s="325" t="e" cm="1">
        <f t="array" aca="1" ref="AY7" ca="1">MID(CELL("address",#REF!),FIND("!",CELL("address",#REF!))+1,LEN(CELL("address",#REF!)))</f>
        <v>#REF!</v>
      </c>
      <c r="AZ7" s="325" t="e" cm="1">
        <f t="array" aca="1" ref="AZ7" ca="1">MID(CELL("address",#REF!),FIND("!",CELL("address",#REF!))+1,LEN(CELL("address",#REF!)))</f>
        <v>#REF!</v>
      </c>
      <c r="BA7" s="325" t="e" cm="1">
        <f t="array" aca="1" ref="BA7" ca="1">MID(CELL("address",#REF!),FIND("!",CELL("address",#REF!))+1,LEN(CELL("address",#REF!)))</f>
        <v>#REF!</v>
      </c>
      <c r="BB7" s="325" t="e" cm="1">
        <f t="array" aca="1" ref="BB7" ca="1">MID(CELL("address",#REF!),FIND("!",CELL("address",#REF!))+1,LEN(CELL("address",#REF!)))</f>
        <v>#REF!</v>
      </c>
      <c r="BC7" s="325" t="e" cm="1">
        <f t="array" aca="1" ref="BC7" ca="1">MID(CELL("address",#REF!),FIND("!",CELL("address",#REF!))+1,LEN(CELL("address",#REF!)))</f>
        <v>#REF!</v>
      </c>
    </row>
    <row r="8" spans="1:80" ht="15" customHeight="1">
      <c r="B8" s="35" t="s">
        <v>1155</v>
      </c>
      <c r="C8" s="1"/>
      <c r="D8" s="1"/>
      <c r="E8" s="1"/>
      <c r="F8" s="1"/>
      <c r="G8" s="1"/>
      <c r="H8" s="1"/>
      <c r="I8" s="1"/>
      <c r="J8" s="1"/>
      <c r="K8" s="1"/>
      <c r="R8"/>
      <c r="AE8" s="256"/>
      <c r="AG8" s="6"/>
      <c r="AR8"/>
      <c r="AS8"/>
      <c r="AT8"/>
      <c r="AU8"/>
      <c r="AV8"/>
      <c r="AW8"/>
      <c r="AX8"/>
    </row>
    <row r="9" spans="1:80" ht="15" customHeight="1">
      <c r="B9" s="35"/>
      <c r="C9" s="1"/>
      <c r="D9" s="1"/>
      <c r="E9" s="1"/>
      <c r="F9" s="1"/>
      <c r="G9" s="1"/>
      <c r="H9" s="1"/>
      <c r="K9" s="1714" t="s">
        <v>1156</v>
      </c>
      <c r="L9" s="1715"/>
      <c r="M9" s="1716"/>
      <c r="N9" s="949"/>
      <c r="O9" s="121" t="s">
        <v>48</v>
      </c>
      <c r="AE9" s="256"/>
      <c r="AG9" s="1" t="s">
        <v>1300</v>
      </c>
      <c r="AH9" s="1" t="s">
        <v>1300</v>
      </c>
      <c r="AI9" s="1" t="s">
        <v>1300</v>
      </c>
      <c r="AR9"/>
      <c r="AS9"/>
      <c r="AT9"/>
      <c r="AU9"/>
      <c r="AV9"/>
      <c r="AW9"/>
      <c r="AX9"/>
      <c r="BA9" s="1" t="s">
        <v>152</v>
      </c>
    </row>
    <row r="10" spans="1:80" ht="15" customHeight="1" thickBot="1">
      <c r="B10" s="35"/>
      <c r="C10" s="1"/>
      <c r="D10" s="1"/>
      <c r="E10" s="1"/>
      <c r="F10" s="1"/>
      <c r="G10" s="1"/>
      <c r="H10" s="1"/>
      <c r="I10" s="1"/>
      <c r="J10" s="34"/>
      <c r="K10" s="34"/>
      <c r="L10" s="1"/>
      <c r="M10" s="1"/>
      <c r="N10" s="1"/>
      <c r="O10" s="1"/>
      <c r="AE10" s="35"/>
      <c r="AG10" s="316" t="str">
        <f>"別添6_個票"</f>
        <v>別添6_個票</v>
      </c>
      <c r="AH10" s="325" t="e" cm="1">
        <f t="array" aca="1" ref="AH10" ca="1">MID(CELL("filename",#REF!),FIND("]",CELL("filename",#REF!))+1,LEN(CELL("filename",#REF!)))&amp;"!"</f>
        <v>#REF!</v>
      </c>
      <c r="AI10" s="325" t="e" cm="1">
        <f t="array" aca="1" ref="AI10" ca="1">MID(CELL("filename",#REF!),FIND("]",CELL("filename",#REF!))+1,LEN(CELL("filename",#REF!)))&amp;"!"</f>
        <v>#REF!</v>
      </c>
      <c r="AJ10" s="34"/>
      <c r="AR10"/>
      <c r="AS10"/>
      <c r="AT10"/>
      <c r="AU10"/>
      <c r="AV10"/>
      <c r="AW10"/>
      <c r="AX10" s="1" t="s">
        <v>1262</v>
      </c>
    </row>
    <row r="11" spans="1:80" ht="13.15" customHeight="1" thickBot="1">
      <c r="B11" s="1702" t="s">
        <v>1121</v>
      </c>
      <c r="C11" s="1705" t="s">
        <v>1254</v>
      </c>
      <c r="D11" s="143"/>
      <c r="E11" s="143" t="s">
        <v>51</v>
      </c>
      <c r="F11" s="143" t="s">
        <v>52</v>
      </c>
      <c r="G11" s="143" t="s">
        <v>53</v>
      </c>
      <c r="H11" s="143" t="s">
        <v>1157</v>
      </c>
      <c r="I11" s="143" t="s">
        <v>1158</v>
      </c>
      <c r="J11" s="1707" t="s">
        <v>1298</v>
      </c>
      <c r="K11" s="124" t="s">
        <v>1123</v>
      </c>
      <c r="L11" s="124" t="s">
        <v>1124</v>
      </c>
      <c r="M11" s="124" t="s">
        <v>1159</v>
      </c>
      <c r="N11" s="125" t="s">
        <v>1160</v>
      </c>
      <c r="O11" s="126" t="s">
        <v>1192</v>
      </c>
      <c r="Q11" s="1702"/>
      <c r="R11" s="1705"/>
      <c r="S11" s="143"/>
      <c r="T11" s="143"/>
      <c r="U11" s="143"/>
      <c r="V11" s="143"/>
      <c r="W11" s="143"/>
      <c r="X11" s="143"/>
      <c r="Y11" s="1707"/>
      <c r="Z11" s="124"/>
      <c r="AA11" s="124"/>
      <c r="AB11" s="124"/>
      <c r="AC11" s="125"/>
      <c r="AD11" s="126"/>
      <c r="AE11" s="264"/>
      <c r="AH11" s="267"/>
      <c r="AI11" s="267"/>
      <c r="AJ11" s="267"/>
      <c r="AK11" s="267"/>
      <c r="AL11" s="267"/>
      <c r="AM11" s="267"/>
      <c r="AN11" s="267"/>
      <c r="AO11" s="267"/>
      <c r="AP11" s="267"/>
      <c r="AR11"/>
      <c r="AS11"/>
      <c r="AT11"/>
      <c r="AU11"/>
      <c r="AV11"/>
      <c r="AW11" s="251" t="s">
        <v>1296</v>
      </c>
      <c r="AX11"/>
    </row>
    <row r="12" spans="1:80" ht="15" customHeight="1" thickBot="1">
      <c r="B12" s="1703"/>
      <c r="C12" s="1706"/>
      <c r="D12" s="1708" t="s">
        <v>1217</v>
      </c>
      <c r="E12" s="127" t="s">
        <v>1161</v>
      </c>
      <c r="F12" s="127" t="s">
        <v>1162</v>
      </c>
      <c r="G12" s="127" t="s">
        <v>1163</v>
      </c>
      <c r="H12" s="127" t="s">
        <v>1164</v>
      </c>
      <c r="I12" s="127" t="s">
        <v>1164</v>
      </c>
      <c r="J12" s="1698"/>
      <c r="K12" s="1698" t="s">
        <v>1184</v>
      </c>
      <c r="L12" s="1698" t="s">
        <v>1185</v>
      </c>
      <c r="M12" s="1698" t="s">
        <v>1203</v>
      </c>
      <c r="N12" s="1698" t="s">
        <v>1202</v>
      </c>
      <c r="O12" s="1700" t="s">
        <v>1204</v>
      </c>
      <c r="Q12" s="1703"/>
      <c r="R12" s="1706"/>
      <c r="S12" s="1708"/>
      <c r="T12" s="127"/>
      <c r="U12" s="127"/>
      <c r="V12" s="127"/>
      <c r="W12" s="127"/>
      <c r="X12" s="127"/>
      <c r="Y12" s="1698"/>
      <c r="Z12" s="1698"/>
      <c r="AA12" s="1698"/>
      <c r="AB12" s="1698"/>
      <c r="AC12" s="1698"/>
      <c r="AD12" s="1700"/>
      <c r="AE12" s="264"/>
      <c r="AH12" s="956" t="s">
        <v>1538</v>
      </c>
      <c r="AI12" s="1748" t="s">
        <v>1301</v>
      </c>
      <c r="AJ12" s="1750" t="s">
        <v>1302</v>
      </c>
      <c r="AK12" s="1709" t="s">
        <v>1303</v>
      </c>
      <c r="AL12" s="1710"/>
      <c r="AM12" s="1711"/>
      <c r="AN12" s="1752" t="s">
        <v>1307</v>
      </c>
      <c r="AO12" s="1709" t="s">
        <v>1303</v>
      </c>
      <c r="AP12" s="1710"/>
      <c r="AQ12" s="1711"/>
      <c r="AR12" s="1744" t="s">
        <v>1308</v>
      </c>
      <c r="AS12" s="1745"/>
      <c r="AT12" s="1745"/>
      <c r="AU12" s="1745"/>
      <c r="AV12" s="1745"/>
      <c r="AW12" s="1746"/>
      <c r="AX12" s="1744" t="s">
        <v>1315</v>
      </c>
      <c r="AY12" s="1745"/>
      <c r="AZ12" s="1746"/>
      <c r="BA12" s="1744" t="s">
        <v>1319</v>
      </c>
      <c r="BB12" s="1745"/>
      <c r="BC12" s="1747"/>
    </row>
    <row r="13" spans="1:80" ht="15" customHeight="1" thickBot="1">
      <c r="B13" s="1703"/>
      <c r="C13" s="1706"/>
      <c r="D13" s="1708"/>
      <c r="E13" s="155" t="s">
        <v>1757</v>
      </c>
      <c r="F13" s="127" t="s">
        <v>1165</v>
      </c>
      <c r="G13" s="127" t="s">
        <v>1166</v>
      </c>
      <c r="H13" s="127" t="s">
        <v>1167</v>
      </c>
      <c r="I13" s="127" t="s">
        <v>1168</v>
      </c>
      <c r="J13" s="1698"/>
      <c r="K13" s="1698"/>
      <c r="L13" s="1698"/>
      <c r="M13" s="1698"/>
      <c r="N13" s="1699"/>
      <c r="O13" s="1701"/>
      <c r="Q13" s="1703"/>
      <c r="R13" s="1706"/>
      <c r="S13" s="1708"/>
      <c r="T13" s="155"/>
      <c r="U13" s="127"/>
      <c r="V13" s="127"/>
      <c r="W13" s="127"/>
      <c r="X13" s="127"/>
      <c r="Y13" s="1698"/>
      <c r="Z13" s="1698"/>
      <c r="AA13" s="1698"/>
      <c r="AB13" s="1698"/>
      <c r="AC13" s="1699"/>
      <c r="AD13" s="1701"/>
      <c r="AE13" s="264"/>
      <c r="AH13" s="257"/>
      <c r="AI13" s="1749"/>
      <c r="AJ13" s="1751"/>
      <c r="AK13" s="326" t="s">
        <v>1304</v>
      </c>
      <c r="AL13" s="326" t="s">
        <v>1305</v>
      </c>
      <c r="AM13" s="326" t="s">
        <v>1306</v>
      </c>
      <c r="AN13" s="1753"/>
      <c r="AO13" s="326" t="s">
        <v>1304</v>
      </c>
      <c r="AP13" s="326" t="s">
        <v>1305</v>
      </c>
      <c r="AQ13" s="326" t="s">
        <v>1306</v>
      </c>
      <c r="AR13" s="327" t="s">
        <v>1309</v>
      </c>
      <c r="AS13" s="327" t="s">
        <v>1310</v>
      </c>
      <c r="AT13" s="327" t="s">
        <v>1311</v>
      </c>
      <c r="AU13" s="327" t="s">
        <v>1312</v>
      </c>
      <c r="AV13" s="327" t="s">
        <v>1313</v>
      </c>
      <c r="AW13" s="327" t="s">
        <v>1314</v>
      </c>
      <c r="AX13" s="327" t="s">
        <v>1316</v>
      </c>
      <c r="AY13" s="327" t="s">
        <v>1317</v>
      </c>
      <c r="AZ13" s="327" t="s">
        <v>1318</v>
      </c>
      <c r="BA13" s="327" t="s">
        <v>1320</v>
      </c>
      <c r="BB13" s="327" t="s">
        <v>1321</v>
      </c>
      <c r="BC13" s="328" t="s">
        <v>1322</v>
      </c>
    </row>
    <row r="14" spans="1:80" ht="13.15" customHeight="1" thickBot="1">
      <c r="B14" s="1704"/>
      <c r="C14" s="1706"/>
      <c r="D14" s="160"/>
      <c r="E14" s="156"/>
      <c r="F14" s="156"/>
      <c r="G14" s="1123"/>
      <c r="H14" s="1123"/>
      <c r="I14" s="1123"/>
      <c r="J14" s="158"/>
      <c r="K14" s="131"/>
      <c r="L14" s="131"/>
      <c r="M14" s="144"/>
      <c r="N14" s="169" t="s">
        <v>1193</v>
      </c>
      <c r="O14" s="170" t="s">
        <v>1194</v>
      </c>
      <c r="Q14" s="1704"/>
      <c r="R14" s="1706"/>
      <c r="S14" s="160"/>
      <c r="T14" s="156"/>
      <c r="U14" s="156"/>
      <c r="V14" s="132"/>
      <c r="W14" s="132"/>
      <c r="X14" s="132"/>
      <c r="Y14" s="158"/>
      <c r="Z14" s="131"/>
      <c r="AA14" s="131"/>
      <c r="AB14" s="144"/>
      <c r="AC14" s="169"/>
      <c r="AD14" s="133"/>
      <c r="AE14" s="264"/>
      <c r="AH14" s="258"/>
      <c r="AI14" s="329" t="e" cm="1">
        <f t="array" aca="1" ref="AI14" ca="1">IF(INDIRECT($AH$10&amp;$AI$7)="","★",INDIRECT($AH$10&amp;$AI$7))</f>
        <v>#REF!</v>
      </c>
      <c r="AJ14" s="330" t="e" cm="1">
        <f t="array" aca="1" ref="AJ14" ca="1">IF(INDIRECT($AH$10&amp;$AJ$7)="","★",INDIRECT($AH$10&amp;$AJ$7))</f>
        <v>#REF!</v>
      </c>
      <c r="AK14" s="330" t="e" cm="1">
        <f t="array" aca="1" ref="AK14" ca="1">IF(INDIRECT($AH$10&amp;$AK$7)="","★",INDIRECT($AH$10&amp;$AK$7))</f>
        <v>#REF!</v>
      </c>
      <c r="AL14" s="330" t="e" cm="1">
        <f t="array" aca="1" ref="AL14" ca="1">IF(INDIRECT($AH$10&amp;$AL$7)="","★",INDIRECT($AH$10&amp;$AL$7))</f>
        <v>#REF!</v>
      </c>
      <c r="AM14" s="330" t="e" cm="1">
        <f t="array" aca="1" ref="AM14" ca="1">IF(INDIRECT($AH$10&amp;$AM$7)="","★",INDIRECT($AH$10&amp;$AM$7))</f>
        <v>#REF!</v>
      </c>
      <c r="AN14" s="330" t="e" cm="1">
        <f t="array" aca="1" ref="AN14" ca="1">IF(INDIRECT($AH$10&amp;$AN$7)="","★",INDIRECT($AH$10&amp;$AN$7))</f>
        <v>#REF!</v>
      </c>
      <c r="AO14" s="330" t="e" cm="1">
        <f t="array" aca="1" ref="AO14" ca="1">IF(INDIRECT($AH$10&amp;$AO$7)="","★",INDIRECT($AH$10&amp;$AO$7))</f>
        <v>#REF!</v>
      </c>
      <c r="AP14" s="330" t="e" cm="1">
        <f t="array" aca="1" ref="AP14" ca="1">IF(INDIRECT($AH$10&amp;$AP$7)="","★",INDIRECT($AH$10&amp;$AP$7))</f>
        <v>#REF!</v>
      </c>
      <c r="AQ14" s="330" t="e" cm="1">
        <f t="array" aca="1" ref="AQ14" ca="1">IF(INDIRECT($AH$10&amp;$AQ$7)="","★",INDIRECT($AH$10&amp;$AQ$7))</f>
        <v>#REF!</v>
      </c>
      <c r="AR14" s="330" t="e" cm="1">
        <f t="array" aca="1" ref="AR14" ca="1">IF(INDIRECT($AH$10&amp;$AR$7)="","★",INDIRECT($AH$10&amp;$AR$7))</f>
        <v>#REF!</v>
      </c>
      <c r="AS14" s="330" t="e" cm="1">
        <f t="array" aca="1" ref="AS14" ca="1">IF(INDIRECT($AH$10&amp;$AS$7)="","★",INDIRECT($AH$10&amp;$AS$7))</f>
        <v>#REF!</v>
      </c>
      <c r="AT14" s="330" t="e" cm="1">
        <f t="array" aca="1" ref="AT14" ca="1">IF(INDIRECT($AH$10&amp;$AT$7)="","★",INDIRECT($AH$10&amp;$AT$7))</f>
        <v>#REF!</v>
      </c>
      <c r="AU14" s="330" t="e" cm="1">
        <f t="array" aca="1" ref="AU14" ca="1">IF(INDIRECT($AH$10&amp;$AU$7)="","★",INDIRECT($AH$10&amp;$AU$7))</f>
        <v>#REF!</v>
      </c>
      <c r="AV14" s="330" t="e" cm="1">
        <f t="array" aca="1" ref="AV14" ca="1">IF(INDIRECT($AH$10&amp;$AV$7)="","★",INDIRECT($AH$10&amp;$AV$7))</f>
        <v>#REF!</v>
      </c>
      <c r="AW14" s="330" t="e" cm="1">
        <f t="array" aca="1" ref="AW14" ca="1">IF(INDIRECT($AH$10&amp;$AW$7)="","★",INDIRECT($AH$10&amp;$AW$7))</f>
        <v>#REF!</v>
      </c>
      <c r="AX14" s="330" t="e" cm="1">
        <f t="array" aca="1" ref="AX14" ca="1">IF(INDIRECT($AH$10&amp;$AX$7)="","★",INDIRECT($AH$10&amp;$AX$7))</f>
        <v>#REF!</v>
      </c>
      <c r="AY14" s="330" t="e" cm="1">
        <f t="array" aca="1" ref="AY14" ca="1">IF(INDIRECT($AH$10&amp;$AY$7)="","★",INDIRECT($AH$10&amp;$AY$7))</f>
        <v>#REF!</v>
      </c>
      <c r="AZ14" s="330" t="e" cm="1">
        <f t="array" aca="1" ref="AZ14" ca="1">IF(INDIRECT($AH$10&amp;$AZ$7)="","★",INDIRECT($AH$10&amp;$AZ$7))</f>
        <v>#REF!</v>
      </c>
      <c r="BA14" s="330" t="e" cm="1">
        <f t="array" aca="1" ref="BA14" ca="1">IF(INDIRECT($AH$10&amp;$BA$7)="","★",INDIRECT($AH$10&amp;$BA$7))</f>
        <v>#REF!</v>
      </c>
      <c r="BB14" s="330" t="e" cm="1">
        <f t="array" aca="1" ref="BB14" ca="1">IF(INDIRECT($AH$10&amp;$BB$7)="","★",INDIRECT($AH$10&amp;$BB$7))</f>
        <v>#REF!</v>
      </c>
      <c r="BC14" s="331" t="e" cm="1">
        <f t="array" aca="1" ref="BC14" ca="1">IF(INDIRECT($AH$10&amp;$BC$7)="","★",INDIRECT($AH$10&amp;$BC$7))</f>
        <v>#REF!</v>
      </c>
    </row>
    <row r="15" spans="1:80" ht="26.45" customHeight="1">
      <c r="B15" s="220">
        <v>1</v>
      </c>
      <c r="C15" s="768"/>
      <c r="D15" s="1116"/>
      <c r="E15" s="769"/>
      <c r="F15" s="769"/>
      <c r="G15" s="769"/>
      <c r="H15" s="1125"/>
      <c r="I15" s="1125"/>
      <c r="J15" s="769"/>
      <c r="K15" s="770"/>
      <c r="L15" s="770"/>
      <c r="M15" s="948"/>
      <c r="N15" s="1119">
        <f t="shared" ref="N15:N24" si="0">IFERROR($G15*$M15,"")</f>
        <v>0</v>
      </c>
      <c r="O15" s="1124" t="str">
        <f t="shared" ref="O15:O24" si="1">IFERROR($L15/$N15,"")</f>
        <v/>
      </c>
      <c r="Q15" s="220"/>
      <c r="R15" s="768"/>
      <c r="S15" s="1116"/>
      <c r="T15" s="769"/>
      <c r="U15" s="769"/>
      <c r="V15" s="769"/>
      <c r="W15" s="769"/>
      <c r="X15" s="769"/>
      <c r="Y15" s="769"/>
      <c r="Z15" s="770"/>
      <c r="AA15" s="770"/>
      <c r="AB15" s="948"/>
      <c r="AC15" s="1119"/>
      <c r="AD15" s="641"/>
      <c r="AF15" s="164"/>
      <c r="AG15" s="259"/>
      <c r="AH15" s="154"/>
      <c r="AI15" s="260"/>
      <c r="AJ15" s="267"/>
      <c r="AK15" s="42"/>
      <c r="AL15" s="255"/>
      <c r="AM15" s="42"/>
      <c r="AN15" s="261"/>
      <c r="AO15" s="262"/>
      <c r="AP15" s="262"/>
      <c r="AR15"/>
      <c r="AS15"/>
      <c r="AT15"/>
      <c r="AU15"/>
      <c r="AV15"/>
      <c r="AW15"/>
      <c r="AX15"/>
    </row>
    <row r="16" spans="1:80" ht="23.1" customHeight="1">
      <c r="B16" s="217">
        <v>2</v>
      </c>
      <c r="C16" s="771"/>
      <c r="D16" s="1117"/>
      <c r="E16" s="772"/>
      <c r="F16" s="772"/>
      <c r="G16" s="772"/>
      <c r="H16" s="1126"/>
      <c r="I16" s="1126"/>
      <c r="J16" s="772"/>
      <c r="K16" s="773"/>
      <c r="L16" s="773"/>
      <c r="M16" s="949"/>
      <c r="N16" s="774">
        <f t="shared" si="0"/>
        <v>0</v>
      </c>
      <c r="O16" s="642" t="str">
        <f t="shared" si="1"/>
        <v/>
      </c>
      <c r="Q16" s="217"/>
      <c r="R16" s="771"/>
      <c r="S16" s="1117"/>
      <c r="T16" s="772"/>
      <c r="U16" s="772"/>
      <c r="V16" s="772"/>
      <c r="W16" s="772"/>
      <c r="X16" s="772"/>
      <c r="Y16" s="772"/>
      <c r="Z16" s="773"/>
      <c r="AA16" s="773"/>
      <c r="AB16" s="949"/>
      <c r="AC16" s="774"/>
      <c r="AD16" s="642"/>
      <c r="AE16" s="263"/>
      <c r="AF16" s="164"/>
      <c r="AG16" s="259"/>
      <c r="AI16" s="955" t="s">
        <v>1300</v>
      </c>
      <c r="AJ16" s="325" t="s">
        <v>1623</v>
      </c>
      <c r="AK16" s="325" t="s">
        <v>1624</v>
      </c>
      <c r="AL16" s="325" t="s">
        <v>1625</v>
      </c>
      <c r="AM16" s="325" t="s">
        <v>1626</v>
      </c>
      <c r="AN16" s="325" t="s">
        <v>1627</v>
      </c>
      <c r="AO16" s="325" t="s">
        <v>1628</v>
      </c>
      <c r="AP16" s="325" t="s">
        <v>1629</v>
      </c>
      <c r="AQ16" s="325" t="s">
        <v>1630</v>
      </c>
      <c r="AR16" s="325" t="s">
        <v>1631</v>
      </c>
      <c r="AS16" s="325" t="s">
        <v>1632</v>
      </c>
      <c r="AT16" s="325" t="s">
        <v>1633</v>
      </c>
      <c r="AU16" s="325" t="s">
        <v>1634</v>
      </c>
      <c r="AV16" s="325" t="s">
        <v>1635</v>
      </c>
      <c r="AW16" s="325" t="s">
        <v>1636</v>
      </c>
      <c r="AX16" s="325" t="s">
        <v>1637</v>
      </c>
      <c r="AY16" s="325" t="s">
        <v>1638</v>
      </c>
      <c r="AZ16" s="325" t="s">
        <v>1639</v>
      </c>
      <c r="BA16" s="325" t="s">
        <v>1640</v>
      </c>
      <c r="BB16" s="325" t="s">
        <v>1641</v>
      </c>
      <c r="BC16" s="325" t="s">
        <v>1642</v>
      </c>
      <c r="BD16" s="325" t="s">
        <v>1643</v>
      </c>
      <c r="BE16" s="325" t="s">
        <v>1644</v>
      </c>
      <c r="BF16" s="325" t="s">
        <v>1645</v>
      </c>
      <c r="BG16" s="325" t="s">
        <v>1646</v>
      </c>
      <c r="BH16" s="325" t="s">
        <v>1647</v>
      </c>
      <c r="BI16" s="325" t="s">
        <v>1648</v>
      </c>
      <c r="BJ16" s="325" t="s">
        <v>1649</v>
      </c>
      <c r="BK16" s="325" t="s">
        <v>1650</v>
      </c>
      <c r="BL16" s="325" t="s">
        <v>1651</v>
      </c>
      <c r="BM16" s="325" t="s">
        <v>1652</v>
      </c>
      <c r="BN16" s="325" t="s">
        <v>1653</v>
      </c>
      <c r="BO16" s="325" t="s">
        <v>1654</v>
      </c>
      <c r="BP16" s="325" t="s">
        <v>1655</v>
      </c>
      <c r="BQ16" s="325" t="s">
        <v>1656</v>
      </c>
      <c r="BR16" s="325" t="s">
        <v>1657</v>
      </c>
      <c r="BS16" s="325" t="s">
        <v>1658</v>
      </c>
      <c r="BT16" s="325" t="s">
        <v>1659</v>
      </c>
      <c r="BU16" s="325" t="s">
        <v>1660</v>
      </c>
      <c r="BV16" s="325" t="s">
        <v>1661</v>
      </c>
      <c r="BW16" s="325" t="s">
        <v>1662</v>
      </c>
      <c r="BX16" s="325" t="s">
        <v>1663</v>
      </c>
      <c r="BY16" s="325" t="s">
        <v>1664</v>
      </c>
      <c r="BZ16" s="325" t="s">
        <v>1665</v>
      </c>
      <c r="CA16" s="325" t="s">
        <v>1666</v>
      </c>
      <c r="CB16" s="325" t="s">
        <v>1727</v>
      </c>
    </row>
    <row r="17" spans="2:80" ht="22.9" customHeight="1">
      <c r="B17" s="217">
        <v>3</v>
      </c>
      <c r="C17" s="775"/>
      <c r="D17" s="1117"/>
      <c r="E17" s="772"/>
      <c r="F17" s="772"/>
      <c r="G17" s="772"/>
      <c r="H17" s="1126"/>
      <c r="I17" s="1126"/>
      <c r="J17" s="772"/>
      <c r="K17" s="773"/>
      <c r="L17" s="773"/>
      <c r="M17" s="949"/>
      <c r="N17" s="774">
        <f t="shared" si="0"/>
        <v>0</v>
      </c>
      <c r="O17" s="642" t="str">
        <f t="shared" si="1"/>
        <v/>
      </c>
      <c r="Q17" s="217"/>
      <c r="R17" s="775"/>
      <c r="S17" s="1117"/>
      <c r="T17" s="772"/>
      <c r="U17" s="772"/>
      <c r="V17" s="772"/>
      <c r="W17" s="772"/>
      <c r="X17" s="772"/>
      <c r="Y17" s="772"/>
      <c r="Z17" s="773"/>
      <c r="AA17" s="773"/>
      <c r="AB17" s="949"/>
      <c r="AC17" s="774"/>
      <c r="AD17" s="642"/>
      <c r="AE17" s="263"/>
      <c r="AF17" s="164"/>
      <c r="AG17" s="259"/>
      <c r="AZ17" s="325" t="s">
        <v>1667</v>
      </c>
      <c r="BA17" s="325" t="s">
        <v>1668</v>
      </c>
      <c r="BB17" s="325" t="s">
        <v>1669</v>
      </c>
      <c r="BC17" s="325" t="s">
        <v>1670</v>
      </c>
      <c r="BD17" s="325" t="s">
        <v>1671</v>
      </c>
      <c r="BE17" s="325" t="s">
        <v>1672</v>
      </c>
      <c r="BG17" s="325" t="s">
        <v>1673</v>
      </c>
      <c r="BH17" s="325" t="s">
        <v>1674</v>
      </c>
      <c r="BJ17" s="325" t="s">
        <v>1675</v>
      </c>
      <c r="BK17" s="325" t="s">
        <v>1676</v>
      </c>
      <c r="BM17" s="325" t="s">
        <v>1677</v>
      </c>
      <c r="BN17" s="325" t="s">
        <v>1678</v>
      </c>
      <c r="BO17" s="325" t="s">
        <v>1679</v>
      </c>
      <c r="BP17" s="325" t="s">
        <v>1680</v>
      </c>
      <c r="BQ17" s="325" t="s">
        <v>1681</v>
      </c>
      <c r="BR17" s="325" t="s">
        <v>1682</v>
      </c>
      <c r="BT17" s="325" t="s">
        <v>1683</v>
      </c>
      <c r="BU17" s="325" t="s">
        <v>1684</v>
      </c>
      <c r="BW17" s="325" t="s">
        <v>1685</v>
      </c>
      <c r="BX17" s="325" t="s">
        <v>1686</v>
      </c>
    </row>
    <row r="18" spans="2:80" ht="22.9" customHeight="1">
      <c r="B18" s="217">
        <v>4</v>
      </c>
      <c r="C18" s="775"/>
      <c r="D18" s="1117"/>
      <c r="E18" s="772"/>
      <c r="F18" s="772"/>
      <c r="G18" s="772"/>
      <c r="H18" s="1126"/>
      <c r="I18" s="1126"/>
      <c r="J18" s="772"/>
      <c r="K18" s="773"/>
      <c r="L18" s="773"/>
      <c r="M18" s="949"/>
      <c r="N18" s="774">
        <f>IFERROR($G18*$M18,"")</f>
        <v>0</v>
      </c>
      <c r="O18" s="642" t="str">
        <f>IFERROR($L18/$N18,"")</f>
        <v/>
      </c>
      <c r="Q18" s="217"/>
      <c r="R18" s="775"/>
      <c r="S18" s="1117"/>
      <c r="T18" s="772"/>
      <c r="U18" s="772"/>
      <c r="V18" s="772"/>
      <c r="W18" s="772"/>
      <c r="X18" s="772"/>
      <c r="Y18" s="772"/>
      <c r="Z18" s="773"/>
      <c r="AA18" s="773"/>
      <c r="AB18" s="949"/>
      <c r="AC18" s="774"/>
      <c r="AD18" s="642"/>
      <c r="AE18" s="263"/>
      <c r="AF18" s="264"/>
      <c r="AG18" s="259"/>
      <c r="AZ18" s="325" t="s">
        <v>1687</v>
      </c>
      <c r="BA18" s="325" t="s">
        <v>1688</v>
      </c>
      <c r="BB18" s="325" t="s">
        <v>1689</v>
      </c>
      <c r="BC18" s="325" t="s">
        <v>1690</v>
      </c>
      <c r="BD18" s="325" t="s">
        <v>1691</v>
      </c>
      <c r="BE18" s="325" t="s">
        <v>1692</v>
      </c>
      <c r="BG18" s="325" t="s">
        <v>1693</v>
      </c>
      <c r="BH18" s="325" t="s">
        <v>1694</v>
      </c>
      <c r="BJ18" s="325" t="s">
        <v>1695</v>
      </c>
      <c r="BK18" s="325" t="s">
        <v>1696</v>
      </c>
      <c r="BM18" s="325" t="s">
        <v>1697</v>
      </c>
      <c r="BN18" s="325" t="s">
        <v>1698</v>
      </c>
      <c r="BO18" s="325" t="s">
        <v>1699</v>
      </c>
      <c r="BP18" s="325" t="s">
        <v>1700</v>
      </c>
      <c r="BQ18" s="325" t="s">
        <v>1701</v>
      </c>
      <c r="BR18" s="325" t="s">
        <v>1702</v>
      </c>
      <c r="BT18" s="325" t="s">
        <v>1703</v>
      </c>
      <c r="BU18" s="325" t="s">
        <v>1704</v>
      </c>
      <c r="BW18" s="325" t="s">
        <v>1705</v>
      </c>
      <c r="BX18" s="325" t="s">
        <v>1706</v>
      </c>
    </row>
    <row r="19" spans="2:80" ht="22.9" customHeight="1" thickBot="1">
      <c r="B19" s="218">
        <v>5</v>
      </c>
      <c r="C19" s="775"/>
      <c r="D19" s="1117"/>
      <c r="E19" s="772"/>
      <c r="F19" s="772"/>
      <c r="G19" s="772"/>
      <c r="H19" s="1126"/>
      <c r="I19" s="1126"/>
      <c r="J19" s="772"/>
      <c r="K19" s="773"/>
      <c r="L19" s="773"/>
      <c r="M19" s="949"/>
      <c r="N19" s="774">
        <f t="shared" si="0"/>
        <v>0</v>
      </c>
      <c r="O19" s="642" t="str">
        <f t="shared" si="1"/>
        <v/>
      </c>
      <c r="Q19" s="218"/>
      <c r="R19" s="775"/>
      <c r="S19" s="1117"/>
      <c r="T19" s="772"/>
      <c r="U19" s="772"/>
      <c r="V19" s="772"/>
      <c r="W19" s="772"/>
      <c r="X19" s="772"/>
      <c r="Y19" s="772"/>
      <c r="Z19" s="773"/>
      <c r="AA19" s="773"/>
      <c r="AB19" s="949"/>
      <c r="AC19" s="774"/>
      <c r="AD19" s="642"/>
      <c r="AE19" s="263"/>
      <c r="AF19" s="264"/>
      <c r="AG19" s="259"/>
      <c r="AH19" s="154"/>
      <c r="AI19" s="13"/>
      <c r="AJ19" s="957"/>
      <c r="AK19" s="13"/>
      <c r="AL19" s="13"/>
      <c r="AM19" s="13"/>
      <c r="AN19" s="13"/>
      <c r="AO19" s="262"/>
      <c r="AP19" s="262"/>
      <c r="AR19"/>
      <c r="AS19"/>
      <c r="AT19"/>
      <c r="AU19"/>
      <c r="AV19"/>
      <c r="AW19"/>
      <c r="AX19"/>
      <c r="AZ19" s="325" t="s">
        <v>1707</v>
      </c>
      <c r="BA19" s="325" t="s">
        <v>1708</v>
      </c>
      <c r="BB19" s="325" t="s">
        <v>1709</v>
      </c>
      <c r="BC19" s="325" t="s">
        <v>1710</v>
      </c>
      <c r="BD19" s="325" t="s">
        <v>1711</v>
      </c>
      <c r="BE19" s="325" t="s">
        <v>1712</v>
      </c>
      <c r="BG19" s="325" t="s">
        <v>1713</v>
      </c>
      <c r="BH19" s="325" t="s">
        <v>1714</v>
      </c>
      <c r="BJ19" s="325" t="s">
        <v>1715</v>
      </c>
      <c r="BK19" s="325" t="s">
        <v>1716</v>
      </c>
      <c r="BM19" s="325" t="s">
        <v>1717</v>
      </c>
      <c r="BN19" s="325" t="s">
        <v>1718</v>
      </c>
      <c r="BO19" s="325" t="s">
        <v>1719</v>
      </c>
      <c r="BP19" s="325" t="s">
        <v>1720</v>
      </c>
      <c r="BQ19" s="325" t="s">
        <v>1721</v>
      </c>
      <c r="BR19" s="325" t="s">
        <v>1722</v>
      </c>
      <c r="BT19" s="325" t="s">
        <v>1723</v>
      </c>
      <c r="BU19" s="325" t="s">
        <v>1724</v>
      </c>
      <c r="BW19" s="325" t="s">
        <v>1725</v>
      </c>
      <c r="BX19" s="325" t="s">
        <v>1726</v>
      </c>
    </row>
    <row r="20" spans="2:80" ht="22.9" customHeight="1" thickBot="1">
      <c r="B20" s="218">
        <v>6</v>
      </c>
      <c r="C20" s="775"/>
      <c r="D20" s="1117"/>
      <c r="E20" s="772"/>
      <c r="F20" s="772"/>
      <c r="G20" s="772"/>
      <c r="H20" s="1126"/>
      <c r="I20" s="1126"/>
      <c r="J20" s="772"/>
      <c r="K20" s="773"/>
      <c r="L20" s="773"/>
      <c r="M20" s="949"/>
      <c r="N20" s="774">
        <f t="shared" si="0"/>
        <v>0</v>
      </c>
      <c r="O20" s="642" t="str">
        <f t="shared" si="1"/>
        <v/>
      </c>
      <c r="Q20" s="218"/>
      <c r="R20" s="775"/>
      <c r="S20" s="1117"/>
      <c r="T20" s="772"/>
      <c r="U20" s="772"/>
      <c r="V20" s="772"/>
      <c r="W20" s="772"/>
      <c r="X20" s="772"/>
      <c r="Y20" s="772"/>
      <c r="Z20" s="773"/>
      <c r="AA20" s="773"/>
      <c r="AB20" s="949"/>
      <c r="AC20" s="774"/>
      <c r="AD20" s="642"/>
      <c r="AE20" s="263"/>
      <c r="AF20" s="264"/>
      <c r="AG20" s="259"/>
      <c r="AH20" s="958" t="s">
        <v>1258</v>
      </c>
      <c r="AI20" s="1726" t="s">
        <v>1121</v>
      </c>
      <c r="AJ20" s="1729" t="s">
        <v>1323</v>
      </c>
      <c r="AK20" s="1710"/>
      <c r="AL20" s="1710"/>
      <c r="AM20" s="1710"/>
      <c r="AN20" s="1710"/>
      <c r="AO20" s="1710"/>
      <c r="AP20" s="1710"/>
      <c r="AQ20" s="1730"/>
      <c r="AR20" s="1731" t="s">
        <v>1327</v>
      </c>
      <c r="AS20" s="1732"/>
      <c r="AT20" s="1732"/>
      <c r="AU20" s="1732"/>
      <c r="AV20" s="1732"/>
      <c r="AW20" s="1733"/>
      <c r="AX20" s="1734" t="s">
        <v>1328</v>
      </c>
      <c r="AY20" s="1735"/>
      <c r="AZ20" s="1735"/>
      <c r="BA20" s="1735"/>
      <c r="BB20" s="1735"/>
      <c r="BC20" s="1735"/>
      <c r="BD20" s="1735"/>
      <c r="BE20" s="1735"/>
      <c r="BF20" s="1735"/>
      <c r="BG20" s="1735"/>
      <c r="BH20" s="1735"/>
      <c r="BI20" s="1735"/>
      <c r="BJ20" s="1735"/>
      <c r="BK20" s="1735"/>
      <c r="BL20" s="1735"/>
      <c r="BM20" s="1735"/>
      <c r="BN20" s="1735"/>
      <c r="BO20" s="1735"/>
      <c r="BP20" s="1735"/>
      <c r="BQ20" s="1735"/>
      <c r="BR20" s="1735"/>
      <c r="BS20" s="1735"/>
      <c r="BT20" s="1735"/>
      <c r="BU20" s="1735"/>
      <c r="BV20" s="1735"/>
      <c r="BW20" s="1735"/>
      <c r="BX20" s="1735"/>
      <c r="BY20" s="1736"/>
      <c r="BZ20" s="959" t="s">
        <v>1341</v>
      </c>
      <c r="CA20" s="960" t="s">
        <v>1343</v>
      </c>
      <c r="CB20" s="960" t="s">
        <v>1577</v>
      </c>
    </row>
    <row r="21" spans="2:80" ht="22.9" customHeight="1">
      <c r="B21" s="218">
        <v>7</v>
      </c>
      <c r="C21" s="775"/>
      <c r="D21" s="1117"/>
      <c r="E21" s="772"/>
      <c r="F21" s="772"/>
      <c r="G21" s="772"/>
      <c r="H21" s="1126"/>
      <c r="I21" s="1126"/>
      <c r="J21" s="772"/>
      <c r="K21" s="773"/>
      <c r="L21" s="773"/>
      <c r="M21" s="949"/>
      <c r="N21" s="774">
        <f t="shared" si="0"/>
        <v>0</v>
      </c>
      <c r="O21" s="642" t="str">
        <f t="shared" si="1"/>
        <v/>
      </c>
      <c r="Q21" s="218"/>
      <c r="R21" s="775"/>
      <c r="S21" s="1117"/>
      <c r="T21" s="772"/>
      <c r="U21" s="772"/>
      <c r="V21" s="772"/>
      <c r="W21" s="772"/>
      <c r="X21" s="772"/>
      <c r="Y21" s="772"/>
      <c r="Z21" s="773"/>
      <c r="AA21" s="773"/>
      <c r="AB21" s="949"/>
      <c r="AC21" s="774"/>
      <c r="AD21" s="642"/>
      <c r="AE21" s="263"/>
      <c r="AF21" s="264"/>
      <c r="AG21" s="259"/>
      <c r="AH21" s="154"/>
      <c r="AI21" s="1727"/>
      <c r="AJ21" s="961"/>
      <c r="AK21" s="962"/>
      <c r="AL21" s="962"/>
      <c r="AM21" s="962"/>
      <c r="AN21" s="962"/>
      <c r="AO21" s="962"/>
      <c r="AP21" s="962"/>
      <c r="AQ21" s="963"/>
      <c r="AR21" s="961"/>
      <c r="AS21" s="1737" t="s">
        <v>1539</v>
      </c>
      <c r="AT21" s="1737"/>
      <c r="AU21" s="1737"/>
      <c r="AV21" s="1737"/>
      <c r="AW21" s="1738"/>
      <c r="AX21" s="1739" t="s">
        <v>1333</v>
      </c>
      <c r="AY21" s="1740"/>
      <c r="AZ21" s="1741" t="s">
        <v>1331</v>
      </c>
      <c r="BA21" s="1742"/>
      <c r="BB21" s="1742"/>
      <c r="BC21" s="1742"/>
      <c r="BD21" s="1742"/>
      <c r="BE21" s="1742"/>
      <c r="BF21" s="1742"/>
      <c r="BG21" s="1742"/>
      <c r="BH21" s="1742"/>
      <c r="BI21" s="1742"/>
      <c r="BJ21" s="1742"/>
      <c r="BK21" s="1742"/>
      <c r="BL21" s="1740"/>
      <c r="BM21" s="1741" t="s">
        <v>1340</v>
      </c>
      <c r="BN21" s="1742"/>
      <c r="BO21" s="1742"/>
      <c r="BP21" s="1742"/>
      <c r="BQ21" s="1742"/>
      <c r="BR21" s="1742"/>
      <c r="BS21" s="1742"/>
      <c r="BT21" s="1742"/>
      <c r="BU21" s="1742"/>
      <c r="BV21" s="1742"/>
      <c r="BW21" s="1742"/>
      <c r="BX21" s="1742"/>
      <c r="BY21" s="1743"/>
      <c r="BZ21" s="964"/>
      <c r="CA21" s="965"/>
      <c r="CB21" s="965"/>
    </row>
    <row r="22" spans="2:80" ht="22.9" customHeight="1" thickBot="1">
      <c r="B22" s="218">
        <v>8</v>
      </c>
      <c r="C22" s="775"/>
      <c r="D22" s="1117"/>
      <c r="E22" s="772"/>
      <c r="F22" s="772"/>
      <c r="G22" s="772"/>
      <c r="H22" s="1126"/>
      <c r="I22" s="1126"/>
      <c r="J22" s="772"/>
      <c r="K22" s="773"/>
      <c r="L22" s="773"/>
      <c r="M22" s="949"/>
      <c r="N22" s="774">
        <f t="shared" si="0"/>
        <v>0</v>
      </c>
      <c r="O22" s="642" t="str">
        <f t="shared" si="1"/>
        <v/>
      </c>
      <c r="Q22" s="218"/>
      <c r="R22" s="775"/>
      <c r="S22" s="1117"/>
      <c r="T22" s="772"/>
      <c r="U22" s="772"/>
      <c r="V22" s="772"/>
      <c r="W22" s="772"/>
      <c r="X22" s="772"/>
      <c r="Y22" s="772"/>
      <c r="Z22" s="773"/>
      <c r="AA22" s="773"/>
      <c r="AB22" s="949"/>
      <c r="AC22" s="774"/>
      <c r="AD22" s="642"/>
      <c r="AE22" s="263"/>
      <c r="AF22" s="264"/>
      <c r="AG22" s="259"/>
      <c r="AH22" s="154"/>
      <c r="AI22" s="1728"/>
      <c r="AJ22" s="966" t="s">
        <v>1324</v>
      </c>
      <c r="AK22" s="332" t="s">
        <v>1099</v>
      </c>
      <c r="AL22" s="332" t="s">
        <v>1101</v>
      </c>
      <c r="AM22" s="332" t="s">
        <v>1325</v>
      </c>
      <c r="AN22" s="332" t="s">
        <v>1326</v>
      </c>
      <c r="AO22" s="332" t="s">
        <v>1102</v>
      </c>
      <c r="AP22" s="332" t="s">
        <v>1103</v>
      </c>
      <c r="AQ22" s="967" t="s">
        <v>1207</v>
      </c>
      <c r="AR22" s="968" t="s">
        <v>1103</v>
      </c>
      <c r="AS22" s="327" t="s">
        <v>1540</v>
      </c>
      <c r="AT22" s="327" t="s">
        <v>1541</v>
      </c>
      <c r="AU22" s="327" t="s">
        <v>1542</v>
      </c>
      <c r="AV22" s="327" t="s">
        <v>1543</v>
      </c>
      <c r="AW22" s="328" t="s">
        <v>1544</v>
      </c>
      <c r="AX22" s="968" t="s">
        <v>1329</v>
      </c>
      <c r="AY22" s="327" t="s">
        <v>1330</v>
      </c>
      <c r="AZ22" s="327" t="s">
        <v>157</v>
      </c>
      <c r="BA22" s="327" t="s">
        <v>1109</v>
      </c>
      <c r="BB22" s="327" t="s">
        <v>163</v>
      </c>
      <c r="BC22" s="327" t="s">
        <v>47</v>
      </c>
      <c r="BD22" s="327" t="s">
        <v>163</v>
      </c>
      <c r="BE22" s="327" t="s">
        <v>1334</v>
      </c>
      <c r="BF22" s="327" t="s">
        <v>1335</v>
      </c>
      <c r="BG22" s="327" t="s">
        <v>1332</v>
      </c>
      <c r="BH22" s="327" t="s">
        <v>1336</v>
      </c>
      <c r="BI22" s="327" t="s">
        <v>1337</v>
      </c>
      <c r="BJ22" s="327" t="s">
        <v>1047</v>
      </c>
      <c r="BK22" s="327" t="s">
        <v>1338</v>
      </c>
      <c r="BL22" s="327" t="s">
        <v>1339</v>
      </c>
      <c r="BM22" s="327" t="s">
        <v>157</v>
      </c>
      <c r="BN22" s="327" t="s">
        <v>1109</v>
      </c>
      <c r="BO22" s="327" t="s">
        <v>163</v>
      </c>
      <c r="BP22" s="327" t="s">
        <v>47</v>
      </c>
      <c r="BQ22" s="327" t="s">
        <v>163</v>
      </c>
      <c r="BR22" s="327" t="s">
        <v>1334</v>
      </c>
      <c r="BS22" s="327" t="s">
        <v>1335</v>
      </c>
      <c r="BT22" s="327" t="s">
        <v>1332</v>
      </c>
      <c r="BU22" s="327" t="s">
        <v>1336</v>
      </c>
      <c r="BV22" s="327" t="s">
        <v>1337</v>
      </c>
      <c r="BW22" s="327" t="s">
        <v>1047</v>
      </c>
      <c r="BX22" s="327" t="s">
        <v>1338</v>
      </c>
      <c r="BY22" s="328" t="s">
        <v>1339</v>
      </c>
      <c r="BZ22" s="969" t="s">
        <v>1342</v>
      </c>
      <c r="CA22" s="970" t="s">
        <v>1345</v>
      </c>
      <c r="CB22" s="970"/>
    </row>
    <row r="23" spans="2:80" ht="22.9" customHeight="1">
      <c r="B23" s="218">
        <v>9</v>
      </c>
      <c r="C23" s="775"/>
      <c r="D23" s="1117"/>
      <c r="E23" s="772"/>
      <c r="F23" s="772"/>
      <c r="G23" s="772"/>
      <c r="H23" s="1126"/>
      <c r="I23" s="1126"/>
      <c r="J23" s="772"/>
      <c r="K23" s="773"/>
      <c r="L23" s="773"/>
      <c r="M23" s="949"/>
      <c r="N23" s="774">
        <f t="shared" si="0"/>
        <v>0</v>
      </c>
      <c r="O23" s="642" t="str">
        <f t="shared" si="1"/>
        <v/>
      </c>
      <c r="Q23" s="218"/>
      <c r="R23" s="775"/>
      <c r="S23" s="1117"/>
      <c r="T23" s="772"/>
      <c r="U23" s="772"/>
      <c r="V23" s="772"/>
      <c r="W23" s="772"/>
      <c r="X23" s="772"/>
      <c r="Y23" s="772"/>
      <c r="Z23" s="773"/>
      <c r="AA23" s="773"/>
      <c r="AB23" s="949"/>
      <c r="AC23" s="774"/>
      <c r="AD23" s="642"/>
      <c r="AE23" s="263"/>
      <c r="AF23" s="264"/>
      <c r="AG23" s="259"/>
      <c r="AH23" s="154"/>
      <c r="AI23" s="971">
        <v>1</v>
      </c>
      <c r="AJ23" s="972" t="str" cm="1">
        <f t="array" aca="1" ref="AJ23" ca="1">IF(INDIRECT($AG$10&amp;$AI23&amp;"!"&amp;$AJ$16)="","★",INDIRECT($AG$10&amp;$AI23&amp;"!"&amp;$AJ$16))</f>
        <v>★</v>
      </c>
      <c r="AK23" s="973" t="str" cm="1">
        <f t="array" aca="1" ref="AK23" ca="1">IF(INDIRECT($AG$10&amp;$AI23&amp;"!"&amp;$AK$16)="","★",INDIRECT($AG$10&amp;$AI23&amp;"!"&amp;$AK$16))</f>
        <v>★</v>
      </c>
      <c r="AL23" s="973" t="str" cm="1">
        <f t="array" aca="1" ref="AL23" ca="1">IF(INDIRECT($AG$10&amp;$AI23&amp;"!"&amp;$AL$16)="","★",INDIRECT($AG$10&amp;$AI23&amp;"!"&amp;$AL$16))</f>
        <v>★</v>
      </c>
      <c r="AM23" s="973" t="str" cm="1">
        <f t="array" aca="1" ref="AM23" ca="1">IF(INDIRECT($AG$10&amp;$AI23&amp;"!"&amp;$AM$16)="","★",INDIRECT($AG$10&amp;$AI23&amp;"!"&amp;$AM$16))</f>
        <v>★</v>
      </c>
      <c r="AN23" s="973" t="str" cm="1">
        <f t="array" aca="1" ref="AN23" ca="1">IF(INDIRECT($AG$10&amp;$AI23&amp;"!"&amp;$AN$16)="","★",INDIRECT($AG$10&amp;$AI23&amp;"!"&amp;$AN$16))</f>
        <v>★</v>
      </c>
      <c r="AO23" s="973" t="str" cm="1">
        <f t="array" aca="1" ref="AO23" ca="1">IF(INDIRECT($AG$10&amp;$AI23&amp;"!"&amp;$AO$16)="","★",INDIRECT($AG$10&amp;$AI23&amp;"!"&amp;$AO$16))</f>
        <v>★</v>
      </c>
      <c r="AP23" s="973" t="str" cm="1">
        <f t="array" aca="1" ref="AP23" ca="1">IF(INDIRECT($AG$10&amp;$AI23&amp;"!"&amp;$AP$16)="","★",INDIRECT($AG$10&amp;$AI23&amp;"!"&amp;$AP$16))</f>
        <v>★</v>
      </c>
      <c r="AQ23" s="974" t="str" cm="1">
        <f t="array" aca="1" ref="AQ23" ca="1">IF(INDIRECT($AG$10&amp;$AI23&amp;"!"&amp;$AQ$16)="","★",INDIRECT($AG$10&amp;$AI23&amp;"!"&amp;$AQ$16))</f>
        <v>★</v>
      </c>
      <c r="AR23" s="972" t="str" cm="1">
        <f t="array" aca="1" ref="AR23" ca="1">IF(INDIRECT($AG$10&amp;$AI23&amp;"!"&amp;$AR$16)="","★",INDIRECT($AG$10&amp;$AI23&amp;"!"&amp;$AR$16))</f>
        <v>★</v>
      </c>
      <c r="AS23" s="973" t="str" cm="1">
        <f t="array" aca="1" ref="AS23" ca="1">IF(INDIRECT($AG$10&amp;$AI23&amp;"!"&amp;$AS$16)="","★",INDIRECT($AG$10&amp;$AI23&amp;"!"&amp;$AS$16))</f>
        <v>★</v>
      </c>
      <c r="AT23" s="973" t="str" cm="1">
        <f t="array" aca="1" ref="AT23" ca="1">IF(INDIRECT($AG$10&amp;$AI23&amp;"!"&amp;$AT$16)="","★",INDIRECT($AG$10&amp;$AI23&amp;"!"&amp;$AT$16))</f>
        <v>★</v>
      </c>
      <c r="AU23" s="973" t="str" cm="1">
        <f t="array" aca="1" ref="AU23" ca="1">IF(INDIRECT($AG$10&amp;$AI23&amp;"!"&amp;$AU$16)="","★",INDIRECT($AG$10&amp;$AI23&amp;"!"&amp;$AU$16))</f>
        <v>★</v>
      </c>
      <c r="AV23" s="973" t="str" cm="1">
        <f t="array" aca="1" ref="AV23" ca="1">IF(INDIRECT($AG$10&amp;$AI23&amp;"!"&amp;$AV$16)="","★",INDIRECT($AG$10&amp;$AI23&amp;"!"&amp;$AV$16))</f>
        <v>★</v>
      </c>
      <c r="AW23" s="974" t="str" cm="1">
        <f t="array" aca="1" ref="AW23" ca="1">IF(INDIRECT($AG$10&amp;$AI23&amp;"!"&amp;$AW$16)="","★",INDIRECT($AG$10&amp;$AI23&amp;"!"&amp;$AW$16))</f>
        <v>★</v>
      </c>
      <c r="AX23" s="972" t="e" cm="1">
        <f t="array" aca="1" ref="AX23" ca="1">IF(INDIRECT($AG$10&amp;$AI23&amp;"!"&amp;$AX$16)="","★",INDIRECT($AG$10&amp;$AI23&amp;"!"&amp;$AX$16))</f>
        <v>#VALUE!</v>
      </c>
      <c r="AY23" s="973" t="e" cm="1">
        <f t="array" aca="1" ref="AY23" ca="1">IF(INDIRECT($AG$10&amp;$AI23&amp;"!"&amp;$AY$16)="","★",INDIRECT($AG$10&amp;$AI23&amp;"!"&amp;$AY$16))</f>
        <v>#VALUE!</v>
      </c>
      <c r="AZ23" s="973" t="str" cm="1">
        <f t="array" aca="1" ref="AZ23" ca="1">IF(INDIRECT($AG$10&amp;$AI23&amp;"!"&amp;$AZ$16)="","★",INDIRECT($AG$10&amp;$AI23&amp;"!"&amp;$AZ$16))</f>
        <v>★</v>
      </c>
      <c r="BA23" s="973" t="str" cm="1">
        <f t="array" aca="1" ref="BA23" ca="1">IF(INDIRECT($AG$10&amp;$AI23&amp;"!"&amp;$BA$16)="","★",INDIRECT($AG$10&amp;$AI23&amp;"!"&amp;$BA$16))</f>
        <v>★</v>
      </c>
      <c r="BB23" s="973" t="str" cm="1">
        <f t="array" aca="1" ref="BB23" ca="1">IF(INDIRECT($AG$10&amp;$AI23&amp;"!"&amp;$BB$16)="","★",INDIRECT($AG$10&amp;$AI23&amp;"!"&amp;$BB$16))</f>
        <v>★</v>
      </c>
      <c r="BC23" s="973" t="str" cm="1">
        <f t="array" aca="1" ref="BC23" ca="1">IF(INDIRECT($AG$10&amp;$AI23&amp;"!"&amp;$BC$16)="","★",INDIRECT($AG$10&amp;$AI23&amp;"!"&amp;$BC$16))</f>
        <v>★</v>
      </c>
      <c r="BD23" s="973" t="str" cm="1">
        <f t="array" aca="1" ref="BD23" ca="1">IF(INDIRECT($AG$10&amp;$AI23&amp;"!"&amp;$BD$16)="","★",INDIRECT($AG$10&amp;$AI23&amp;"!"&amp;$BD$16))</f>
        <v>★</v>
      </c>
      <c r="BE23" s="973" t="str" cm="1">
        <f t="array" aca="1" ref="BE23" ca="1">IF(INDIRECT($AG$10&amp;$AI23&amp;"!"&amp;$BE$16)="","★",INDIRECT($AG$10&amp;$AI23&amp;"!"&amp;$BE$16))</f>
        <v>★</v>
      </c>
      <c r="BF23" s="973" t="str" cm="1">
        <f t="array" aca="1" ref="BF23" ca="1">IF(INDIRECT($AG$10&amp;$AI23&amp;"!"&amp;$BF$16)="","★",INDIRECT($AG$10&amp;$AI23&amp;"!"&amp;$BF$16))</f>
        <v>★</v>
      </c>
      <c r="BG23" s="973" t="str" cm="1">
        <f t="array" aca="1" ref="BG23" ca="1">IF(INDIRECT($AG$10&amp;$AI23&amp;"!"&amp;$BG$16)="","★",INDIRECT($AG$10&amp;$AI23&amp;"!"&amp;$BG$16))</f>
        <v>★</v>
      </c>
      <c r="BH23" s="973" t="str" cm="1">
        <f t="array" aca="1" ref="BH23" ca="1">IF(INDIRECT($AG$10&amp;$AI23&amp;"!"&amp;$BH$16)="","★",INDIRECT($AG$10&amp;$AI23&amp;"!"&amp;$BH$16))</f>
        <v>★</v>
      </c>
      <c r="BI23" s="973" t="str" cm="1">
        <f t="array" aca="1" ref="BI23" ca="1">IF(INDIRECT($AG$10&amp;$AI23&amp;"!"&amp;$BI$16)="","★",INDIRECT($AG$10&amp;$AI23&amp;"!"&amp;$BI$16))</f>
        <v>★</v>
      </c>
      <c r="BJ23" s="973" t="e" cm="1">
        <f t="array" aca="1" ref="BJ23" ca="1">IF(INDIRECT($AG$10&amp;$AI23&amp;"!"&amp;$BJ$16)="","★",INDIRECT($AG$10&amp;$AI23&amp;"!"&amp;$BJ$16))</f>
        <v>#N/A</v>
      </c>
      <c r="BK23" s="973" t="str" cm="1">
        <f t="array" aca="1" ref="BK23" ca="1">IF(INDIRECT($AG$10&amp;$AI23&amp;"!"&amp;$BK$16)="","★",INDIRECT($AG$10&amp;$AI23&amp;"!"&amp;$BK$16))</f>
        <v>---</v>
      </c>
      <c r="BL23" s="973" cm="1">
        <f t="array" aca="1" ref="BL23" ca="1">IF(INDIRECT($AG$10&amp;$AI23&amp;"!"&amp;$BL$16)="","★",INDIRECT($AG$10&amp;$AI23&amp;"!"&amp;$BL$16))</f>
        <v>0</v>
      </c>
      <c r="BM23" s="973" t="str" cm="1">
        <f t="array" aca="1" ref="BM23" ca="1">IF(INDIRECT($AG$10&amp;$AI23&amp;"!"&amp;$BM$16)="","★",INDIRECT($AG$10&amp;$AI23&amp;"!"&amp;$BM$16))</f>
        <v>★</v>
      </c>
      <c r="BN23" s="973" t="str" cm="1">
        <f t="array" aca="1" ref="BN23" ca="1">IF(INDIRECT($AG$10&amp;$AI23&amp;"!"&amp;$BN$16)="","★",INDIRECT($AG$10&amp;$AI23&amp;"!"&amp;$BN$16))</f>
        <v>★</v>
      </c>
      <c r="BO23" s="973" t="str" cm="1">
        <f t="array" aca="1" ref="BO23" ca="1">IF(INDIRECT($AG$10&amp;$AI23&amp;"!"&amp;$BO$16)="","★",INDIRECT($AG$10&amp;$AI23&amp;"!"&amp;$BO$16))</f>
        <v>★</v>
      </c>
      <c r="BP23" s="973" t="str" cm="1">
        <f t="array" aca="1" ref="BP23" ca="1">IF(INDIRECT($AG$10&amp;$AI23&amp;"!"&amp;$BP$16)="","★",INDIRECT($AG$10&amp;$AI23&amp;"!"&amp;$BP$16))</f>
        <v>★</v>
      </c>
      <c r="BQ23" s="973" t="str" cm="1">
        <f t="array" aca="1" ref="BQ23" ca="1">IF(INDIRECT($AG$10&amp;$AI23&amp;"!"&amp;$BQ$16)="","★",INDIRECT($AG$10&amp;$AI23&amp;"!"&amp;$BQ$16))</f>
        <v>★</v>
      </c>
      <c r="BR23" s="973" t="str" cm="1">
        <f t="array" aca="1" ref="BR23" ca="1">IF(INDIRECT($AG$10&amp;$AI23&amp;"!"&amp;$BR$16)="","★",INDIRECT($AG$10&amp;$AI23&amp;"!"&amp;$BR$16))</f>
        <v>★</v>
      </c>
      <c r="BS23" s="973" t="str" cm="1">
        <f t="array" aca="1" ref="BS23" ca="1">IF(INDIRECT($AG$10&amp;$AI23&amp;"!"&amp;$BS$16)="","★",INDIRECT($AG$10&amp;$AI23&amp;"!"&amp;$BS$16))</f>
        <v>★</v>
      </c>
      <c r="BT23" s="973" t="str" cm="1">
        <f t="array" aca="1" ref="BT23" ca="1">IF(INDIRECT($AG$10&amp;$AI23&amp;"!"&amp;$BT$16)="","★",INDIRECT($AG$10&amp;$AI23&amp;"!"&amp;$BT$16))</f>
        <v>★</v>
      </c>
      <c r="BU23" s="973" t="str" cm="1">
        <f t="array" aca="1" ref="BU23" ca="1">IF(INDIRECT($AG$10&amp;$AI23&amp;"!"&amp;$BU$16)="","★",INDIRECT($AG$10&amp;$AI23&amp;"!"&amp;$BU$16))</f>
        <v>★</v>
      </c>
      <c r="BV23" s="973" t="str" cm="1">
        <f t="array" aca="1" ref="BV23" ca="1">IF(INDIRECT($AG$10&amp;$AI23&amp;"!"&amp;$BV$16)="","★",INDIRECT($AG$10&amp;$AI23&amp;"!"&amp;$BV$16))</f>
        <v>★</v>
      </c>
      <c r="BW23" s="973" t="e" cm="1">
        <f t="array" aca="1" ref="BW23" ca="1">IF(INDIRECT($AG$10&amp;$AI23&amp;"!"&amp;$BW$16)="","★",INDIRECT($AG$10&amp;$AI23&amp;"!"&amp;$BW$16))</f>
        <v>#N/A</v>
      </c>
      <c r="BX23" s="973" t="str" cm="1">
        <f t="array" aca="1" ref="BX23" ca="1">IF(INDIRECT($AG$10&amp;$AI23&amp;"!"&amp;$BX$16)="","★",INDIRECT($AG$10&amp;$AI23&amp;"!"&amp;$BX$16))</f>
        <v>---</v>
      </c>
      <c r="BY23" s="974" cm="1">
        <f t="array" aca="1" ref="BY23" ca="1">IF(INDIRECT($AG$10&amp;$AI23&amp;"!"&amp;$BY$16)="","★",INDIRECT($AG$10&amp;$AI23&amp;"!"&amp;$BY$16))</f>
        <v>0</v>
      </c>
      <c r="BZ23" s="975" t="str" cm="1">
        <f t="array" aca="1" ref="BZ23" ca="1">IF(INDIRECT($AG$10&amp;$AI23&amp;"!"&amp;$BZ$16)="","★",INDIRECT($AG$10&amp;$AI23&amp;"!"&amp;$BZ$16))</f>
        <v>★</v>
      </c>
      <c r="CA23" s="976" t="str" cm="1">
        <f t="array" aca="1" ref="CA23" ca="1">IF(INDIRECT($AG$10&amp;$AI23&amp;"!"&amp;$CA$16)="","★",INDIRECT($AG$10&amp;$AI23&amp;"!"&amp;$CA$16))</f>
        <v>★</v>
      </c>
      <c r="CB23" s="976" t="str" cm="1">
        <f t="array" aca="1" ref="CB23" ca="1">IF(INDIRECT($AG$10&amp;$AI23&amp;"!"&amp;$CB$16)="","★",INDIRECT($AG$10&amp;$AI23&amp;"!"&amp;$CB$16))</f>
        <v>★</v>
      </c>
    </row>
    <row r="24" spans="2:80" ht="22.9" customHeight="1" thickBot="1">
      <c r="B24" s="219">
        <v>10</v>
      </c>
      <c r="C24" s="776"/>
      <c r="D24" s="1118"/>
      <c r="E24" s="777"/>
      <c r="F24" s="777"/>
      <c r="G24" s="777"/>
      <c r="H24" s="1127"/>
      <c r="I24" s="1127"/>
      <c r="J24" s="777"/>
      <c r="K24" s="778"/>
      <c r="L24" s="773"/>
      <c r="M24" s="950"/>
      <c r="N24" s="779">
        <f t="shared" si="0"/>
        <v>0</v>
      </c>
      <c r="O24" s="643" t="str">
        <f t="shared" si="1"/>
        <v/>
      </c>
      <c r="Q24" s="219"/>
      <c r="R24" s="776"/>
      <c r="S24" s="1118"/>
      <c r="T24" s="777"/>
      <c r="U24" s="777"/>
      <c r="V24" s="777"/>
      <c r="W24" s="777"/>
      <c r="X24" s="777"/>
      <c r="Y24" s="777"/>
      <c r="Z24" s="778"/>
      <c r="AA24" s="773"/>
      <c r="AB24" s="950"/>
      <c r="AC24" s="779"/>
      <c r="AD24" s="643"/>
      <c r="AE24" s="263"/>
      <c r="AF24" s="264"/>
      <c r="AG24" s="259"/>
      <c r="AH24" s="154"/>
      <c r="AI24" s="977"/>
      <c r="AJ24" s="978"/>
      <c r="AK24" s="979"/>
      <c r="AL24" s="979"/>
      <c r="AM24" s="979"/>
      <c r="AN24" s="979"/>
      <c r="AO24" s="979"/>
      <c r="AP24" s="979"/>
      <c r="AQ24" s="980"/>
      <c r="AR24" s="978"/>
      <c r="AS24" s="979"/>
      <c r="AT24" s="979"/>
      <c r="AU24" s="979"/>
      <c r="AV24" s="979"/>
      <c r="AW24" s="980"/>
      <c r="AX24" s="978"/>
      <c r="AY24" s="979"/>
      <c r="AZ24" s="981" t="str" cm="1">
        <f t="array" aca="1" ref="AZ24" ca="1">IF(INDIRECT($AG$10&amp;$AI23&amp;"!"&amp;$AZ$17)="","★",INDIRECT($AG$10&amp;$AI23&amp;"!"&amp;$AZ$17))</f>
        <v>★</v>
      </c>
      <c r="BA24" s="981" t="str" cm="1">
        <f t="array" aca="1" ref="BA24" ca="1">IF(INDIRECT($AG$10&amp;$AI23&amp;"!"&amp;$BA$17)="","★",INDIRECT($AG$10&amp;$AI23&amp;"!"&amp;$BA$17))</f>
        <v>★</v>
      </c>
      <c r="BB24" s="981" t="str" cm="1">
        <f t="array" aca="1" ref="BB24" ca="1">IF(INDIRECT($AG$10&amp;$AI23&amp;"!"&amp;$BB$17)="","★",INDIRECT($AG$10&amp;$AI23&amp;"!"&amp;$BB$17))</f>
        <v>★</v>
      </c>
      <c r="BC24" s="981" t="str" cm="1">
        <f t="array" aca="1" ref="BC24" ca="1">IF(INDIRECT($AG$10&amp;$AI23&amp;"!"&amp;$BC$17)="","★",INDIRECT($AG$10&amp;$AI23&amp;"!"&amp;$BC$17))</f>
        <v>★</v>
      </c>
      <c r="BD24" s="981" t="str" cm="1">
        <f t="array" aca="1" ref="BD24" ca="1">IF(INDIRECT($AG$10&amp;$AI23&amp;"!"&amp;$BD$17)="","★",INDIRECT($AG$10&amp;$AI23&amp;"!"&amp;$BD$17))</f>
        <v>★</v>
      </c>
      <c r="BE24" s="981" t="str" cm="1">
        <f t="array" aca="1" ref="BE24" ca="1">IF(INDIRECT($AG$10&amp;$AI23&amp;"!"&amp;$BE$17)="","★",INDIRECT($AG$10&amp;$AI23&amp;"!"&amp;$BE$17))</f>
        <v>★</v>
      </c>
      <c r="BF24" s="979"/>
      <c r="BG24" s="981" t="str" cm="1">
        <f t="array" aca="1" ref="BG24" ca="1">IF(INDIRECT($AG$10&amp;$AI23&amp;"!"&amp;$BG$17)="","★",INDIRECT($AG$10&amp;$AI23&amp;"!"&amp;$BG$17))</f>
        <v>★</v>
      </c>
      <c r="BH24" s="981" t="str" cm="1">
        <f t="array" aca="1" ref="BH24" ca="1">IF(INDIRECT($AG$10&amp;$AI23&amp;"!"&amp;$BH$17)="","★",INDIRECT($AG$10&amp;$AI23&amp;"!"&amp;$BH$17))</f>
        <v>★</v>
      </c>
      <c r="BI24" s="979"/>
      <c r="BJ24" s="981" t="e" cm="1">
        <f t="array" aca="1" ref="BJ24" ca="1">IF(INDIRECT($AG$10&amp;$AI23&amp;"!"&amp;$BJ$17)="","★",INDIRECT($AG$10&amp;$AI23&amp;"!"&amp;$BJ$17))</f>
        <v>#N/A</v>
      </c>
      <c r="BK24" s="981" t="str" cm="1">
        <f t="array" aca="1" ref="BK24" ca="1">IF(INDIRECT($AG$10&amp;$AI23&amp;"!"&amp;$BK$17)="","★",INDIRECT($AG$10&amp;$AI23&amp;"!"&amp;$BK$17))</f>
        <v>---</v>
      </c>
      <c r="BL24" s="979"/>
      <c r="BM24" s="981" t="str" cm="1">
        <f t="array" aca="1" ref="BM24" ca="1">IF(INDIRECT($AG$10&amp;$AI23&amp;"!"&amp;$BM$17)="","★",INDIRECT($AG$10&amp;$AI23&amp;"!"&amp;$BM$17))</f>
        <v>★</v>
      </c>
      <c r="BN24" s="981" t="str" cm="1">
        <f t="array" aca="1" ref="BN24" ca="1">IF(INDIRECT($AG$10&amp;$AI23&amp;"!"&amp;$BN$17)="","★",INDIRECT($AG$10&amp;$AI23&amp;"!"&amp;$BN$17))</f>
        <v>★</v>
      </c>
      <c r="BO24" s="981" t="str" cm="1">
        <f t="array" aca="1" ref="BO24" ca="1">IF(INDIRECT($AG$10&amp;$AI23&amp;"!"&amp;$BO$17)="","★",INDIRECT($AG$10&amp;$AI23&amp;"!"&amp;$BO$17))</f>
        <v>★</v>
      </c>
      <c r="BP24" s="981" t="str" cm="1">
        <f t="array" aca="1" ref="BP24" ca="1">IF(INDIRECT($AG$10&amp;$AI23&amp;"!"&amp;$BP$17)="","★",INDIRECT($AG$10&amp;$AI23&amp;"!"&amp;$BP$17))</f>
        <v>★</v>
      </c>
      <c r="BQ24" s="981" t="str" cm="1">
        <f t="array" aca="1" ref="BQ24" ca="1">IF(INDIRECT($AG$10&amp;$AI23&amp;"!"&amp;$BQ$17)="","★",INDIRECT($AG$10&amp;$AI23&amp;"!"&amp;$BQ$17))</f>
        <v>★</v>
      </c>
      <c r="BR24" s="981" t="str" cm="1">
        <f t="array" aca="1" ref="BR24" ca="1">IF(INDIRECT($AG$10&amp;$AI23&amp;"!"&amp;$BR$17)="","★",INDIRECT($AG$10&amp;$AI23&amp;"!"&amp;$BR$17))</f>
        <v>★</v>
      </c>
      <c r="BS24" s="979"/>
      <c r="BT24" s="981" t="str" cm="1">
        <f t="array" aca="1" ref="BT24" ca="1">IF(INDIRECT($AG$10&amp;$AI23&amp;"!"&amp;$BT$17)="","★",INDIRECT($AG$10&amp;$AI23&amp;"!"&amp;$BT$17))</f>
        <v>★</v>
      </c>
      <c r="BU24" s="981" t="str" cm="1">
        <f t="array" aca="1" ref="BU24" ca="1">IF(INDIRECT($AG$10&amp;$AI23&amp;"!"&amp;$BU$17)="","★",INDIRECT($AG$10&amp;$AI23&amp;"!"&amp;$BU$17))</f>
        <v>★</v>
      </c>
      <c r="BV24" s="979"/>
      <c r="BW24" s="981" t="e" cm="1">
        <f t="array" aca="1" ref="BW24" ca="1">IF(INDIRECT($AG$10&amp;$AI23&amp;"!"&amp;$BW$17)="","★",INDIRECT($AG$10&amp;$AI23&amp;"!"&amp;$BW$17))</f>
        <v>#N/A</v>
      </c>
      <c r="BX24" s="981" t="str" cm="1">
        <f t="array" aca="1" ref="BX24" ca="1">IF(INDIRECT($AG$10&amp;$AI23&amp;"!"&amp;$BX$17)="","★",INDIRECT($AG$10&amp;$AI23&amp;"!"&amp;$BX$17))</f>
        <v>---</v>
      </c>
      <c r="BY24" s="980"/>
      <c r="BZ24" s="982"/>
      <c r="CA24" s="983"/>
      <c r="CB24" s="983"/>
    </row>
    <row r="25" spans="2:80" ht="23.1" customHeight="1">
      <c r="B25" s="166" t="s">
        <v>1186</v>
      </c>
      <c r="C25" s="780" t="s">
        <v>1200</v>
      </c>
      <c r="D25" s="781"/>
      <c r="E25" s="782">
        <f>SUMIFS(E$15:E$24,$D$15:$D$24,"ー")</f>
        <v>0</v>
      </c>
      <c r="F25" s="782">
        <f>SUMIFS(F$15:F$24,$D$15:$D$24,"ー")</f>
        <v>0</v>
      </c>
      <c r="G25" s="782">
        <f>IFERROR($E25-$F25,"")</f>
        <v>0</v>
      </c>
      <c r="H25" s="1129" t="str">
        <f>IFERROR($G25/$E25*100,"")</f>
        <v/>
      </c>
      <c r="I25" s="1129" t="str">
        <f>IFERROR($G25/$N$9*100,"")</f>
        <v/>
      </c>
      <c r="J25" s="784">
        <f>SUMIFS(J$15:J$24,$D15:$D24,"ー")</f>
        <v>0</v>
      </c>
      <c r="K25" s="784">
        <f>SUMIFS(K$15:K$24,$D15:$D24,"ー")</f>
        <v>0</v>
      </c>
      <c r="L25" s="785">
        <f>SUMIFS(L15:L24,$D15:$D24,"ー")</f>
        <v>0</v>
      </c>
      <c r="M25" s="786"/>
      <c r="N25" s="785">
        <f>SUMIFS(N$15:N$24,$D15:$D24,"ー")</f>
        <v>0</v>
      </c>
      <c r="O25" s="644" t="str">
        <f>IFERROR($L25/$N25,"")</f>
        <v/>
      </c>
      <c r="Q25" s="166"/>
      <c r="R25" s="780"/>
      <c r="S25" s="781"/>
      <c r="T25" s="782"/>
      <c r="U25" s="782"/>
      <c r="V25" s="782"/>
      <c r="W25" s="783"/>
      <c r="X25" s="782"/>
      <c r="Y25" s="784"/>
      <c r="Z25" s="784"/>
      <c r="AA25" s="785"/>
      <c r="AB25" s="786"/>
      <c r="AC25" s="785"/>
      <c r="AD25" s="644"/>
      <c r="AE25" s="255"/>
      <c r="AF25" s="265"/>
      <c r="AG25" s="265"/>
      <c r="AH25" s="154"/>
      <c r="AI25" s="977"/>
      <c r="AJ25" s="978"/>
      <c r="AK25" s="979"/>
      <c r="AL25" s="979"/>
      <c r="AM25" s="979"/>
      <c r="AN25" s="979"/>
      <c r="AO25" s="979"/>
      <c r="AP25" s="979"/>
      <c r="AQ25" s="980"/>
      <c r="AR25" s="978"/>
      <c r="AS25" s="979"/>
      <c r="AT25" s="979"/>
      <c r="AU25" s="979"/>
      <c r="AV25" s="979"/>
      <c r="AW25" s="980"/>
      <c r="AX25" s="978"/>
      <c r="AY25" s="979"/>
      <c r="AZ25" s="981" t="str" cm="1">
        <f t="array" aca="1" ref="AZ25" ca="1">IF(INDIRECT($AG$10&amp;$AI23&amp;"!"&amp;$AZ$18)="","★",INDIRECT($AG$10&amp;$AI23&amp;"!"&amp;$AZ$18))</f>
        <v>★</v>
      </c>
      <c r="BA25" s="981" t="str" cm="1">
        <f t="array" aca="1" ref="BA25" ca="1">IF(INDIRECT($AG$10&amp;$AI23&amp;"!"&amp;$BA$18)="","★",INDIRECT($AG$10&amp;$AI23&amp;"!"&amp;$BA$18))</f>
        <v>★</v>
      </c>
      <c r="BB25" s="981" t="str" cm="1">
        <f t="array" aca="1" ref="BB25" ca="1">IF(INDIRECT($AG$10&amp;$AI23&amp;"!"&amp;$BB$18)="","★",INDIRECT($AG$10&amp;$AI23&amp;"!"&amp;$BB$18))</f>
        <v>★</v>
      </c>
      <c r="BC25" s="981" t="str" cm="1">
        <f t="array" aca="1" ref="BC25" ca="1">IF(INDIRECT($AG$10&amp;$AI23&amp;"!"&amp;$BC$18)="","★",INDIRECT($AG$10&amp;$AI23&amp;"!"&amp;$BC$18))</f>
        <v>★</v>
      </c>
      <c r="BD25" s="981" t="str" cm="1">
        <f t="array" aca="1" ref="BD25" ca="1">IF(INDIRECT($AG$10&amp;$AI23&amp;"!"&amp;$BD$18)="","★",INDIRECT($AG$10&amp;$AI23&amp;"!"&amp;$BD$18))</f>
        <v>★</v>
      </c>
      <c r="BE25" s="981" t="str" cm="1">
        <f t="array" aca="1" ref="BE25" ca="1">IF(INDIRECT($AG$10&amp;$AI23&amp;"!"&amp;$BE$18)="","★",INDIRECT($AG$10&amp;$AI23&amp;"!"&amp;$BE$18))</f>
        <v>★</v>
      </c>
      <c r="BF25" s="979"/>
      <c r="BG25" s="981" t="str" cm="1">
        <f t="array" aca="1" ref="BG25" ca="1">IF(INDIRECT($AG$10&amp;$AI23&amp;"!"&amp;$BG$18)="","★",INDIRECT($AG$10&amp;$AI23&amp;"!"&amp;$BG$18))</f>
        <v>★</v>
      </c>
      <c r="BH25" s="981" t="str" cm="1">
        <f t="array" aca="1" ref="BH25" ca="1">IF(INDIRECT($AG$10&amp;$AI23&amp;"!"&amp;$BH$18)="","★",INDIRECT($AG$10&amp;$AI23&amp;"!"&amp;$BH$18))</f>
        <v>★</v>
      </c>
      <c r="BI25" s="979"/>
      <c r="BJ25" s="981" t="e" cm="1">
        <f t="array" aca="1" ref="BJ25" ca="1">IF(INDIRECT($AG$10&amp;$AI23&amp;"!"&amp;$BJ$18)="","★",INDIRECT($AG$10&amp;$AI23&amp;"!"&amp;$BJ$18))</f>
        <v>#N/A</v>
      </c>
      <c r="BK25" s="981" t="str" cm="1">
        <f t="array" aca="1" ref="BK25" ca="1">IF(INDIRECT($AG$10&amp;$AI23&amp;"!"&amp;$BK$18)="","★",INDIRECT($AG$10&amp;$AI23&amp;"!"&amp;$BK$18))</f>
        <v>---</v>
      </c>
      <c r="BL25" s="979"/>
      <c r="BM25" s="981" t="str" cm="1">
        <f t="array" aca="1" ref="BM25" ca="1">IF(INDIRECT($AG$10&amp;$AI23&amp;"!"&amp;$BM$18)="","★",INDIRECT($AG$10&amp;$AI23&amp;"!"&amp;$BM$18))</f>
        <v>★</v>
      </c>
      <c r="BN25" s="981" t="str" cm="1">
        <f t="array" aca="1" ref="BN25" ca="1">IF(INDIRECT($AG$10&amp;$AI23&amp;"!"&amp;$BN$18)="","★",INDIRECT($AG$10&amp;$AI23&amp;"!"&amp;$BN$18))</f>
        <v>★</v>
      </c>
      <c r="BO25" s="981" t="str" cm="1">
        <f t="array" aca="1" ref="BO25" ca="1">IF(INDIRECT($AG$10&amp;$AI23&amp;"!"&amp;$BO$18)="","★",INDIRECT($AG$10&amp;$AI23&amp;"!"&amp;$BO$18))</f>
        <v>★</v>
      </c>
      <c r="BP25" s="981" t="str" cm="1">
        <f t="array" aca="1" ref="BP25" ca="1">IF(INDIRECT($AG$10&amp;$AI23&amp;"!"&amp;$BP$18)="","★",INDIRECT($AG$10&amp;$AI23&amp;"!"&amp;$BP$18))</f>
        <v>★</v>
      </c>
      <c r="BQ25" s="981" t="str" cm="1">
        <f t="array" aca="1" ref="BQ25" ca="1">IF(INDIRECT($AG$10&amp;$AI23&amp;"!"&amp;$BQ$18)="","★",INDIRECT($AG$10&amp;$AI23&amp;"!"&amp;$BQ$18))</f>
        <v>★</v>
      </c>
      <c r="BR25" s="981" t="str" cm="1">
        <f t="array" aca="1" ref="BR25" ca="1">IF(INDIRECT($AG$10&amp;$AI23&amp;"!"&amp;$BR$18)="","★",INDIRECT($AG$10&amp;$AI23&amp;"!"&amp;$BR$18))</f>
        <v>★</v>
      </c>
      <c r="BS25" s="979"/>
      <c r="BT25" s="981" t="str" cm="1">
        <f t="array" aca="1" ref="BT25" ca="1">IF(INDIRECT($AG$10&amp;$AI23&amp;"!"&amp;$BT$18)="","★",INDIRECT($AG$10&amp;$AI23&amp;"!"&amp;$BT$18))</f>
        <v>★</v>
      </c>
      <c r="BU25" s="981" t="str" cm="1">
        <f t="array" aca="1" ref="BU25" ca="1">IF(INDIRECT($AG$10&amp;$AI23&amp;"!"&amp;$BU$18)="","★",INDIRECT($AG$10&amp;$AI23&amp;"!"&amp;$BU$18))</f>
        <v>★</v>
      </c>
      <c r="BV25" s="979"/>
      <c r="BW25" s="981" t="e" cm="1">
        <f t="array" aca="1" ref="BW25" ca="1">IF(INDIRECT($AG$10&amp;$AI23&amp;"!"&amp;$BW$18)="","★",INDIRECT($AG$10&amp;$AI23&amp;"!"&amp;$BW$18))</f>
        <v>#N/A</v>
      </c>
      <c r="BX25" s="981" t="str" cm="1">
        <f t="array" aca="1" ref="BX25" ca="1">IF(INDIRECT($AG$10&amp;$AI23&amp;"!"&amp;$BX$18)="","★",INDIRECT($AG$10&amp;$AI23&amp;"!"&amp;$BX$18))</f>
        <v>---</v>
      </c>
      <c r="BY25" s="980"/>
      <c r="BZ25" s="982"/>
      <c r="CA25" s="983"/>
      <c r="CB25" s="983"/>
    </row>
    <row r="26" spans="2:80" ht="22.9" customHeight="1" thickBot="1">
      <c r="B26" s="167" t="s">
        <v>1186</v>
      </c>
      <c r="C26" s="787" t="s">
        <v>1196</v>
      </c>
      <c r="D26" s="788"/>
      <c r="E26" s="789">
        <f>SUMIFS(E$15:E$24,$D$15:$D$24,"〇")</f>
        <v>0</v>
      </c>
      <c r="F26" s="789">
        <f>SUMIFS(F$15:F$24,$D$15:$D$24,"〇")</f>
        <v>0</v>
      </c>
      <c r="G26" s="789">
        <f>IFERROR($E26-$F26,"")</f>
        <v>0</v>
      </c>
      <c r="H26" s="1130" t="str">
        <f>IFERROR($G26/$E26*100,"")</f>
        <v/>
      </c>
      <c r="I26" s="1130" t="str">
        <f>IFERROR($G26/$N$9*100,"")</f>
        <v/>
      </c>
      <c r="J26" s="791">
        <f>SUMIFS(J$15:J$24,$D15:$D24,"〇")</f>
        <v>0</v>
      </c>
      <c r="K26" s="791">
        <f>SUMIFS(K$15:K$24,$D15:$D24,"〇")</f>
        <v>0</v>
      </c>
      <c r="L26" s="792">
        <f>SUMIFS(L$15:L$24,$D15:$D24,"〇")</f>
        <v>0</v>
      </c>
      <c r="M26" s="793"/>
      <c r="N26" s="791">
        <f>SUMIFS(N$15:N$24,$D15:$D24,"〇")</f>
        <v>0</v>
      </c>
      <c r="O26" s="645" t="str">
        <f>IFERROR($L26/$N26,"")</f>
        <v/>
      </c>
      <c r="Q26" s="167"/>
      <c r="R26" s="787"/>
      <c r="S26" s="788"/>
      <c r="T26" s="789"/>
      <c r="U26" s="789"/>
      <c r="V26" s="789"/>
      <c r="W26" s="790"/>
      <c r="X26" s="789"/>
      <c r="Y26" s="791"/>
      <c r="Z26" s="791"/>
      <c r="AA26" s="792"/>
      <c r="AB26" s="793"/>
      <c r="AC26" s="791"/>
      <c r="AD26" s="645"/>
      <c r="AE26" s="35"/>
      <c r="AF26" s="40"/>
      <c r="AG26" s="265"/>
      <c r="AH26" s="154"/>
      <c r="AI26" s="984"/>
      <c r="AJ26" s="985"/>
      <c r="AK26" s="986"/>
      <c r="AL26" s="986"/>
      <c r="AM26" s="986"/>
      <c r="AN26" s="986"/>
      <c r="AO26" s="986"/>
      <c r="AP26" s="986"/>
      <c r="AQ26" s="987"/>
      <c r="AR26" s="985"/>
      <c r="AS26" s="986"/>
      <c r="AT26" s="986"/>
      <c r="AU26" s="986"/>
      <c r="AV26" s="986"/>
      <c r="AW26" s="987"/>
      <c r="AX26" s="985"/>
      <c r="AY26" s="986"/>
      <c r="AZ26" s="988" t="str" cm="1">
        <f t="array" aca="1" ref="AZ26" ca="1">IF(INDIRECT($AG$10&amp;$AI23&amp;"!"&amp;$AZ$19)="","★",INDIRECT($AG$10&amp;$AI23&amp;"!"&amp;$AZ$19))</f>
        <v>★</v>
      </c>
      <c r="BA26" s="988" t="str" cm="1">
        <f t="array" aca="1" ref="BA26" ca="1">IF(INDIRECT($AG$10&amp;$AI23&amp;"!"&amp;$BA$19)="","★",INDIRECT($AG$10&amp;$AI23&amp;"!"&amp;$BA$19))</f>
        <v>★</v>
      </c>
      <c r="BB26" s="988" t="str" cm="1">
        <f t="array" aca="1" ref="BB26" ca="1">IF(INDIRECT($AG$10&amp;$AI23&amp;"!"&amp;$BB$19)="","★",INDIRECT($AG$10&amp;$AI23&amp;"!"&amp;$BB$19))</f>
        <v>★</v>
      </c>
      <c r="BC26" s="988" t="str" cm="1">
        <f t="array" aca="1" ref="BC26" ca="1">IF(INDIRECT($AG$10&amp;$AI23&amp;"!"&amp;$BC$19)="","★",INDIRECT($AG$10&amp;$AI23&amp;"!"&amp;$BC$19))</f>
        <v>★</v>
      </c>
      <c r="BD26" s="988" t="str" cm="1">
        <f t="array" aca="1" ref="BD26" ca="1">IF(INDIRECT($AG$10&amp;$AI23&amp;"!"&amp;$BD$19)="","★",INDIRECT($AG$10&amp;$AI23&amp;"!"&amp;$BD$19))</f>
        <v>★</v>
      </c>
      <c r="BE26" s="988" t="str" cm="1">
        <f t="array" aca="1" ref="BE26" ca="1">IF(INDIRECT($AG$10&amp;$AI23&amp;"!"&amp;$BE$19)="","★",INDIRECT($AG$10&amp;$AI23&amp;"!"&amp;$BE$19))</f>
        <v>★</v>
      </c>
      <c r="BF26" s="986"/>
      <c r="BG26" s="988" t="str" cm="1">
        <f t="array" aca="1" ref="BG26" ca="1">IF(INDIRECT($AG$10&amp;$AI23&amp;"!"&amp;$BG$19)="","★",INDIRECT($AG$10&amp;$AI23&amp;"!"&amp;$BG$19))</f>
        <v>★</v>
      </c>
      <c r="BH26" s="988" t="str" cm="1">
        <f t="array" aca="1" ref="BH26" ca="1">IF(INDIRECT($AG$10&amp;$AI23&amp;"!"&amp;$BH$19)="","★",INDIRECT($AG$10&amp;$AI23&amp;"!"&amp;$BH$19))</f>
        <v>★</v>
      </c>
      <c r="BI26" s="986"/>
      <c r="BJ26" s="988" t="e" cm="1">
        <f t="array" aca="1" ref="BJ26" ca="1">IF(INDIRECT($AG$10&amp;$AI23&amp;"!"&amp;$BJ$19)="","★",INDIRECT($AG$10&amp;$AI23&amp;"!"&amp;$BJ$19))</f>
        <v>#N/A</v>
      </c>
      <c r="BK26" s="988" t="str" cm="1">
        <f t="array" aca="1" ref="BK26" ca="1">IF(INDIRECT($AG$10&amp;$AI23&amp;"!"&amp;$BK$19)="","★",INDIRECT($AG$10&amp;$AI23&amp;"!"&amp;$BK$19))</f>
        <v>---</v>
      </c>
      <c r="BL26" s="986"/>
      <c r="BM26" s="988" t="str" cm="1">
        <f t="array" aca="1" ref="BM26" ca="1">IF(INDIRECT($AG$10&amp;$AI23&amp;"!"&amp;$BM$19)="","★",INDIRECT($AG$10&amp;$AI23&amp;"!"&amp;$BM$19))</f>
        <v>★</v>
      </c>
      <c r="BN26" s="988" t="str" cm="1">
        <f t="array" aca="1" ref="BN26" ca="1">IF(INDIRECT($AG$10&amp;$AI23&amp;"!"&amp;$BN$19)="","★",INDIRECT($AG$10&amp;$AI23&amp;"!"&amp;$BN$19))</f>
        <v>★</v>
      </c>
      <c r="BO26" s="988" t="str" cm="1">
        <f t="array" aca="1" ref="BO26" ca="1">IF(INDIRECT($AG$10&amp;$AI23&amp;"!"&amp;$BO$19)="","★",INDIRECT($AG$10&amp;$AI23&amp;"!"&amp;$BO$19))</f>
        <v>★</v>
      </c>
      <c r="BP26" s="988" t="str" cm="1">
        <f t="array" aca="1" ref="BP26" ca="1">IF(INDIRECT($AG$10&amp;$AI23&amp;"!"&amp;$BP$19)="","★",INDIRECT($AG$10&amp;$AI23&amp;"!"&amp;$BP$19))</f>
        <v>★</v>
      </c>
      <c r="BQ26" s="988" t="str" cm="1">
        <f t="array" aca="1" ref="BQ26" ca="1">IF(INDIRECT($AG$10&amp;$AI23&amp;"!"&amp;$BQ$19)="","★",INDIRECT($AG$10&amp;$AI23&amp;"!"&amp;$BQ$19))</f>
        <v>★</v>
      </c>
      <c r="BR26" s="988" t="str" cm="1">
        <f t="array" aca="1" ref="BR26" ca="1">IF(INDIRECT($AG$10&amp;$AI23&amp;"!"&amp;$BR$19)="","★",INDIRECT($AG$10&amp;$AI23&amp;"!"&amp;$BR$19))</f>
        <v>★</v>
      </c>
      <c r="BS26" s="986"/>
      <c r="BT26" s="988" t="str" cm="1">
        <f t="array" aca="1" ref="BT26" ca="1">IF(INDIRECT($AG$10&amp;$AI23&amp;"!"&amp;$BT$19)="","★",INDIRECT($AG$10&amp;$AI23&amp;"!"&amp;$BT$19))</f>
        <v>★</v>
      </c>
      <c r="BU26" s="988" t="str" cm="1">
        <f t="array" aca="1" ref="BU26" ca="1">IF(INDIRECT($AG$10&amp;$AI23&amp;"!"&amp;$BU$19)="","★",INDIRECT($AG$10&amp;$AI23&amp;"!"&amp;$BU$19))</f>
        <v>★</v>
      </c>
      <c r="BV26" s="986"/>
      <c r="BW26" s="988" t="e" cm="1">
        <f t="array" aca="1" ref="BW26" ca="1">IF(INDIRECT($AG$10&amp;$AI23&amp;"!"&amp;$BW$19)="","★",INDIRECT($AG$10&amp;$AI23&amp;"!"&amp;$BW$19))</f>
        <v>#N/A</v>
      </c>
      <c r="BX26" s="988" t="str" cm="1">
        <f t="array" aca="1" ref="BX26" ca="1">IF(INDIRECT($AG$10&amp;$AI23&amp;"!"&amp;$BX$19)="","★",INDIRECT($AG$10&amp;$AI23&amp;"!"&amp;$BX$19))</f>
        <v>---</v>
      </c>
      <c r="BY26" s="987"/>
      <c r="BZ26" s="989"/>
      <c r="CA26" s="990"/>
      <c r="CB26" s="990"/>
    </row>
    <row r="27" spans="2:80" ht="22.9" customHeight="1" thickBot="1">
      <c r="B27" s="134" t="s">
        <v>14</v>
      </c>
      <c r="C27" s="794"/>
      <c r="D27" s="795"/>
      <c r="E27" s="796">
        <f>IFERROR(E25+E26,"")</f>
        <v>0</v>
      </c>
      <c r="F27" s="796">
        <f>IFERROR(F25+F26,"")</f>
        <v>0</v>
      </c>
      <c r="G27" s="796">
        <f>IFERROR($E27-$F27,"")</f>
        <v>0</v>
      </c>
      <c r="H27" s="1131" t="str">
        <f>IFERROR($G27/$E27*100,"")</f>
        <v/>
      </c>
      <c r="I27" s="1131" t="str">
        <f>IFERROR($G27/$N$9*100,"")</f>
        <v/>
      </c>
      <c r="J27" s="798">
        <f>IFERROR(J25+J26,"")</f>
        <v>0</v>
      </c>
      <c r="K27" s="799" t="str">
        <f>IF(K15="","",K25+K26)</f>
        <v/>
      </c>
      <c r="L27" s="799">
        <f>IFERROR(L25+L26,"")</f>
        <v>0</v>
      </c>
      <c r="M27" s="800"/>
      <c r="N27" s="796">
        <f>IFERROR(N25+N26,"")</f>
        <v>0</v>
      </c>
      <c r="O27" s="646" t="str">
        <f>IFERROR($L27/$N27,"")</f>
        <v/>
      </c>
      <c r="Q27" s="134"/>
      <c r="R27" s="794"/>
      <c r="S27" s="795"/>
      <c r="T27" s="796"/>
      <c r="U27" s="796"/>
      <c r="V27" s="796"/>
      <c r="W27" s="797"/>
      <c r="X27" s="796"/>
      <c r="Y27" s="798"/>
      <c r="Z27" s="799"/>
      <c r="AA27" s="799"/>
      <c r="AB27" s="800"/>
      <c r="AC27" s="796"/>
      <c r="AD27" s="646"/>
      <c r="AE27" s="35"/>
      <c r="AF27" s="40"/>
      <c r="AG27" s="40"/>
      <c r="AH27" s="154"/>
      <c r="AI27" s="971">
        <v>2</v>
      </c>
      <c r="AJ27" s="972" t="str" cm="1">
        <f t="array" aca="1" ref="AJ27" ca="1">IF(INDIRECT($AG$10&amp;$AI27&amp;"!"&amp;$AJ$16)="","★",INDIRECT($AG$10&amp;$AI27&amp;"!"&amp;$AJ$16))</f>
        <v>★</v>
      </c>
      <c r="AK27" s="973" t="str" cm="1">
        <f t="array" aca="1" ref="AK27" ca="1">IF(INDIRECT($AG$10&amp;$AI27&amp;"!"&amp;$AK$16)="","★",INDIRECT($AG$10&amp;$AI27&amp;"!"&amp;$AK$16))</f>
        <v>★</v>
      </c>
      <c r="AL27" s="973" t="str" cm="1">
        <f t="array" aca="1" ref="AL27" ca="1">IF(INDIRECT($AG$10&amp;$AI27&amp;"!"&amp;$AL$16)="","★",INDIRECT($AG$10&amp;$AI27&amp;"!"&amp;$AL$16))</f>
        <v>★</v>
      </c>
      <c r="AM27" s="973" t="str" cm="1">
        <f t="array" aca="1" ref="AM27" ca="1">IF(INDIRECT($AG$10&amp;$AI27&amp;"!"&amp;$AM$16)="","★",INDIRECT($AG$10&amp;$AI27&amp;"!"&amp;$AM$16))</f>
        <v>★</v>
      </c>
      <c r="AN27" s="973" t="str" cm="1">
        <f t="array" aca="1" ref="AN27" ca="1">IF(INDIRECT($AG$10&amp;$AI27&amp;"!"&amp;$AN$16)="","★",INDIRECT($AG$10&amp;$AI27&amp;"!"&amp;$AN$16))</f>
        <v>★</v>
      </c>
      <c r="AO27" s="973" t="str" cm="1">
        <f t="array" aca="1" ref="AO27" ca="1">IF(INDIRECT($AG$10&amp;$AI27&amp;"!"&amp;$AO$16)="","★",INDIRECT($AG$10&amp;$AI27&amp;"!"&amp;$AO$16))</f>
        <v>★</v>
      </c>
      <c r="AP27" s="973" t="str" cm="1">
        <f t="array" aca="1" ref="AP27" ca="1">IF(INDIRECT($AG$10&amp;$AI27&amp;"!"&amp;$AP$16)="","★",INDIRECT($AG$10&amp;$AI27&amp;"!"&amp;$AP$16))</f>
        <v>★</v>
      </c>
      <c r="AQ27" s="974" t="str" cm="1">
        <f t="array" aca="1" ref="AQ27" ca="1">IF(INDIRECT($AG$10&amp;$AI27&amp;"!"&amp;$AQ$16)="","★",INDIRECT($AG$10&amp;$AI27&amp;"!"&amp;$AQ$16))</f>
        <v>★</v>
      </c>
      <c r="AR27" s="972" t="str" cm="1">
        <f t="array" aca="1" ref="AR27" ca="1">IF(INDIRECT($AG$10&amp;$AI27&amp;"!"&amp;$AR$16)="","★",INDIRECT($AG$10&amp;$AI27&amp;"!"&amp;$AR$16))</f>
        <v>★</v>
      </c>
      <c r="AS27" s="973" t="str" cm="1">
        <f t="array" aca="1" ref="AS27" ca="1">IF(INDIRECT($AG$10&amp;$AI27&amp;"!"&amp;$AS$16)="","★",INDIRECT($AG$10&amp;$AI27&amp;"!"&amp;$AS$16))</f>
        <v>★</v>
      </c>
      <c r="AT27" s="973" t="str" cm="1">
        <f t="array" aca="1" ref="AT27" ca="1">IF(INDIRECT($AG$10&amp;$AI27&amp;"!"&amp;$AT$16)="","★",INDIRECT($AG$10&amp;$AI27&amp;"!"&amp;$AT$16))</f>
        <v>★</v>
      </c>
      <c r="AU27" s="973" t="str" cm="1">
        <f t="array" aca="1" ref="AU27" ca="1">IF(INDIRECT($AG$10&amp;$AI27&amp;"!"&amp;$AU$16)="","★",INDIRECT($AG$10&amp;$AI27&amp;"!"&amp;$AU$16))</f>
        <v>★</v>
      </c>
      <c r="AV27" s="973" t="str" cm="1">
        <f t="array" aca="1" ref="AV27" ca="1">IF(INDIRECT($AG$10&amp;$AI27&amp;"!"&amp;$AV$16)="","★",INDIRECT($AG$10&amp;$AI27&amp;"!"&amp;$AV$16))</f>
        <v>★</v>
      </c>
      <c r="AW27" s="974" t="str" cm="1">
        <f t="array" aca="1" ref="AW27" ca="1">IF(INDIRECT($AG$10&amp;$AI27&amp;"!"&amp;$AW$16)="","★",INDIRECT($AG$10&amp;$AI27&amp;"!"&amp;$AW$16))</f>
        <v>★</v>
      </c>
      <c r="AX27" s="972" t="e" cm="1">
        <f t="array" aca="1" ref="AX27" ca="1">IF(INDIRECT($AG$10&amp;$AI27&amp;"!"&amp;$AX$16)="","★",INDIRECT($AG$10&amp;$AI27&amp;"!"&amp;$AX$16))</f>
        <v>#VALUE!</v>
      </c>
      <c r="AY27" s="973" t="e" cm="1">
        <f t="array" aca="1" ref="AY27" ca="1">IF(INDIRECT($AG$10&amp;$AI27&amp;"!"&amp;$AY$16)="","★",INDIRECT($AG$10&amp;$AI27&amp;"!"&amp;$AY$16))</f>
        <v>#VALUE!</v>
      </c>
      <c r="AZ27" s="973" t="str" cm="1">
        <f t="array" aca="1" ref="AZ27" ca="1">IF(INDIRECT($AG$10&amp;$AI27&amp;"!"&amp;$AZ$16)="","★",INDIRECT($AG$10&amp;$AI27&amp;"!"&amp;$AZ$16))</f>
        <v>★</v>
      </c>
      <c r="BA27" s="973" t="str" cm="1">
        <f t="array" aca="1" ref="BA27" ca="1">IF(INDIRECT($AG$10&amp;$AI27&amp;"!"&amp;$BA$16)="","★",INDIRECT($AG$10&amp;$AI27&amp;"!"&amp;$BA$16))</f>
        <v>★</v>
      </c>
      <c r="BB27" s="973" t="str" cm="1">
        <f t="array" aca="1" ref="BB27" ca="1">IF(INDIRECT($AG$10&amp;$AI27&amp;"!"&amp;$BB$16)="","★",INDIRECT($AG$10&amp;$AI27&amp;"!"&amp;$BB$16))</f>
        <v>★</v>
      </c>
      <c r="BC27" s="973" t="str" cm="1">
        <f t="array" aca="1" ref="BC27" ca="1">IF(INDIRECT($AG$10&amp;$AI27&amp;"!"&amp;$BC$16)="","★",INDIRECT($AG$10&amp;$AI27&amp;"!"&amp;$BC$16))</f>
        <v>★</v>
      </c>
      <c r="BD27" s="973" t="str" cm="1">
        <f t="array" aca="1" ref="BD27" ca="1">IF(INDIRECT($AG$10&amp;$AI27&amp;"!"&amp;$BD$16)="","★",INDIRECT($AG$10&amp;$AI27&amp;"!"&amp;$BD$16))</f>
        <v>★</v>
      </c>
      <c r="BE27" s="973" t="str" cm="1">
        <f t="array" aca="1" ref="BE27" ca="1">IF(INDIRECT($AG$10&amp;$AI27&amp;"!"&amp;$BE$16)="","★",INDIRECT($AG$10&amp;$AI27&amp;"!"&amp;$BE$16))</f>
        <v>★</v>
      </c>
      <c r="BF27" s="973" t="str" cm="1">
        <f t="array" aca="1" ref="BF27" ca="1">IF(INDIRECT($AG$10&amp;$AI27&amp;"!"&amp;$BF$16)="","★",INDIRECT($AG$10&amp;$AI27&amp;"!"&amp;$BF$16))</f>
        <v>★</v>
      </c>
      <c r="BG27" s="973" t="str" cm="1">
        <f t="array" aca="1" ref="BG27" ca="1">IF(INDIRECT($AG$10&amp;$AI27&amp;"!"&amp;$BG$16)="","★",INDIRECT($AG$10&amp;$AI27&amp;"!"&amp;$BG$16))</f>
        <v>★</v>
      </c>
      <c r="BH27" s="973" t="str" cm="1">
        <f t="array" aca="1" ref="BH27" ca="1">IF(INDIRECT($AG$10&amp;$AI27&amp;"!"&amp;$BH$16)="","★",INDIRECT($AG$10&amp;$AI27&amp;"!"&amp;$BH$16))</f>
        <v>★</v>
      </c>
      <c r="BI27" s="973" t="str" cm="1">
        <f t="array" aca="1" ref="BI27" ca="1">IF(INDIRECT($AG$10&amp;$AI27&amp;"!"&amp;$BI$16)="","★",INDIRECT($AG$10&amp;$AI27&amp;"!"&amp;$BI$16))</f>
        <v>★</v>
      </c>
      <c r="BJ27" s="973" t="e" cm="1">
        <f t="array" aca="1" ref="BJ27" ca="1">IF(INDIRECT($AG$10&amp;$AI27&amp;"!"&amp;$BJ$16)="","★",INDIRECT($AG$10&amp;$AI27&amp;"!"&amp;$BJ$16))</f>
        <v>#N/A</v>
      </c>
      <c r="BK27" s="973" t="str" cm="1">
        <f t="array" aca="1" ref="BK27" ca="1">IF(INDIRECT($AG$10&amp;$AI27&amp;"!"&amp;$BK$16)="","★",INDIRECT($AG$10&amp;$AI27&amp;"!"&amp;$BK$16))</f>
        <v>---</v>
      </c>
      <c r="BL27" s="973" cm="1">
        <f t="array" aca="1" ref="BL27" ca="1">IF(INDIRECT($AG$10&amp;$AI27&amp;"!"&amp;$BL$16)="","★",INDIRECT($AG$10&amp;$AI27&amp;"!"&amp;$BL$16))</f>
        <v>0</v>
      </c>
      <c r="BM27" s="973" t="str" cm="1">
        <f t="array" aca="1" ref="BM27" ca="1">IF(INDIRECT($AG$10&amp;$AI27&amp;"!"&amp;$BM$16)="","★",INDIRECT($AG$10&amp;$AI27&amp;"!"&amp;$BM$16))</f>
        <v>★</v>
      </c>
      <c r="BN27" s="973" t="str" cm="1">
        <f t="array" aca="1" ref="BN27" ca="1">IF(INDIRECT($AG$10&amp;$AI27&amp;"!"&amp;$BN$16)="","★",INDIRECT($AG$10&amp;$AI27&amp;"!"&amp;$BN$16))</f>
        <v>★</v>
      </c>
      <c r="BO27" s="973" t="str" cm="1">
        <f t="array" aca="1" ref="BO27" ca="1">IF(INDIRECT($AG$10&amp;$AI27&amp;"!"&amp;$BO$16)="","★",INDIRECT($AG$10&amp;$AI27&amp;"!"&amp;$BO$16))</f>
        <v>★</v>
      </c>
      <c r="BP27" s="973" t="str" cm="1">
        <f t="array" aca="1" ref="BP27" ca="1">IF(INDIRECT($AG$10&amp;$AI27&amp;"!"&amp;$BP$16)="","★",INDIRECT($AG$10&amp;$AI27&amp;"!"&amp;$BP$16))</f>
        <v>★</v>
      </c>
      <c r="BQ27" s="973" t="str" cm="1">
        <f t="array" aca="1" ref="BQ27" ca="1">IF(INDIRECT($AG$10&amp;$AI27&amp;"!"&amp;$BQ$16)="","★",INDIRECT($AG$10&amp;$AI27&amp;"!"&amp;$BQ$16))</f>
        <v>★</v>
      </c>
      <c r="BR27" s="973" t="str" cm="1">
        <f t="array" aca="1" ref="BR27" ca="1">IF(INDIRECT($AG$10&amp;$AI27&amp;"!"&amp;$BR$16)="","★",INDIRECT($AG$10&amp;$AI27&amp;"!"&amp;$BR$16))</f>
        <v>★</v>
      </c>
      <c r="BS27" s="973" t="str" cm="1">
        <f t="array" aca="1" ref="BS27" ca="1">IF(INDIRECT($AG$10&amp;$AI27&amp;"!"&amp;$BS$16)="","★",INDIRECT($AG$10&amp;$AI27&amp;"!"&amp;$BS$16))</f>
        <v>★</v>
      </c>
      <c r="BT27" s="973" t="str" cm="1">
        <f t="array" aca="1" ref="BT27" ca="1">IF(INDIRECT($AG$10&amp;$AI27&amp;"!"&amp;$BT$16)="","★",INDIRECT($AG$10&amp;$AI27&amp;"!"&amp;$BT$16))</f>
        <v>★</v>
      </c>
      <c r="BU27" s="973" t="str" cm="1">
        <f t="array" aca="1" ref="BU27" ca="1">IF(INDIRECT($AG$10&amp;$AI27&amp;"!"&amp;$BU$16)="","★",INDIRECT($AG$10&amp;$AI27&amp;"!"&amp;$BU$16))</f>
        <v>★</v>
      </c>
      <c r="BV27" s="973" t="str" cm="1">
        <f t="array" aca="1" ref="BV27" ca="1">IF(INDIRECT($AG$10&amp;$AI27&amp;"!"&amp;$BV$16)="","★",INDIRECT($AG$10&amp;$AI27&amp;"!"&amp;$BV$16))</f>
        <v>★</v>
      </c>
      <c r="BW27" s="973" t="e" cm="1">
        <f t="array" aca="1" ref="BW27" ca="1">IF(INDIRECT($AG$10&amp;$AI27&amp;"!"&amp;$BW$16)="","★",INDIRECT($AG$10&amp;$AI27&amp;"!"&amp;$BW$16))</f>
        <v>#N/A</v>
      </c>
      <c r="BX27" s="973" t="str" cm="1">
        <f t="array" aca="1" ref="BX27" ca="1">IF(INDIRECT($AG$10&amp;$AI27&amp;"!"&amp;$BX$16)="","★",INDIRECT($AG$10&amp;$AI27&amp;"!"&amp;$BX$16))</f>
        <v>---</v>
      </c>
      <c r="BY27" s="974" cm="1">
        <f t="array" aca="1" ref="BY27" ca="1">IF(INDIRECT($AG$10&amp;$AI27&amp;"!"&amp;$BY$16)="","★",INDIRECT($AG$10&amp;$AI27&amp;"!"&amp;$BY$16))</f>
        <v>0</v>
      </c>
      <c r="BZ27" s="975" t="str" cm="1">
        <f t="array" aca="1" ref="BZ27" ca="1">IF(INDIRECT($AG$10&amp;$AI27&amp;"!"&amp;$BZ$16)="","★",INDIRECT($AG$10&amp;$AI27&amp;"!"&amp;$BZ$16))</f>
        <v>★</v>
      </c>
      <c r="CA27" s="976" t="str" cm="1">
        <f t="array" aca="1" ref="CA27" ca="1">IF(INDIRECT($AG$10&amp;$AI27&amp;"!"&amp;$CA$16)="","★",INDIRECT($AG$10&amp;$AI27&amp;"!"&amp;$CA$16))</f>
        <v>★</v>
      </c>
      <c r="CB27" s="976" t="str" cm="1">
        <f t="array" aca="1" ref="CB27" ca="1">IF(INDIRECT($AG$10&amp;$AI27&amp;"!"&amp;$CB$16)="","★",INDIRECT($AG$10&amp;$AI27&amp;"!"&amp;$CB$16))</f>
        <v>★</v>
      </c>
    </row>
    <row r="28" spans="2:80" ht="13.15" customHeight="1">
      <c r="B28" s="35"/>
      <c r="C28" s="801"/>
      <c r="D28" s="801"/>
      <c r="E28" s="801"/>
      <c r="F28" s="801"/>
      <c r="G28" s="802"/>
      <c r="H28" s="802"/>
      <c r="I28" s="801"/>
      <c r="J28" s="803"/>
      <c r="K28" s="803"/>
      <c r="L28" s="688"/>
      <c r="M28" s="699"/>
      <c r="N28" s="804"/>
      <c r="O28" s="313"/>
      <c r="AE28" s="35"/>
      <c r="AF28" s="40"/>
      <c r="AG28" s="40"/>
      <c r="AH28" s="154"/>
      <c r="AI28" s="977"/>
      <c r="AJ28" s="978"/>
      <c r="AK28" s="979"/>
      <c r="AL28" s="979"/>
      <c r="AM28" s="979"/>
      <c r="AN28" s="979"/>
      <c r="AO28" s="979"/>
      <c r="AP28" s="979"/>
      <c r="AQ28" s="980"/>
      <c r="AR28" s="978"/>
      <c r="AS28" s="979"/>
      <c r="AT28" s="979"/>
      <c r="AU28" s="979"/>
      <c r="AV28" s="979"/>
      <c r="AW28" s="980"/>
      <c r="AX28" s="978"/>
      <c r="AY28" s="979"/>
      <c r="AZ28" s="981" t="str" cm="1">
        <f t="array" aca="1" ref="AZ28" ca="1">IF(INDIRECT($AG$10&amp;$AI27&amp;"!"&amp;$AZ$17)="","★",INDIRECT($AG$10&amp;$AI27&amp;"!"&amp;$AZ$17))</f>
        <v>★</v>
      </c>
      <c r="BA28" s="981" t="str" cm="1">
        <f t="array" aca="1" ref="BA28" ca="1">IF(INDIRECT($AG$10&amp;$AI27&amp;"!"&amp;$BA$17)="","★",INDIRECT($AG$10&amp;$AI27&amp;"!"&amp;$BA$17))</f>
        <v>★</v>
      </c>
      <c r="BB28" s="981" t="str" cm="1">
        <f t="array" aca="1" ref="BB28" ca="1">IF(INDIRECT($AG$10&amp;$AI27&amp;"!"&amp;$BB$17)="","★",INDIRECT($AG$10&amp;$AI27&amp;"!"&amp;$BB$17))</f>
        <v>★</v>
      </c>
      <c r="BC28" s="981" t="str" cm="1">
        <f t="array" aca="1" ref="BC28" ca="1">IF(INDIRECT($AG$10&amp;$AI27&amp;"!"&amp;$BC$17)="","★",INDIRECT($AG$10&amp;$AI27&amp;"!"&amp;$BC$17))</f>
        <v>★</v>
      </c>
      <c r="BD28" s="981" t="str" cm="1">
        <f t="array" aca="1" ref="BD28" ca="1">IF(INDIRECT($AG$10&amp;$AI27&amp;"!"&amp;$BD$17)="","★",INDIRECT($AG$10&amp;$AI27&amp;"!"&amp;$BD$17))</f>
        <v>★</v>
      </c>
      <c r="BE28" s="981" t="str" cm="1">
        <f t="array" aca="1" ref="BE28" ca="1">IF(INDIRECT($AG$10&amp;$AI27&amp;"!"&amp;$BE$17)="","★",INDIRECT($AG$10&amp;$AI27&amp;"!"&amp;$BE$17))</f>
        <v>★</v>
      </c>
      <c r="BF28" s="979"/>
      <c r="BG28" s="981" t="str" cm="1">
        <f t="array" aca="1" ref="BG28" ca="1">IF(INDIRECT($AG$10&amp;$AI27&amp;"!"&amp;$BG$17)="","★",INDIRECT($AG$10&amp;$AI27&amp;"!"&amp;$BG$17))</f>
        <v>★</v>
      </c>
      <c r="BH28" s="981" t="str" cm="1">
        <f t="array" aca="1" ref="BH28" ca="1">IF(INDIRECT($AG$10&amp;$AI27&amp;"!"&amp;$BH$17)="","★",INDIRECT($AG$10&amp;$AI27&amp;"!"&amp;$BH$17))</f>
        <v>★</v>
      </c>
      <c r="BI28" s="979"/>
      <c r="BJ28" s="981" t="e" cm="1">
        <f t="array" aca="1" ref="BJ28" ca="1">IF(INDIRECT($AG$10&amp;$AI27&amp;"!"&amp;$BJ$17)="","★",INDIRECT($AG$10&amp;$AI27&amp;"!"&amp;$BJ$17))</f>
        <v>#N/A</v>
      </c>
      <c r="BK28" s="981" t="str" cm="1">
        <f t="array" aca="1" ref="BK28" ca="1">IF(INDIRECT($AG$10&amp;$AI27&amp;"!"&amp;$BK$17)="","★",INDIRECT($AG$10&amp;$AI27&amp;"!"&amp;$BK$17))</f>
        <v>---</v>
      </c>
      <c r="BL28" s="979"/>
      <c r="BM28" s="981" t="str" cm="1">
        <f t="array" aca="1" ref="BM28" ca="1">IF(INDIRECT($AG$10&amp;$AI27&amp;"!"&amp;$BM$17)="","★",INDIRECT($AG$10&amp;$AI27&amp;"!"&amp;$BM$17))</f>
        <v>★</v>
      </c>
      <c r="BN28" s="981" t="str" cm="1">
        <f t="array" aca="1" ref="BN28" ca="1">IF(INDIRECT($AG$10&amp;$AI27&amp;"!"&amp;$BN$17)="","★",INDIRECT($AG$10&amp;$AI27&amp;"!"&amp;$BN$17))</f>
        <v>★</v>
      </c>
      <c r="BO28" s="981" t="str" cm="1">
        <f t="array" aca="1" ref="BO28" ca="1">IF(INDIRECT($AG$10&amp;$AI27&amp;"!"&amp;$BO$17)="","★",INDIRECT($AG$10&amp;$AI27&amp;"!"&amp;$BO$17))</f>
        <v>★</v>
      </c>
      <c r="BP28" s="981" t="str" cm="1">
        <f t="array" aca="1" ref="BP28" ca="1">IF(INDIRECT($AG$10&amp;$AI27&amp;"!"&amp;$BP$17)="","★",INDIRECT($AG$10&amp;$AI27&amp;"!"&amp;$BP$17))</f>
        <v>★</v>
      </c>
      <c r="BQ28" s="981" t="str" cm="1">
        <f t="array" aca="1" ref="BQ28" ca="1">IF(INDIRECT($AG$10&amp;$AI27&amp;"!"&amp;$BQ$17)="","★",INDIRECT($AG$10&amp;$AI27&amp;"!"&amp;$BQ$17))</f>
        <v>★</v>
      </c>
      <c r="BR28" s="981" t="str" cm="1">
        <f t="array" aca="1" ref="BR28" ca="1">IF(INDIRECT($AG$10&amp;$AI27&amp;"!"&amp;$BR$17)="","★",INDIRECT($AG$10&amp;$AI27&amp;"!"&amp;$BR$17))</f>
        <v>★</v>
      </c>
      <c r="BS28" s="979"/>
      <c r="BT28" s="981" t="str" cm="1">
        <f t="array" aca="1" ref="BT28" ca="1">IF(INDIRECT($AG$10&amp;$AI27&amp;"!"&amp;$BT$17)="","★",INDIRECT($AG$10&amp;$AI27&amp;"!"&amp;$BT$17))</f>
        <v>★</v>
      </c>
      <c r="BU28" s="981" t="str" cm="1">
        <f t="array" aca="1" ref="BU28" ca="1">IF(INDIRECT($AG$10&amp;$AI27&amp;"!"&amp;$BU$17)="","★",INDIRECT($AG$10&amp;$AI27&amp;"!"&amp;$BU$17))</f>
        <v>★</v>
      </c>
      <c r="BV28" s="979"/>
      <c r="BW28" s="981" t="e" cm="1">
        <f t="array" aca="1" ref="BW28" ca="1">IF(INDIRECT($AG$10&amp;$AI27&amp;"!"&amp;$BW$17)="","★",INDIRECT($AG$10&amp;$AI27&amp;"!"&amp;$BW$17))</f>
        <v>#N/A</v>
      </c>
      <c r="BX28" s="981" t="str" cm="1">
        <f t="array" aca="1" ref="BX28" ca="1">IF(INDIRECT($AG$10&amp;$AI27&amp;"!"&amp;$BX$17)="","★",INDIRECT($AG$10&amp;$AI27&amp;"!"&amp;$BX$17))</f>
        <v>---</v>
      </c>
      <c r="BY28" s="980"/>
      <c r="BZ28" s="982"/>
      <c r="CA28" s="983"/>
      <c r="CB28" s="983"/>
    </row>
    <row r="29" spans="2:80" ht="13.15" customHeight="1">
      <c r="B29" s="35"/>
      <c r="C29" s="801"/>
      <c r="D29" s="801"/>
      <c r="E29" s="801"/>
      <c r="F29" s="801"/>
      <c r="G29" s="801"/>
      <c r="H29" s="801"/>
      <c r="I29" s="801"/>
      <c r="J29" s="803"/>
      <c r="K29" s="803"/>
      <c r="L29" s="688"/>
      <c r="M29" s="699"/>
      <c r="N29" s="804"/>
      <c r="O29" s="42"/>
      <c r="AE29" s="35"/>
      <c r="AF29" s="40"/>
      <c r="AG29" s="40"/>
      <c r="AH29" s="991"/>
      <c r="AI29" s="977"/>
      <c r="AJ29" s="978"/>
      <c r="AK29" s="979"/>
      <c r="AL29" s="979"/>
      <c r="AM29" s="979"/>
      <c r="AN29" s="979"/>
      <c r="AO29" s="979"/>
      <c r="AP29" s="979"/>
      <c r="AQ29" s="980"/>
      <c r="AR29" s="978"/>
      <c r="AS29" s="979"/>
      <c r="AT29" s="979"/>
      <c r="AU29" s="979"/>
      <c r="AV29" s="979"/>
      <c r="AW29" s="980"/>
      <c r="AX29" s="978"/>
      <c r="AY29" s="979"/>
      <c r="AZ29" s="981" t="str" cm="1">
        <f t="array" aca="1" ref="AZ29" ca="1">IF(INDIRECT($AG$10&amp;$AI27&amp;"!"&amp;$AZ$18)="","★",INDIRECT($AG$10&amp;$AI27&amp;"!"&amp;$AZ$18))</f>
        <v>★</v>
      </c>
      <c r="BA29" s="981" t="str" cm="1">
        <f t="array" aca="1" ref="BA29" ca="1">IF(INDIRECT($AG$10&amp;$AI27&amp;"!"&amp;$BA$18)="","★",INDIRECT($AG$10&amp;$AI27&amp;"!"&amp;$BA$18))</f>
        <v>★</v>
      </c>
      <c r="BB29" s="981" t="str" cm="1">
        <f t="array" aca="1" ref="BB29" ca="1">IF(INDIRECT($AG$10&amp;$AI27&amp;"!"&amp;$BB$18)="","★",INDIRECT($AG$10&amp;$AI27&amp;"!"&amp;$BB$18))</f>
        <v>★</v>
      </c>
      <c r="BC29" s="981" t="str" cm="1">
        <f t="array" aca="1" ref="BC29" ca="1">IF(INDIRECT($AG$10&amp;$AI27&amp;"!"&amp;$BC$18)="","★",INDIRECT($AG$10&amp;$AI27&amp;"!"&amp;$BC$18))</f>
        <v>★</v>
      </c>
      <c r="BD29" s="981" t="str" cm="1">
        <f t="array" aca="1" ref="BD29" ca="1">IF(INDIRECT($AG$10&amp;$AI27&amp;"!"&amp;$BD$18)="","★",INDIRECT($AG$10&amp;$AI27&amp;"!"&amp;$BD$18))</f>
        <v>★</v>
      </c>
      <c r="BE29" s="981" t="str" cm="1">
        <f t="array" aca="1" ref="BE29" ca="1">IF(INDIRECT($AG$10&amp;$AI27&amp;"!"&amp;$BE$18)="","★",INDIRECT($AG$10&amp;$AI27&amp;"!"&amp;$BE$18))</f>
        <v>★</v>
      </c>
      <c r="BF29" s="979"/>
      <c r="BG29" s="981" t="str" cm="1">
        <f t="array" aca="1" ref="BG29" ca="1">IF(INDIRECT($AG$10&amp;$AI27&amp;"!"&amp;$BG$18)="","★",INDIRECT($AG$10&amp;$AI27&amp;"!"&amp;$BG$18))</f>
        <v>★</v>
      </c>
      <c r="BH29" s="981" t="str" cm="1">
        <f t="array" aca="1" ref="BH29" ca="1">IF(INDIRECT($AG$10&amp;$AI27&amp;"!"&amp;$BH$18)="","★",INDIRECT($AG$10&amp;$AI27&amp;"!"&amp;$BH$18))</f>
        <v>★</v>
      </c>
      <c r="BI29" s="979"/>
      <c r="BJ29" s="981" t="e" cm="1">
        <f t="array" aca="1" ref="BJ29" ca="1">IF(INDIRECT($AG$10&amp;$AI27&amp;"!"&amp;$BJ$18)="","★",INDIRECT($AG$10&amp;$AI27&amp;"!"&amp;$BJ$18))</f>
        <v>#N/A</v>
      </c>
      <c r="BK29" s="981" t="str" cm="1">
        <f t="array" aca="1" ref="BK29" ca="1">IF(INDIRECT($AG$10&amp;$AI27&amp;"!"&amp;$BK$18)="","★",INDIRECT($AG$10&amp;$AI27&amp;"!"&amp;$BK$18))</f>
        <v>---</v>
      </c>
      <c r="BL29" s="979"/>
      <c r="BM29" s="981" t="str" cm="1">
        <f t="array" aca="1" ref="BM29" ca="1">IF(INDIRECT($AG$10&amp;$AI27&amp;"!"&amp;$BM$18)="","★",INDIRECT($AG$10&amp;$AI27&amp;"!"&amp;$BM$18))</f>
        <v>★</v>
      </c>
      <c r="BN29" s="981" t="str" cm="1">
        <f t="array" aca="1" ref="BN29" ca="1">IF(INDIRECT($AG$10&amp;$AI27&amp;"!"&amp;$BN$18)="","★",INDIRECT($AG$10&amp;$AI27&amp;"!"&amp;$BN$18))</f>
        <v>★</v>
      </c>
      <c r="BO29" s="981" t="str" cm="1">
        <f t="array" aca="1" ref="BO29" ca="1">IF(INDIRECT($AG$10&amp;$AI27&amp;"!"&amp;$BO$18)="","★",INDIRECT($AG$10&amp;$AI27&amp;"!"&amp;$BO$18))</f>
        <v>★</v>
      </c>
      <c r="BP29" s="981" t="str" cm="1">
        <f t="array" aca="1" ref="BP29" ca="1">IF(INDIRECT($AG$10&amp;$AI27&amp;"!"&amp;$BP$18)="","★",INDIRECT($AG$10&amp;$AI27&amp;"!"&amp;$BP$18))</f>
        <v>★</v>
      </c>
      <c r="BQ29" s="981" t="str" cm="1">
        <f t="array" aca="1" ref="BQ29" ca="1">IF(INDIRECT($AG$10&amp;$AI27&amp;"!"&amp;$BQ$18)="","★",INDIRECT($AG$10&amp;$AI27&amp;"!"&amp;$BQ$18))</f>
        <v>★</v>
      </c>
      <c r="BR29" s="981" t="str" cm="1">
        <f t="array" aca="1" ref="BR29" ca="1">IF(INDIRECT($AG$10&amp;$AI27&amp;"!"&amp;$BR$18)="","★",INDIRECT($AG$10&amp;$AI27&amp;"!"&amp;$BR$18))</f>
        <v>★</v>
      </c>
      <c r="BS29" s="979"/>
      <c r="BT29" s="981" t="str" cm="1">
        <f t="array" aca="1" ref="BT29" ca="1">IF(INDIRECT($AG$10&amp;$AI27&amp;"!"&amp;$BT$18)="","★",INDIRECT($AG$10&amp;$AI27&amp;"!"&amp;$BT$18))</f>
        <v>★</v>
      </c>
      <c r="BU29" s="981" t="str" cm="1">
        <f t="array" aca="1" ref="BU29" ca="1">IF(INDIRECT($AG$10&amp;$AI27&amp;"!"&amp;$BU$18)="","★",INDIRECT($AG$10&amp;$AI27&amp;"!"&amp;$BU$18))</f>
        <v>★</v>
      </c>
      <c r="BV29" s="979"/>
      <c r="BW29" s="981" t="e" cm="1">
        <f t="array" aca="1" ref="BW29" ca="1">IF(INDIRECT($AG$10&amp;$AI27&amp;"!"&amp;$BW$18)="","★",INDIRECT($AG$10&amp;$AI27&amp;"!"&amp;$BW$18))</f>
        <v>#N/A</v>
      </c>
      <c r="BX29" s="981" t="str" cm="1">
        <f t="array" aca="1" ref="BX29" ca="1">IF(INDIRECT($AG$10&amp;$AI27&amp;"!"&amp;$BX$18)="","★",INDIRECT($AG$10&amp;$AI27&amp;"!"&amp;$BX$18))</f>
        <v>---</v>
      </c>
      <c r="BY29" s="980"/>
      <c r="BZ29" s="982"/>
      <c r="CA29" s="983"/>
      <c r="CB29" s="983"/>
    </row>
    <row r="30" spans="2:80" ht="15" customHeight="1" thickBot="1">
      <c r="B30" s="128" t="s">
        <v>1188</v>
      </c>
      <c r="C30" s="781"/>
      <c r="D30" s="781"/>
      <c r="E30" s="781"/>
      <c r="F30" s="781"/>
      <c r="G30" s="781"/>
      <c r="H30" s="781"/>
      <c r="I30" s="781"/>
      <c r="J30" s="781"/>
      <c r="K30" s="803"/>
      <c r="L30" s="688"/>
      <c r="M30" s="699"/>
      <c r="N30" s="804"/>
      <c r="O30" s="42"/>
      <c r="AE30" s="35"/>
      <c r="AF30" s="40"/>
      <c r="AG30" s="40"/>
      <c r="AH30" s="40"/>
      <c r="AI30" s="984"/>
      <c r="AJ30" s="985"/>
      <c r="AK30" s="986"/>
      <c r="AL30" s="986"/>
      <c r="AM30" s="986"/>
      <c r="AN30" s="986"/>
      <c r="AO30" s="986"/>
      <c r="AP30" s="986"/>
      <c r="AQ30" s="987"/>
      <c r="AR30" s="985"/>
      <c r="AS30" s="986"/>
      <c r="AT30" s="986"/>
      <c r="AU30" s="986"/>
      <c r="AV30" s="986"/>
      <c r="AW30" s="987"/>
      <c r="AX30" s="985"/>
      <c r="AY30" s="986"/>
      <c r="AZ30" s="988" t="str" cm="1">
        <f t="array" aca="1" ref="AZ30" ca="1">IF(INDIRECT($AG$10&amp;$AI27&amp;"!"&amp;$AZ$19)="","★",INDIRECT($AG$10&amp;$AI27&amp;"!"&amp;$AZ$19))</f>
        <v>★</v>
      </c>
      <c r="BA30" s="988" t="str" cm="1">
        <f t="array" aca="1" ref="BA30" ca="1">IF(INDIRECT($AG$10&amp;$AI27&amp;"!"&amp;$BA$19)="","★",INDIRECT($AG$10&amp;$AI27&amp;"!"&amp;$BA$19))</f>
        <v>★</v>
      </c>
      <c r="BB30" s="988" t="str" cm="1">
        <f t="array" aca="1" ref="BB30" ca="1">IF(INDIRECT($AG$10&amp;$AI27&amp;"!"&amp;$BB$19)="","★",INDIRECT($AG$10&amp;$AI27&amp;"!"&amp;$BB$19))</f>
        <v>★</v>
      </c>
      <c r="BC30" s="988" t="str" cm="1">
        <f t="array" aca="1" ref="BC30" ca="1">IF(INDIRECT($AG$10&amp;$AI27&amp;"!"&amp;$BC$19)="","★",INDIRECT($AG$10&amp;$AI27&amp;"!"&amp;$BC$19))</f>
        <v>★</v>
      </c>
      <c r="BD30" s="988" t="str" cm="1">
        <f t="array" aca="1" ref="BD30" ca="1">IF(INDIRECT($AG$10&amp;$AI27&amp;"!"&amp;$BD$19)="","★",INDIRECT($AG$10&amp;$AI27&amp;"!"&amp;$BD$19))</f>
        <v>★</v>
      </c>
      <c r="BE30" s="988" t="str" cm="1">
        <f t="array" aca="1" ref="BE30" ca="1">IF(INDIRECT($AG$10&amp;$AI27&amp;"!"&amp;$BE$19)="","★",INDIRECT($AG$10&amp;$AI27&amp;"!"&amp;$BE$19))</f>
        <v>★</v>
      </c>
      <c r="BF30" s="986"/>
      <c r="BG30" s="988" t="str" cm="1">
        <f t="array" aca="1" ref="BG30" ca="1">IF(INDIRECT($AG$10&amp;$AI27&amp;"!"&amp;$BG$19)="","★",INDIRECT($AG$10&amp;$AI27&amp;"!"&amp;$BG$19))</f>
        <v>★</v>
      </c>
      <c r="BH30" s="988" t="str" cm="1">
        <f t="array" aca="1" ref="BH30" ca="1">IF(INDIRECT($AG$10&amp;$AI27&amp;"!"&amp;$BH$19)="","★",INDIRECT($AG$10&amp;$AI27&amp;"!"&amp;$BH$19))</f>
        <v>★</v>
      </c>
      <c r="BI30" s="986"/>
      <c r="BJ30" s="988" t="e" cm="1">
        <f t="array" aca="1" ref="BJ30" ca="1">IF(INDIRECT($AG$10&amp;$AI27&amp;"!"&amp;$BJ$19)="","★",INDIRECT($AG$10&amp;$AI27&amp;"!"&amp;$BJ$19))</f>
        <v>#N/A</v>
      </c>
      <c r="BK30" s="988" t="str" cm="1">
        <f t="array" aca="1" ref="BK30" ca="1">IF(INDIRECT($AG$10&amp;$AI27&amp;"!"&amp;$BK$19)="","★",INDIRECT($AG$10&amp;$AI27&amp;"!"&amp;$BK$19))</f>
        <v>---</v>
      </c>
      <c r="BL30" s="986"/>
      <c r="BM30" s="988" t="str" cm="1">
        <f t="array" aca="1" ref="BM30" ca="1">IF(INDIRECT($AG$10&amp;$AI27&amp;"!"&amp;$BM$19)="","★",INDIRECT($AG$10&amp;$AI27&amp;"!"&amp;$BM$19))</f>
        <v>★</v>
      </c>
      <c r="BN30" s="988" t="str" cm="1">
        <f t="array" aca="1" ref="BN30" ca="1">IF(INDIRECT($AG$10&amp;$AI27&amp;"!"&amp;$BN$19)="","★",INDIRECT($AG$10&amp;$AI27&amp;"!"&amp;$BN$19))</f>
        <v>★</v>
      </c>
      <c r="BO30" s="988" t="str" cm="1">
        <f t="array" aca="1" ref="BO30" ca="1">IF(INDIRECT($AG$10&amp;$AI27&amp;"!"&amp;$BO$19)="","★",INDIRECT($AG$10&amp;$AI27&amp;"!"&amp;$BO$19))</f>
        <v>★</v>
      </c>
      <c r="BP30" s="988" t="str" cm="1">
        <f t="array" aca="1" ref="BP30" ca="1">IF(INDIRECT($AG$10&amp;$AI27&amp;"!"&amp;$BP$19)="","★",INDIRECT($AG$10&amp;$AI27&amp;"!"&amp;$BP$19))</f>
        <v>★</v>
      </c>
      <c r="BQ30" s="988" t="str" cm="1">
        <f t="array" aca="1" ref="BQ30" ca="1">IF(INDIRECT($AG$10&amp;$AI27&amp;"!"&amp;$BQ$19)="","★",INDIRECT($AG$10&amp;$AI27&amp;"!"&amp;$BQ$19))</f>
        <v>★</v>
      </c>
      <c r="BR30" s="988" t="str" cm="1">
        <f t="array" aca="1" ref="BR30" ca="1">IF(INDIRECT($AG$10&amp;$AI27&amp;"!"&amp;$BR$19)="","★",INDIRECT($AG$10&amp;$AI27&amp;"!"&amp;$BR$19))</f>
        <v>★</v>
      </c>
      <c r="BS30" s="986"/>
      <c r="BT30" s="988" t="str" cm="1">
        <f t="array" aca="1" ref="BT30" ca="1">IF(INDIRECT($AG$10&amp;$AI27&amp;"!"&amp;$BT$19)="","★",INDIRECT($AG$10&amp;$AI27&amp;"!"&amp;$BT$19))</f>
        <v>★</v>
      </c>
      <c r="BU30" s="988" t="str" cm="1">
        <f t="array" aca="1" ref="BU30" ca="1">IF(INDIRECT($AG$10&amp;$AI27&amp;"!"&amp;$BU$19)="","★",INDIRECT($AG$10&amp;$AI27&amp;"!"&amp;$BU$19))</f>
        <v>★</v>
      </c>
      <c r="BV30" s="986"/>
      <c r="BW30" s="988" t="e" cm="1">
        <f t="array" aca="1" ref="BW30" ca="1">IF(INDIRECT($AG$10&amp;$AI27&amp;"!"&amp;$BW$19)="","★",INDIRECT($AG$10&amp;$AI27&amp;"!"&amp;$BW$19))</f>
        <v>#N/A</v>
      </c>
      <c r="BX30" s="988" t="str" cm="1">
        <f t="array" aca="1" ref="BX30" ca="1">IF(INDIRECT($AG$10&amp;$AI27&amp;"!"&amp;$BX$19)="","★",INDIRECT($AG$10&amp;$AI27&amp;"!"&amp;$BX$19))</f>
        <v>---</v>
      </c>
      <c r="BY30" s="987"/>
      <c r="BZ30" s="989"/>
      <c r="CA30" s="990"/>
      <c r="CB30" s="990"/>
    </row>
    <row r="31" spans="2:80" ht="15" customHeight="1" thickBot="1">
      <c r="B31" s="145"/>
      <c r="C31" s="781"/>
      <c r="D31" s="1721" t="s">
        <v>1190</v>
      </c>
      <c r="E31" s="1722"/>
      <c r="F31" s="1721" t="s">
        <v>1189</v>
      </c>
      <c r="G31" s="1722"/>
      <c r="H31" s="781"/>
      <c r="I31" s="781"/>
      <c r="J31" s="781"/>
      <c r="K31" s="801"/>
      <c r="L31" s="688"/>
      <c r="M31" s="781"/>
      <c r="N31" s="781"/>
      <c r="AE31" s="35"/>
      <c r="AF31" s="40"/>
      <c r="AG31" s="40"/>
      <c r="AH31" s="40"/>
      <c r="AI31" s="971">
        <v>3</v>
      </c>
      <c r="AJ31" s="972" t="str" cm="1">
        <f t="array" aca="1" ref="AJ31" ca="1">IF(INDIRECT($AG$10&amp;$AI31&amp;"!"&amp;$AJ$16)="","★",INDIRECT($AG$10&amp;$AI31&amp;"!"&amp;$AJ$16))</f>
        <v>★</v>
      </c>
      <c r="AK31" s="973" t="str" cm="1">
        <f t="array" aca="1" ref="AK31" ca="1">IF(INDIRECT($AG$10&amp;$AI31&amp;"!"&amp;$AK$16)="","★",INDIRECT($AG$10&amp;$AI31&amp;"!"&amp;$AK$16))</f>
        <v>★</v>
      </c>
      <c r="AL31" s="973" t="str" cm="1">
        <f t="array" aca="1" ref="AL31" ca="1">IF(INDIRECT($AG$10&amp;$AI31&amp;"!"&amp;$AL$16)="","★",INDIRECT($AG$10&amp;$AI31&amp;"!"&amp;$AL$16))</f>
        <v>★</v>
      </c>
      <c r="AM31" s="973" t="str" cm="1">
        <f t="array" aca="1" ref="AM31" ca="1">IF(INDIRECT($AG$10&amp;$AI31&amp;"!"&amp;$AM$16)="","★",INDIRECT($AG$10&amp;$AI31&amp;"!"&amp;$AM$16))</f>
        <v>★</v>
      </c>
      <c r="AN31" s="973" t="str" cm="1">
        <f t="array" aca="1" ref="AN31" ca="1">IF(INDIRECT($AG$10&amp;$AI31&amp;"!"&amp;$AN$16)="","★",INDIRECT($AG$10&amp;$AI31&amp;"!"&amp;$AN$16))</f>
        <v>★</v>
      </c>
      <c r="AO31" s="973" t="str" cm="1">
        <f t="array" aca="1" ref="AO31" ca="1">IF(INDIRECT($AG$10&amp;$AI31&amp;"!"&amp;$AO$16)="","★",INDIRECT($AG$10&amp;$AI31&amp;"!"&amp;$AO$16))</f>
        <v>★</v>
      </c>
      <c r="AP31" s="973" t="str" cm="1">
        <f t="array" aca="1" ref="AP31" ca="1">IF(INDIRECT($AG$10&amp;$AI31&amp;"!"&amp;$AP$16)="","★",INDIRECT($AG$10&amp;$AI31&amp;"!"&amp;$AP$16))</f>
        <v>★</v>
      </c>
      <c r="AQ31" s="974" t="str" cm="1">
        <f t="array" aca="1" ref="AQ31" ca="1">IF(INDIRECT($AG$10&amp;$AI31&amp;"!"&amp;$AQ$16)="","★",INDIRECT($AG$10&amp;$AI31&amp;"!"&amp;$AQ$16))</f>
        <v>★</v>
      </c>
      <c r="AR31" s="972" t="str" cm="1">
        <f t="array" aca="1" ref="AR31" ca="1">IF(INDIRECT($AG$10&amp;$AI31&amp;"!"&amp;$AR$16)="","★",INDIRECT($AG$10&amp;$AI31&amp;"!"&amp;$AR$16))</f>
        <v>★</v>
      </c>
      <c r="AS31" s="973" t="str" cm="1">
        <f t="array" aca="1" ref="AS31" ca="1">IF(INDIRECT($AG$10&amp;$AI31&amp;"!"&amp;$AS$16)="","★",INDIRECT($AG$10&amp;$AI31&amp;"!"&amp;$AS$16))</f>
        <v>★</v>
      </c>
      <c r="AT31" s="973" t="str" cm="1">
        <f t="array" aca="1" ref="AT31" ca="1">IF(INDIRECT($AG$10&amp;$AI31&amp;"!"&amp;$AT$16)="","★",INDIRECT($AG$10&amp;$AI31&amp;"!"&amp;$AT$16))</f>
        <v>★</v>
      </c>
      <c r="AU31" s="973" t="str" cm="1">
        <f t="array" aca="1" ref="AU31" ca="1">IF(INDIRECT($AG$10&amp;$AI31&amp;"!"&amp;$AU$16)="","★",INDIRECT($AG$10&amp;$AI31&amp;"!"&amp;$AU$16))</f>
        <v>★</v>
      </c>
      <c r="AV31" s="973" t="str" cm="1">
        <f t="array" aca="1" ref="AV31" ca="1">IF(INDIRECT($AG$10&amp;$AI31&amp;"!"&amp;$AV$16)="","★",INDIRECT($AG$10&amp;$AI31&amp;"!"&amp;$AV$16))</f>
        <v>★</v>
      </c>
      <c r="AW31" s="974" t="str" cm="1">
        <f t="array" aca="1" ref="AW31" ca="1">IF(INDIRECT($AG$10&amp;$AI31&amp;"!"&amp;$AW$16)="","★",INDIRECT($AG$10&amp;$AI31&amp;"!"&amp;$AW$16))</f>
        <v>★</v>
      </c>
      <c r="AX31" s="972" t="e" cm="1">
        <f t="array" aca="1" ref="AX31" ca="1">IF(INDIRECT($AG$10&amp;$AI31&amp;"!"&amp;$AX$16)="","★",INDIRECT($AG$10&amp;$AI31&amp;"!"&amp;$AX$16))</f>
        <v>#VALUE!</v>
      </c>
      <c r="AY31" s="973" t="e" cm="1">
        <f t="array" aca="1" ref="AY31" ca="1">IF(INDIRECT($AG$10&amp;$AI31&amp;"!"&amp;$AY$16)="","★",INDIRECT($AG$10&amp;$AI31&amp;"!"&amp;$AY$16))</f>
        <v>#VALUE!</v>
      </c>
      <c r="AZ31" s="973" t="str" cm="1">
        <f t="array" aca="1" ref="AZ31" ca="1">IF(INDIRECT($AG$10&amp;$AI31&amp;"!"&amp;$AZ$16)="","★",INDIRECT($AG$10&amp;$AI31&amp;"!"&amp;$AZ$16))</f>
        <v>★</v>
      </c>
      <c r="BA31" s="973" t="str" cm="1">
        <f t="array" aca="1" ref="BA31" ca="1">IF(INDIRECT($AG$10&amp;$AI31&amp;"!"&amp;$BA$16)="","★",INDIRECT($AG$10&amp;$AI31&amp;"!"&amp;$BA$16))</f>
        <v>★</v>
      </c>
      <c r="BB31" s="973" t="str" cm="1">
        <f t="array" aca="1" ref="BB31" ca="1">IF(INDIRECT($AG$10&amp;$AI31&amp;"!"&amp;$BB$16)="","★",INDIRECT($AG$10&amp;$AI31&amp;"!"&amp;$BB$16))</f>
        <v>★</v>
      </c>
      <c r="BC31" s="973" t="str" cm="1">
        <f t="array" aca="1" ref="BC31" ca="1">IF(INDIRECT($AG$10&amp;$AI31&amp;"!"&amp;$BC$16)="","★",INDIRECT($AG$10&amp;$AI31&amp;"!"&amp;$BC$16))</f>
        <v>★</v>
      </c>
      <c r="BD31" s="973" t="str" cm="1">
        <f t="array" aca="1" ref="BD31" ca="1">IF(INDIRECT($AG$10&amp;$AI31&amp;"!"&amp;$BD$16)="","★",INDIRECT($AG$10&amp;$AI31&amp;"!"&amp;$BD$16))</f>
        <v>★</v>
      </c>
      <c r="BE31" s="973" t="str" cm="1">
        <f t="array" aca="1" ref="BE31" ca="1">IF(INDIRECT($AG$10&amp;$AI31&amp;"!"&amp;$BE$16)="","★",INDIRECT($AG$10&amp;$AI31&amp;"!"&amp;$BE$16))</f>
        <v>★</v>
      </c>
      <c r="BF31" s="973" t="str" cm="1">
        <f t="array" aca="1" ref="BF31" ca="1">IF(INDIRECT($AG$10&amp;$AI31&amp;"!"&amp;$BF$16)="","★",INDIRECT($AG$10&amp;$AI31&amp;"!"&amp;$BF$16))</f>
        <v>★</v>
      </c>
      <c r="BG31" s="973" t="str" cm="1">
        <f t="array" aca="1" ref="BG31" ca="1">IF(INDIRECT($AG$10&amp;$AI31&amp;"!"&amp;$BG$16)="","★",INDIRECT($AG$10&amp;$AI31&amp;"!"&amp;$BG$16))</f>
        <v>★</v>
      </c>
      <c r="BH31" s="973" t="str" cm="1">
        <f t="array" aca="1" ref="BH31" ca="1">IF(INDIRECT($AG$10&amp;$AI31&amp;"!"&amp;$BH$16)="","★",INDIRECT($AG$10&amp;$AI31&amp;"!"&amp;$BH$16))</f>
        <v>★</v>
      </c>
      <c r="BI31" s="973" t="str" cm="1">
        <f t="array" aca="1" ref="BI31" ca="1">IF(INDIRECT($AG$10&amp;$AI31&amp;"!"&amp;$BI$16)="","★",INDIRECT($AG$10&amp;$AI31&amp;"!"&amp;$BI$16))</f>
        <v>★</v>
      </c>
      <c r="BJ31" s="973" t="e" cm="1">
        <f t="array" aca="1" ref="BJ31" ca="1">IF(INDIRECT($AG$10&amp;$AI31&amp;"!"&amp;$BJ$16)="","★",INDIRECT($AG$10&amp;$AI31&amp;"!"&amp;$BJ$16))</f>
        <v>#N/A</v>
      </c>
      <c r="BK31" s="973" t="str" cm="1">
        <f t="array" aca="1" ref="BK31" ca="1">IF(INDIRECT($AG$10&amp;$AI31&amp;"!"&amp;$BK$16)="","★",INDIRECT($AG$10&amp;$AI31&amp;"!"&amp;$BK$16))</f>
        <v>---</v>
      </c>
      <c r="BL31" s="973" cm="1">
        <f t="array" aca="1" ref="BL31" ca="1">IF(INDIRECT($AG$10&amp;$AI31&amp;"!"&amp;$BL$16)="","★",INDIRECT($AG$10&amp;$AI31&amp;"!"&amp;$BL$16))</f>
        <v>0</v>
      </c>
      <c r="BM31" s="973" t="str" cm="1">
        <f t="array" aca="1" ref="BM31" ca="1">IF(INDIRECT($AG$10&amp;$AI31&amp;"!"&amp;$BM$16)="","★",INDIRECT($AG$10&amp;$AI31&amp;"!"&amp;$BM$16))</f>
        <v>★</v>
      </c>
      <c r="BN31" s="973" t="str" cm="1">
        <f t="array" aca="1" ref="BN31" ca="1">IF(INDIRECT($AG$10&amp;$AI31&amp;"!"&amp;$BN$16)="","★",INDIRECT($AG$10&amp;$AI31&amp;"!"&amp;$BN$16))</f>
        <v>★</v>
      </c>
      <c r="BO31" s="973" t="str" cm="1">
        <f t="array" aca="1" ref="BO31" ca="1">IF(INDIRECT($AG$10&amp;$AI31&amp;"!"&amp;$BO$16)="","★",INDIRECT($AG$10&amp;$AI31&amp;"!"&amp;$BO$16))</f>
        <v>★</v>
      </c>
      <c r="BP31" s="973" t="str" cm="1">
        <f t="array" aca="1" ref="BP31" ca="1">IF(INDIRECT($AG$10&amp;$AI31&amp;"!"&amp;$BP$16)="","★",INDIRECT($AG$10&amp;$AI31&amp;"!"&amp;$BP$16))</f>
        <v>★</v>
      </c>
      <c r="BQ31" s="973" t="str" cm="1">
        <f t="array" aca="1" ref="BQ31" ca="1">IF(INDIRECT($AG$10&amp;$AI31&amp;"!"&amp;$BQ$16)="","★",INDIRECT($AG$10&amp;$AI31&amp;"!"&amp;$BQ$16))</f>
        <v>★</v>
      </c>
      <c r="BR31" s="973" t="str" cm="1">
        <f t="array" aca="1" ref="BR31" ca="1">IF(INDIRECT($AG$10&amp;$AI31&amp;"!"&amp;$BR$16)="","★",INDIRECT($AG$10&amp;$AI31&amp;"!"&amp;$BR$16))</f>
        <v>★</v>
      </c>
      <c r="BS31" s="973" t="str" cm="1">
        <f t="array" aca="1" ref="BS31" ca="1">IF(INDIRECT($AG$10&amp;$AI31&amp;"!"&amp;$BS$16)="","★",INDIRECT($AG$10&amp;$AI31&amp;"!"&amp;$BS$16))</f>
        <v>★</v>
      </c>
      <c r="BT31" s="973" t="str" cm="1">
        <f t="array" aca="1" ref="BT31" ca="1">IF(INDIRECT($AG$10&amp;$AI31&amp;"!"&amp;$BT$16)="","★",INDIRECT($AG$10&amp;$AI31&amp;"!"&amp;$BT$16))</f>
        <v>★</v>
      </c>
      <c r="BU31" s="973" t="str" cm="1">
        <f t="array" aca="1" ref="BU31" ca="1">IF(INDIRECT($AG$10&amp;$AI31&amp;"!"&amp;$BU$16)="","★",INDIRECT($AG$10&amp;$AI31&amp;"!"&amp;$BU$16))</f>
        <v>★</v>
      </c>
      <c r="BV31" s="973" t="str" cm="1">
        <f t="array" aca="1" ref="BV31" ca="1">IF(INDIRECT($AG$10&amp;$AI31&amp;"!"&amp;$BV$16)="","★",INDIRECT($AG$10&amp;$AI31&amp;"!"&amp;$BV$16))</f>
        <v>★</v>
      </c>
      <c r="BW31" s="973" t="e" cm="1">
        <f t="array" aca="1" ref="BW31" ca="1">IF(INDIRECT($AG$10&amp;$AI31&amp;"!"&amp;$BW$16)="","★",INDIRECT($AG$10&amp;$AI31&amp;"!"&amp;$BW$16))</f>
        <v>#N/A</v>
      </c>
      <c r="BX31" s="973" t="str" cm="1">
        <f t="array" aca="1" ref="BX31" ca="1">IF(INDIRECT($AG$10&amp;$AI31&amp;"!"&amp;$BX$16)="","★",INDIRECT($AG$10&amp;$AI31&amp;"!"&amp;$BX$16))</f>
        <v>---</v>
      </c>
      <c r="BY31" s="974" cm="1">
        <f t="array" aca="1" ref="BY31" ca="1">IF(INDIRECT($AG$10&amp;$AI31&amp;"!"&amp;$BY$16)="","★",INDIRECT($AG$10&amp;$AI31&amp;"!"&amp;$BY$16))</f>
        <v>0</v>
      </c>
      <c r="BZ31" s="975" t="str" cm="1">
        <f t="array" aca="1" ref="BZ31" ca="1">IF(INDIRECT($AG$10&amp;$AI31&amp;"!"&amp;$BZ$16)="","★",INDIRECT($AG$10&amp;$AI31&amp;"!"&amp;$BZ$16))</f>
        <v>★</v>
      </c>
      <c r="CA31" s="976" t="str" cm="1">
        <f t="array" aca="1" ref="CA31" ca="1">IF(INDIRECT($AG$10&amp;$AI31&amp;"!"&amp;$CA$16)="","★",INDIRECT($AG$10&amp;$AI31&amp;"!"&amp;$CA$16))</f>
        <v>★</v>
      </c>
      <c r="CB31" s="976" t="str" cm="1">
        <f t="array" aca="1" ref="CB31" ca="1">IF(INDIRECT($AG$10&amp;$AI31&amp;"!"&amp;$CB$16)="","★",INDIRECT($AG$10&amp;$AI31&amp;"!"&amp;$CB$16))</f>
        <v>★</v>
      </c>
    </row>
    <row r="32" spans="2:80" ht="12" customHeight="1">
      <c r="B32" s="35"/>
      <c r="C32" s="781"/>
      <c r="D32" s="805" t="s">
        <v>1160</v>
      </c>
      <c r="E32" s="806" t="s">
        <v>1124</v>
      </c>
      <c r="F32" s="805" t="s">
        <v>1198</v>
      </c>
      <c r="G32" s="807" t="s">
        <v>1198</v>
      </c>
      <c r="H32" s="781"/>
      <c r="I32" s="781"/>
      <c r="J32" s="781"/>
      <c r="K32" s="801"/>
      <c r="L32" s="803"/>
      <c r="M32" s="699"/>
      <c r="N32" s="804"/>
      <c r="O32" s="42"/>
      <c r="AE32" s="35"/>
      <c r="AF32" s="40"/>
      <c r="AG32" s="40"/>
      <c r="AH32" s="40"/>
      <c r="AI32" s="977"/>
      <c r="AJ32" s="978"/>
      <c r="AK32" s="979"/>
      <c r="AL32" s="979"/>
      <c r="AM32" s="979"/>
      <c r="AN32" s="979"/>
      <c r="AO32" s="979"/>
      <c r="AP32" s="979"/>
      <c r="AQ32" s="980"/>
      <c r="AR32" s="978"/>
      <c r="AS32" s="979"/>
      <c r="AT32" s="979"/>
      <c r="AU32" s="979"/>
      <c r="AV32" s="979"/>
      <c r="AW32" s="980"/>
      <c r="AX32" s="978"/>
      <c r="AY32" s="979"/>
      <c r="AZ32" s="981" t="str" cm="1">
        <f t="array" aca="1" ref="AZ32" ca="1">IF(INDIRECT($AG$10&amp;$AI31&amp;"!"&amp;$AZ$17)="","★",INDIRECT($AG$10&amp;$AI31&amp;"!"&amp;$AZ$17))</f>
        <v>★</v>
      </c>
      <c r="BA32" s="981" t="str" cm="1">
        <f t="array" aca="1" ref="BA32" ca="1">IF(INDIRECT($AG$10&amp;$AI31&amp;"!"&amp;$BA$17)="","★",INDIRECT($AG$10&amp;$AI31&amp;"!"&amp;$BA$17))</f>
        <v>★</v>
      </c>
      <c r="BB32" s="981" t="str" cm="1">
        <f t="array" aca="1" ref="BB32" ca="1">IF(INDIRECT($AG$10&amp;$AI31&amp;"!"&amp;$BB$17)="","★",INDIRECT($AG$10&amp;$AI31&amp;"!"&amp;$BB$17))</f>
        <v>★</v>
      </c>
      <c r="BC32" s="981" t="str" cm="1">
        <f t="array" aca="1" ref="BC32" ca="1">IF(INDIRECT($AG$10&amp;$AI31&amp;"!"&amp;$BC$17)="","★",INDIRECT($AG$10&amp;$AI31&amp;"!"&amp;$BC$17))</f>
        <v>★</v>
      </c>
      <c r="BD32" s="981" t="str" cm="1">
        <f t="array" aca="1" ref="BD32" ca="1">IF(INDIRECT($AG$10&amp;$AI31&amp;"!"&amp;$BD$17)="","★",INDIRECT($AG$10&amp;$AI31&amp;"!"&amp;$BD$17))</f>
        <v>★</v>
      </c>
      <c r="BE32" s="981" t="str" cm="1">
        <f t="array" aca="1" ref="BE32" ca="1">IF(INDIRECT($AG$10&amp;$AI31&amp;"!"&amp;$BE$17)="","★",INDIRECT($AG$10&amp;$AI31&amp;"!"&amp;$BE$17))</f>
        <v>★</v>
      </c>
      <c r="BF32" s="979"/>
      <c r="BG32" s="981" t="str" cm="1">
        <f t="array" aca="1" ref="BG32" ca="1">IF(INDIRECT($AG$10&amp;$AI31&amp;"!"&amp;$BG$17)="","★",INDIRECT($AG$10&amp;$AI31&amp;"!"&amp;$BG$17))</f>
        <v>★</v>
      </c>
      <c r="BH32" s="981" t="str" cm="1">
        <f t="array" aca="1" ref="BH32" ca="1">IF(INDIRECT($AG$10&amp;$AI31&amp;"!"&amp;$BH$17)="","★",INDIRECT($AG$10&amp;$AI31&amp;"!"&amp;$BH$17))</f>
        <v>★</v>
      </c>
      <c r="BI32" s="979"/>
      <c r="BJ32" s="981" t="e" cm="1">
        <f t="array" aca="1" ref="BJ32" ca="1">IF(INDIRECT($AG$10&amp;$AI31&amp;"!"&amp;$BJ$17)="","★",INDIRECT($AG$10&amp;$AI31&amp;"!"&amp;$BJ$17))</f>
        <v>#N/A</v>
      </c>
      <c r="BK32" s="981" t="str" cm="1">
        <f t="array" aca="1" ref="BK32" ca="1">IF(INDIRECT($AG$10&amp;$AI31&amp;"!"&amp;$BK$17)="","★",INDIRECT($AG$10&amp;$AI31&amp;"!"&amp;$BK$17))</f>
        <v>---</v>
      </c>
      <c r="BL32" s="979"/>
      <c r="BM32" s="981" t="str" cm="1">
        <f t="array" aca="1" ref="BM32" ca="1">IF(INDIRECT($AG$10&amp;$AI31&amp;"!"&amp;$BM$17)="","★",INDIRECT($AG$10&amp;$AI31&amp;"!"&amp;$BM$17))</f>
        <v>★</v>
      </c>
      <c r="BN32" s="981" t="str" cm="1">
        <f t="array" aca="1" ref="BN32" ca="1">IF(INDIRECT($AG$10&amp;$AI31&amp;"!"&amp;$BN$17)="","★",INDIRECT($AG$10&amp;$AI31&amp;"!"&amp;$BN$17))</f>
        <v>★</v>
      </c>
      <c r="BO32" s="981" t="str" cm="1">
        <f t="array" aca="1" ref="BO32" ca="1">IF(INDIRECT($AG$10&amp;$AI31&amp;"!"&amp;$BO$17)="","★",INDIRECT($AG$10&amp;$AI31&amp;"!"&amp;$BO$17))</f>
        <v>★</v>
      </c>
      <c r="BP32" s="981" t="str" cm="1">
        <f t="array" aca="1" ref="BP32" ca="1">IF(INDIRECT($AG$10&amp;$AI31&amp;"!"&amp;$BP$17)="","★",INDIRECT($AG$10&amp;$AI31&amp;"!"&amp;$BP$17))</f>
        <v>★</v>
      </c>
      <c r="BQ32" s="981" t="str" cm="1">
        <f t="array" aca="1" ref="BQ32" ca="1">IF(INDIRECT($AG$10&amp;$AI31&amp;"!"&amp;$BQ$17)="","★",INDIRECT($AG$10&amp;$AI31&amp;"!"&amp;$BQ$17))</f>
        <v>★</v>
      </c>
      <c r="BR32" s="981" t="str" cm="1">
        <f t="array" aca="1" ref="BR32" ca="1">IF(INDIRECT($AG$10&amp;$AI31&amp;"!"&amp;$BR$17)="","★",INDIRECT($AG$10&amp;$AI31&amp;"!"&amp;$BR$17))</f>
        <v>★</v>
      </c>
      <c r="BS32" s="979"/>
      <c r="BT32" s="981" t="str" cm="1">
        <f t="array" aca="1" ref="BT32" ca="1">IF(INDIRECT($AG$10&amp;$AI31&amp;"!"&amp;$BT$17)="","★",INDIRECT($AG$10&amp;$AI31&amp;"!"&amp;$BT$17))</f>
        <v>★</v>
      </c>
      <c r="BU32" s="981" t="str" cm="1">
        <f t="array" aca="1" ref="BU32" ca="1">IF(INDIRECT($AG$10&amp;$AI31&amp;"!"&amp;$BU$17)="","★",INDIRECT($AG$10&amp;$AI31&amp;"!"&amp;$BU$17))</f>
        <v>★</v>
      </c>
      <c r="BV32" s="979"/>
      <c r="BW32" s="981" t="e" cm="1">
        <f t="array" aca="1" ref="BW32" ca="1">IF(INDIRECT($AG$10&amp;$AI31&amp;"!"&amp;$BW$17)="","★",INDIRECT($AG$10&amp;$AI31&amp;"!"&amp;$BW$17))</f>
        <v>#N/A</v>
      </c>
      <c r="BX32" s="981" t="str" cm="1">
        <f t="array" aca="1" ref="BX32" ca="1">IF(INDIRECT($AG$10&amp;$AI31&amp;"!"&amp;$BX$17)="","★",INDIRECT($AG$10&amp;$AI31&amp;"!"&amp;$BX$17))</f>
        <v>---</v>
      </c>
      <c r="BY32" s="980"/>
      <c r="BZ32" s="982"/>
      <c r="CA32" s="983"/>
      <c r="CB32" s="983"/>
    </row>
    <row r="33" spans="1:80" ht="15" customHeight="1">
      <c r="B33" s="35"/>
      <c r="C33" s="781"/>
      <c r="D33" s="1723" t="s">
        <v>1201</v>
      </c>
      <c r="E33" s="808" t="s">
        <v>1259</v>
      </c>
      <c r="F33" s="1723" t="s">
        <v>1201</v>
      </c>
      <c r="G33" s="809" t="s">
        <v>1260</v>
      </c>
      <c r="H33" s="781"/>
      <c r="I33" s="781"/>
      <c r="J33" s="781"/>
      <c r="K33" s="801"/>
      <c r="L33" s="803"/>
      <c r="M33" s="699"/>
      <c r="N33" s="804"/>
      <c r="O33" s="42"/>
      <c r="AE33" s="35"/>
      <c r="AF33" s="40"/>
      <c r="AG33" s="40"/>
      <c r="AH33" s="40"/>
      <c r="AI33" s="977"/>
      <c r="AJ33" s="978"/>
      <c r="AK33" s="979"/>
      <c r="AL33" s="979"/>
      <c r="AM33" s="979"/>
      <c r="AN33" s="979"/>
      <c r="AO33" s="979"/>
      <c r="AP33" s="979"/>
      <c r="AQ33" s="980"/>
      <c r="AR33" s="978"/>
      <c r="AS33" s="979"/>
      <c r="AT33" s="979"/>
      <c r="AU33" s="979"/>
      <c r="AV33" s="979"/>
      <c r="AW33" s="980"/>
      <c r="AX33" s="978"/>
      <c r="AY33" s="979"/>
      <c r="AZ33" s="981" t="str" cm="1">
        <f t="array" aca="1" ref="AZ33" ca="1">IF(INDIRECT($AG$10&amp;$AI31&amp;"!"&amp;$AZ$18)="","★",INDIRECT($AG$10&amp;$AI31&amp;"!"&amp;$AZ$18))</f>
        <v>★</v>
      </c>
      <c r="BA33" s="981" t="str" cm="1">
        <f t="array" aca="1" ref="BA33" ca="1">IF(INDIRECT($AG$10&amp;$AI31&amp;"!"&amp;$BA$18)="","★",INDIRECT($AG$10&amp;$AI31&amp;"!"&amp;$BA$18))</f>
        <v>★</v>
      </c>
      <c r="BB33" s="981" t="str" cm="1">
        <f t="array" aca="1" ref="BB33" ca="1">IF(INDIRECT($AG$10&amp;$AI31&amp;"!"&amp;$BB$18)="","★",INDIRECT($AG$10&amp;$AI31&amp;"!"&amp;$BB$18))</f>
        <v>★</v>
      </c>
      <c r="BC33" s="981" t="str" cm="1">
        <f t="array" aca="1" ref="BC33" ca="1">IF(INDIRECT($AG$10&amp;$AI31&amp;"!"&amp;$BC$18)="","★",INDIRECT($AG$10&amp;$AI31&amp;"!"&amp;$BC$18))</f>
        <v>★</v>
      </c>
      <c r="BD33" s="981" t="str" cm="1">
        <f t="array" aca="1" ref="BD33" ca="1">IF(INDIRECT($AG$10&amp;$AI31&amp;"!"&amp;$BD$18)="","★",INDIRECT($AG$10&amp;$AI31&amp;"!"&amp;$BD$18))</f>
        <v>★</v>
      </c>
      <c r="BE33" s="981" t="str" cm="1">
        <f t="array" aca="1" ref="BE33" ca="1">IF(INDIRECT($AG$10&amp;$AI31&amp;"!"&amp;$BE$18)="","★",INDIRECT($AG$10&amp;$AI31&amp;"!"&amp;$BE$18))</f>
        <v>★</v>
      </c>
      <c r="BF33" s="979"/>
      <c r="BG33" s="981" t="str" cm="1">
        <f t="array" aca="1" ref="BG33" ca="1">IF(INDIRECT($AG$10&amp;$AI31&amp;"!"&amp;$BG$18)="","★",INDIRECT($AG$10&amp;$AI31&amp;"!"&amp;$BG$18))</f>
        <v>★</v>
      </c>
      <c r="BH33" s="981" t="str" cm="1">
        <f t="array" aca="1" ref="BH33" ca="1">IF(INDIRECT($AG$10&amp;$AI31&amp;"!"&amp;$BH$18)="","★",INDIRECT($AG$10&amp;$AI31&amp;"!"&amp;$BH$18))</f>
        <v>★</v>
      </c>
      <c r="BI33" s="979"/>
      <c r="BJ33" s="981" t="e" cm="1">
        <f t="array" aca="1" ref="BJ33" ca="1">IF(INDIRECT($AG$10&amp;$AI31&amp;"!"&amp;$BJ$18)="","★",INDIRECT($AG$10&amp;$AI31&amp;"!"&amp;$BJ$18))</f>
        <v>#N/A</v>
      </c>
      <c r="BK33" s="981" t="str" cm="1">
        <f t="array" aca="1" ref="BK33" ca="1">IF(INDIRECT($AG$10&amp;$AI31&amp;"!"&amp;$BK$18)="","★",INDIRECT($AG$10&amp;$AI31&amp;"!"&amp;$BK$18))</f>
        <v>---</v>
      </c>
      <c r="BL33" s="979"/>
      <c r="BM33" s="981" t="str" cm="1">
        <f t="array" aca="1" ref="BM33" ca="1">IF(INDIRECT($AG$10&amp;$AI31&amp;"!"&amp;$BM$18)="","★",INDIRECT($AG$10&amp;$AI31&amp;"!"&amp;$BM$18))</f>
        <v>★</v>
      </c>
      <c r="BN33" s="981" t="str" cm="1">
        <f t="array" aca="1" ref="BN33" ca="1">IF(INDIRECT($AG$10&amp;$AI31&amp;"!"&amp;$BN$18)="","★",INDIRECT($AG$10&amp;$AI31&amp;"!"&amp;$BN$18))</f>
        <v>★</v>
      </c>
      <c r="BO33" s="981" t="str" cm="1">
        <f t="array" aca="1" ref="BO33" ca="1">IF(INDIRECT($AG$10&amp;$AI31&amp;"!"&amp;$BO$18)="","★",INDIRECT($AG$10&amp;$AI31&amp;"!"&amp;$BO$18))</f>
        <v>★</v>
      </c>
      <c r="BP33" s="981" t="str" cm="1">
        <f t="array" aca="1" ref="BP33" ca="1">IF(INDIRECT($AG$10&amp;$AI31&amp;"!"&amp;$BP$18)="","★",INDIRECT($AG$10&amp;$AI31&amp;"!"&amp;$BP$18))</f>
        <v>★</v>
      </c>
      <c r="BQ33" s="981" t="str" cm="1">
        <f t="array" aca="1" ref="BQ33" ca="1">IF(INDIRECT($AG$10&amp;$AI31&amp;"!"&amp;$BQ$18)="","★",INDIRECT($AG$10&amp;$AI31&amp;"!"&amp;$BQ$18))</f>
        <v>★</v>
      </c>
      <c r="BR33" s="981" t="str" cm="1">
        <f t="array" aca="1" ref="BR33" ca="1">IF(INDIRECT($AG$10&amp;$AI31&amp;"!"&amp;$BR$18)="","★",INDIRECT($AG$10&amp;$AI31&amp;"!"&amp;$BR$18))</f>
        <v>★</v>
      </c>
      <c r="BS33" s="979"/>
      <c r="BT33" s="981" t="str" cm="1">
        <f t="array" aca="1" ref="BT33" ca="1">IF(INDIRECT($AG$10&amp;$AI31&amp;"!"&amp;$BT$18)="","★",INDIRECT($AG$10&amp;$AI31&amp;"!"&amp;$BT$18))</f>
        <v>★</v>
      </c>
      <c r="BU33" s="981" t="str" cm="1">
        <f t="array" aca="1" ref="BU33" ca="1">IF(INDIRECT($AG$10&amp;$AI31&amp;"!"&amp;$BU$18)="","★",INDIRECT($AG$10&amp;$AI31&amp;"!"&amp;$BU$18))</f>
        <v>★</v>
      </c>
      <c r="BV33" s="979"/>
      <c r="BW33" s="981" t="e" cm="1">
        <f t="array" aca="1" ref="BW33" ca="1">IF(INDIRECT($AG$10&amp;$AI31&amp;"!"&amp;$BW$18)="","★",INDIRECT($AG$10&amp;$AI31&amp;"!"&amp;$BW$18))</f>
        <v>#N/A</v>
      </c>
      <c r="BX33" s="981" t="str" cm="1">
        <f t="array" aca="1" ref="BX33" ca="1">IF(INDIRECT($AG$10&amp;$AI31&amp;"!"&amp;$BX$18)="","★",INDIRECT($AG$10&amp;$AI31&amp;"!"&amp;$BX$18))</f>
        <v>---</v>
      </c>
      <c r="BY33" s="980"/>
      <c r="BZ33" s="982"/>
      <c r="CA33" s="983"/>
      <c r="CB33" s="983"/>
    </row>
    <row r="34" spans="1:80" ht="15" customHeight="1" thickBot="1">
      <c r="B34" s="35"/>
      <c r="C34" s="810"/>
      <c r="D34" s="1724"/>
      <c r="E34" s="811" t="s">
        <v>1191</v>
      </c>
      <c r="F34" s="1724"/>
      <c r="G34" s="811" t="s">
        <v>1191</v>
      </c>
      <c r="H34" s="810"/>
      <c r="I34" s="781"/>
      <c r="J34" s="781"/>
      <c r="K34" s="801"/>
      <c r="L34" s="803"/>
      <c r="M34" s="699"/>
      <c r="N34" s="804"/>
      <c r="O34" s="42"/>
      <c r="AE34" s="35"/>
      <c r="AF34" s="40"/>
      <c r="AG34" s="40"/>
      <c r="AH34" s="40"/>
      <c r="AI34" s="984"/>
      <c r="AJ34" s="985"/>
      <c r="AK34" s="986"/>
      <c r="AL34" s="986"/>
      <c r="AM34" s="986"/>
      <c r="AN34" s="986"/>
      <c r="AO34" s="986"/>
      <c r="AP34" s="986"/>
      <c r="AQ34" s="987"/>
      <c r="AR34" s="985"/>
      <c r="AS34" s="986"/>
      <c r="AT34" s="986"/>
      <c r="AU34" s="986"/>
      <c r="AV34" s="986"/>
      <c r="AW34" s="987"/>
      <c r="AX34" s="985"/>
      <c r="AY34" s="986"/>
      <c r="AZ34" s="988" t="str" cm="1">
        <f t="array" aca="1" ref="AZ34" ca="1">IF(INDIRECT($AG$10&amp;$AI31&amp;"!"&amp;$AZ$19)="","★",INDIRECT($AG$10&amp;$AI31&amp;"!"&amp;$AZ$19))</f>
        <v>★</v>
      </c>
      <c r="BA34" s="988" t="str" cm="1">
        <f t="array" aca="1" ref="BA34" ca="1">IF(INDIRECT($AG$10&amp;$AI31&amp;"!"&amp;$BA$19)="","★",INDIRECT($AG$10&amp;$AI31&amp;"!"&amp;$BA$19))</f>
        <v>★</v>
      </c>
      <c r="BB34" s="988" t="str" cm="1">
        <f t="array" aca="1" ref="BB34" ca="1">IF(INDIRECT($AG$10&amp;$AI31&amp;"!"&amp;$BB$19)="","★",INDIRECT($AG$10&amp;$AI31&amp;"!"&amp;$BB$19))</f>
        <v>★</v>
      </c>
      <c r="BC34" s="988" t="str" cm="1">
        <f t="array" aca="1" ref="BC34" ca="1">IF(INDIRECT($AG$10&amp;$AI31&amp;"!"&amp;$BC$19)="","★",INDIRECT($AG$10&amp;$AI31&amp;"!"&amp;$BC$19))</f>
        <v>★</v>
      </c>
      <c r="BD34" s="988" t="str" cm="1">
        <f t="array" aca="1" ref="BD34" ca="1">IF(INDIRECT($AG$10&amp;$AI31&amp;"!"&amp;$BD$19)="","★",INDIRECT($AG$10&amp;$AI31&amp;"!"&amp;$BD$19))</f>
        <v>★</v>
      </c>
      <c r="BE34" s="988" t="str" cm="1">
        <f t="array" aca="1" ref="BE34" ca="1">IF(INDIRECT($AG$10&amp;$AI31&amp;"!"&amp;$BE$19)="","★",INDIRECT($AG$10&amp;$AI31&amp;"!"&amp;$BE$19))</f>
        <v>★</v>
      </c>
      <c r="BF34" s="986"/>
      <c r="BG34" s="988" t="str" cm="1">
        <f t="array" aca="1" ref="BG34" ca="1">IF(INDIRECT($AG$10&amp;$AI31&amp;"!"&amp;$BG$19)="","★",INDIRECT($AG$10&amp;$AI31&amp;"!"&amp;$BG$19))</f>
        <v>★</v>
      </c>
      <c r="BH34" s="988" t="str" cm="1">
        <f t="array" aca="1" ref="BH34" ca="1">IF(INDIRECT($AG$10&amp;$AI31&amp;"!"&amp;$BH$19)="","★",INDIRECT($AG$10&amp;$AI31&amp;"!"&amp;$BH$19))</f>
        <v>★</v>
      </c>
      <c r="BI34" s="986"/>
      <c r="BJ34" s="988" t="e" cm="1">
        <f t="array" aca="1" ref="BJ34" ca="1">IF(INDIRECT($AG$10&amp;$AI31&amp;"!"&amp;$BJ$19)="","★",INDIRECT($AG$10&amp;$AI31&amp;"!"&amp;$BJ$19))</f>
        <v>#N/A</v>
      </c>
      <c r="BK34" s="988" t="str" cm="1">
        <f t="array" aca="1" ref="BK34" ca="1">IF(INDIRECT($AG$10&amp;$AI31&amp;"!"&amp;$BK$19)="","★",INDIRECT($AG$10&amp;$AI31&amp;"!"&amp;$BK$19))</f>
        <v>---</v>
      </c>
      <c r="BL34" s="986"/>
      <c r="BM34" s="988" t="str" cm="1">
        <f t="array" aca="1" ref="BM34" ca="1">IF(INDIRECT($AG$10&amp;$AI31&amp;"!"&amp;$BM$19)="","★",INDIRECT($AG$10&amp;$AI31&amp;"!"&amp;$BM$19))</f>
        <v>★</v>
      </c>
      <c r="BN34" s="988" t="str" cm="1">
        <f t="array" aca="1" ref="BN34" ca="1">IF(INDIRECT($AG$10&amp;$AI31&amp;"!"&amp;$BN$19)="","★",INDIRECT($AG$10&amp;$AI31&amp;"!"&amp;$BN$19))</f>
        <v>★</v>
      </c>
      <c r="BO34" s="988" t="str" cm="1">
        <f t="array" aca="1" ref="BO34" ca="1">IF(INDIRECT($AG$10&amp;$AI31&amp;"!"&amp;$BO$19)="","★",INDIRECT($AG$10&amp;$AI31&amp;"!"&amp;$BO$19))</f>
        <v>★</v>
      </c>
      <c r="BP34" s="988" t="str" cm="1">
        <f t="array" aca="1" ref="BP34" ca="1">IF(INDIRECT($AG$10&amp;$AI31&amp;"!"&amp;$BP$19)="","★",INDIRECT($AG$10&amp;$AI31&amp;"!"&amp;$BP$19))</f>
        <v>★</v>
      </c>
      <c r="BQ34" s="988" t="str" cm="1">
        <f t="array" aca="1" ref="BQ34" ca="1">IF(INDIRECT($AG$10&amp;$AI31&amp;"!"&amp;$BQ$19)="","★",INDIRECT($AG$10&amp;$AI31&amp;"!"&amp;$BQ$19))</f>
        <v>★</v>
      </c>
      <c r="BR34" s="988" t="str" cm="1">
        <f t="array" aca="1" ref="BR34" ca="1">IF(INDIRECT($AG$10&amp;$AI31&amp;"!"&amp;$BR$19)="","★",INDIRECT($AG$10&amp;$AI31&amp;"!"&amp;$BR$19))</f>
        <v>★</v>
      </c>
      <c r="BS34" s="986"/>
      <c r="BT34" s="988" t="str" cm="1">
        <f t="array" aca="1" ref="BT34" ca="1">IF(INDIRECT($AG$10&amp;$AI31&amp;"!"&amp;$BT$19)="","★",INDIRECT($AG$10&amp;$AI31&amp;"!"&amp;$BT$19))</f>
        <v>★</v>
      </c>
      <c r="BU34" s="988" t="str" cm="1">
        <f t="array" aca="1" ref="BU34" ca="1">IF(INDIRECT($AG$10&amp;$AI31&amp;"!"&amp;$BU$19)="","★",INDIRECT($AG$10&amp;$AI31&amp;"!"&amp;$BU$19))</f>
        <v>★</v>
      </c>
      <c r="BV34" s="986"/>
      <c r="BW34" s="988" t="e" cm="1">
        <f t="array" aca="1" ref="BW34" ca="1">IF(INDIRECT($AG$10&amp;$AI31&amp;"!"&amp;$BW$19)="","★",INDIRECT($AG$10&amp;$AI31&amp;"!"&amp;$BW$19))</f>
        <v>#N/A</v>
      </c>
      <c r="BX34" s="988" t="str" cm="1">
        <f t="array" aca="1" ref="BX34" ca="1">IF(INDIRECT($AG$10&amp;$AI31&amp;"!"&amp;$BX$19)="","★",INDIRECT($AG$10&amp;$AI31&amp;"!"&amp;$BX$19))</f>
        <v>---</v>
      </c>
      <c r="BY34" s="987"/>
      <c r="BZ34" s="989"/>
      <c r="CA34" s="990"/>
      <c r="CB34" s="990"/>
    </row>
    <row r="35" spans="1:80" ht="12" customHeight="1">
      <c r="B35" s="35"/>
      <c r="C35" s="1717" t="s">
        <v>1199</v>
      </c>
      <c r="D35" s="812" t="s">
        <v>1214</v>
      </c>
      <c r="E35" s="813"/>
      <c r="F35" s="814"/>
      <c r="G35" s="813"/>
      <c r="H35" s="810"/>
      <c r="I35" s="781"/>
      <c r="J35" s="781"/>
      <c r="K35" s="801"/>
      <c r="L35" s="803"/>
      <c r="M35" s="699"/>
      <c r="N35" s="804"/>
      <c r="O35" s="42"/>
      <c r="AE35" s="35"/>
      <c r="AF35" s="40"/>
      <c r="AG35" s="40"/>
      <c r="AH35" s="40"/>
      <c r="AI35" s="971">
        <v>4</v>
      </c>
      <c r="AJ35" s="972" t="str" cm="1">
        <f t="array" aca="1" ref="AJ35" ca="1">IF(INDIRECT($AG$10&amp;$AI35&amp;"!"&amp;$AJ$16)="","★",INDIRECT($AG$10&amp;$AI35&amp;"!"&amp;$AJ$16))</f>
        <v>★</v>
      </c>
      <c r="AK35" s="973" t="str" cm="1">
        <f t="array" aca="1" ref="AK35" ca="1">IF(INDIRECT($AG$10&amp;$AI35&amp;"!"&amp;$AK$16)="","★",INDIRECT($AG$10&amp;$AI35&amp;"!"&amp;$AK$16))</f>
        <v>★</v>
      </c>
      <c r="AL35" s="973" t="str" cm="1">
        <f t="array" aca="1" ref="AL35" ca="1">IF(INDIRECT($AG$10&amp;$AI35&amp;"!"&amp;$AL$16)="","★",INDIRECT($AG$10&amp;$AI35&amp;"!"&amp;$AL$16))</f>
        <v>★</v>
      </c>
      <c r="AM35" s="973" t="str" cm="1">
        <f t="array" aca="1" ref="AM35" ca="1">IF(INDIRECT($AG$10&amp;$AI35&amp;"!"&amp;$AM$16)="","★",INDIRECT($AG$10&amp;$AI35&amp;"!"&amp;$AM$16))</f>
        <v>★</v>
      </c>
      <c r="AN35" s="973" t="str" cm="1">
        <f t="array" aca="1" ref="AN35" ca="1">IF(INDIRECT($AG$10&amp;$AI35&amp;"!"&amp;$AN$16)="","★",INDIRECT($AG$10&amp;$AI35&amp;"!"&amp;$AN$16))</f>
        <v>★</v>
      </c>
      <c r="AO35" s="973" t="str" cm="1">
        <f t="array" aca="1" ref="AO35" ca="1">IF(INDIRECT($AG$10&amp;$AI35&amp;"!"&amp;$AO$16)="","★",INDIRECT($AG$10&amp;$AI35&amp;"!"&amp;$AO$16))</f>
        <v>★</v>
      </c>
      <c r="AP35" s="973" t="str" cm="1">
        <f t="array" aca="1" ref="AP35" ca="1">IF(INDIRECT($AG$10&amp;$AI35&amp;"!"&amp;$AP$16)="","★",INDIRECT($AG$10&amp;$AI35&amp;"!"&amp;$AP$16))</f>
        <v>★</v>
      </c>
      <c r="AQ35" s="974" t="str" cm="1">
        <f t="array" aca="1" ref="AQ35" ca="1">IF(INDIRECT($AG$10&amp;$AI35&amp;"!"&amp;$AQ$16)="","★",INDIRECT($AG$10&amp;$AI35&amp;"!"&amp;$AQ$16))</f>
        <v>★</v>
      </c>
      <c r="AR35" s="972" t="str" cm="1">
        <f t="array" aca="1" ref="AR35" ca="1">IF(INDIRECT($AG$10&amp;$AI35&amp;"!"&amp;$AR$16)="","★",INDIRECT($AG$10&amp;$AI35&amp;"!"&amp;$AR$16))</f>
        <v>★</v>
      </c>
      <c r="AS35" s="973" t="str" cm="1">
        <f t="array" aca="1" ref="AS35" ca="1">IF(INDIRECT($AG$10&amp;$AI35&amp;"!"&amp;$AS$16)="","★",INDIRECT($AG$10&amp;$AI35&amp;"!"&amp;$AS$16))</f>
        <v>★</v>
      </c>
      <c r="AT35" s="973" t="str" cm="1">
        <f t="array" aca="1" ref="AT35" ca="1">IF(INDIRECT($AG$10&amp;$AI35&amp;"!"&amp;$AT$16)="","★",INDIRECT($AG$10&amp;$AI35&amp;"!"&amp;$AT$16))</f>
        <v>★</v>
      </c>
      <c r="AU35" s="973" t="str" cm="1">
        <f t="array" aca="1" ref="AU35" ca="1">IF(INDIRECT($AG$10&amp;$AI35&amp;"!"&amp;$AU$16)="","★",INDIRECT($AG$10&amp;$AI35&amp;"!"&amp;$AU$16))</f>
        <v>★</v>
      </c>
      <c r="AV35" s="973" t="str" cm="1">
        <f t="array" aca="1" ref="AV35" ca="1">IF(INDIRECT($AG$10&amp;$AI35&amp;"!"&amp;$AV$16)="","★",INDIRECT($AG$10&amp;$AI35&amp;"!"&amp;$AV$16))</f>
        <v>★</v>
      </c>
      <c r="AW35" s="974" t="str" cm="1">
        <f t="array" aca="1" ref="AW35" ca="1">IF(INDIRECT($AG$10&amp;$AI35&amp;"!"&amp;$AW$16)="","★",INDIRECT($AG$10&amp;$AI35&amp;"!"&amp;$AW$16))</f>
        <v>★</v>
      </c>
      <c r="AX35" s="972" t="e" cm="1">
        <f t="array" aca="1" ref="AX35" ca="1">IF(INDIRECT($AG$10&amp;$AI35&amp;"!"&amp;$AX$16)="","★",INDIRECT($AG$10&amp;$AI35&amp;"!"&amp;$AX$16))</f>
        <v>#VALUE!</v>
      </c>
      <c r="AY35" s="973" t="e" cm="1">
        <f t="array" aca="1" ref="AY35" ca="1">IF(INDIRECT($AG$10&amp;$AI35&amp;"!"&amp;$AY$16)="","★",INDIRECT($AG$10&amp;$AI35&amp;"!"&amp;$AY$16))</f>
        <v>#VALUE!</v>
      </c>
      <c r="AZ35" s="973" t="str" cm="1">
        <f t="array" aca="1" ref="AZ35" ca="1">IF(INDIRECT($AG$10&amp;$AI35&amp;"!"&amp;$AZ$16)="","★",INDIRECT($AG$10&amp;$AI35&amp;"!"&amp;$AZ$16))</f>
        <v>★</v>
      </c>
      <c r="BA35" s="973" t="str" cm="1">
        <f t="array" aca="1" ref="BA35" ca="1">IF(INDIRECT($AG$10&amp;$AI35&amp;"!"&amp;$BA$16)="","★",INDIRECT($AG$10&amp;$AI35&amp;"!"&amp;$BA$16))</f>
        <v>★</v>
      </c>
      <c r="BB35" s="973" t="str" cm="1">
        <f t="array" aca="1" ref="BB35" ca="1">IF(INDIRECT($AG$10&amp;$AI35&amp;"!"&amp;$BB$16)="","★",INDIRECT($AG$10&amp;$AI35&amp;"!"&amp;$BB$16))</f>
        <v>★</v>
      </c>
      <c r="BC35" s="973" t="str" cm="1">
        <f t="array" aca="1" ref="BC35" ca="1">IF(INDIRECT($AG$10&amp;$AI35&amp;"!"&amp;$BC$16)="","★",INDIRECT($AG$10&amp;$AI35&amp;"!"&amp;$BC$16))</f>
        <v>★</v>
      </c>
      <c r="BD35" s="973" t="str" cm="1">
        <f t="array" aca="1" ref="BD35" ca="1">IF(INDIRECT($AG$10&amp;$AI35&amp;"!"&amp;$BD$16)="","★",INDIRECT($AG$10&amp;$AI35&amp;"!"&amp;$BD$16))</f>
        <v>★</v>
      </c>
      <c r="BE35" s="973" t="str" cm="1">
        <f t="array" aca="1" ref="BE35" ca="1">IF(INDIRECT($AG$10&amp;$AI35&amp;"!"&amp;$BE$16)="","★",INDIRECT($AG$10&amp;$AI35&amp;"!"&amp;$BE$16))</f>
        <v>★</v>
      </c>
      <c r="BF35" s="973" t="str" cm="1">
        <f t="array" aca="1" ref="BF35" ca="1">IF(INDIRECT($AG$10&amp;$AI35&amp;"!"&amp;$BF$16)="","★",INDIRECT($AG$10&amp;$AI35&amp;"!"&amp;$BF$16))</f>
        <v>★</v>
      </c>
      <c r="BG35" s="973" t="str" cm="1">
        <f t="array" aca="1" ref="BG35" ca="1">IF(INDIRECT($AG$10&amp;$AI35&amp;"!"&amp;$BG$16)="","★",INDIRECT($AG$10&amp;$AI35&amp;"!"&amp;$BG$16))</f>
        <v>★</v>
      </c>
      <c r="BH35" s="973" t="str" cm="1">
        <f t="array" aca="1" ref="BH35" ca="1">IF(INDIRECT($AG$10&amp;$AI35&amp;"!"&amp;$BH$16)="","★",INDIRECT($AG$10&amp;$AI35&amp;"!"&amp;$BH$16))</f>
        <v>★</v>
      </c>
      <c r="BI35" s="973" t="str" cm="1">
        <f t="array" aca="1" ref="BI35" ca="1">IF(INDIRECT($AG$10&amp;$AI35&amp;"!"&amp;$BI$16)="","★",INDIRECT($AG$10&amp;$AI35&amp;"!"&amp;$BI$16))</f>
        <v>★</v>
      </c>
      <c r="BJ35" s="973" t="e" cm="1">
        <f t="array" aca="1" ref="BJ35" ca="1">IF(INDIRECT($AG$10&amp;$AI35&amp;"!"&amp;$BJ$16)="","★",INDIRECT($AG$10&amp;$AI35&amp;"!"&amp;$BJ$16))</f>
        <v>#N/A</v>
      </c>
      <c r="BK35" s="973" t="str" cm="1">
        <f t="array" aca="1" ref="BK35" ca="1">IF(INDIRECT($AG$10&amp;$AI35&amp;"!"&amp;$BK$16)="","★",INDIRECT($AG$10&amp;$AI35&amp;"!"&amp;$BK$16))</f>
        <v>---</v>
      </c>
      <c r="BL35" s="973" cm="1">
        <f t="array" aca="1" ref="BL35" ca="1">IF(INDIRECT($AG$10&amp;$AI35&amp;"!"&amp;$BL$16)="","★",INDIRECT($AG$10&amp;$AI35&amp;"!"&amp;$BL$16))</f>
        <v>0</v>
      </c>
      <c r="BM35" s="973" t="str" cm="1">
        <f t="array" aca="1" ref="BM35" ca="1">IF(INDIRECT($AG$10&amp;$AI35&amp;"!"&amp;$BM$16)="","★",INDIRECT($AG$10&amp;$AI35&amp;"!"&amp;$BM$16))</f>
        <v>★</v>
      </c>
      <c r="BN35" s="973" t="str" cm="1">
        <f t="array" aca="1" ref="BN35" ca="1">IF(INDIRECT($AG$10&amp;$AI35&amp;"!"&amp;$BN$16)="","★",INDIRECT($AG$10&amp;$AI35&amp;"!"&amp;$BN$16))</f>
        <v>★</v>
      </c>
      <c r="BO35" s="973" t="str" cm="1">
        <f t="array" aca="1" ref="BO35" ca="1">IF(INDIRECT($AG$10&amp;$AI35&amp;"!"&amp;$BO$16)="","★",INDIRECT($AG$10&amp;$AI35&amp;"!"&amp;$BO$16))</f>
        <v>★</v>
      </c>
      <c r="BP35" s="973" t="str" cm="1">
        <f t="array" aca="1" ref="BP35" ca="1">IF(INDIRECT($AG$10&amp;$AI35&amp;"!"&amp;$BP$16)="","★",INDIRECT($AG$10&amp;$AI35&amp;"!"&amp;$BP$16))</f>
        <v>★</v>
      </c>
      <c r="BQ35" s="973" t="str" cm="1">
        <f t="array" aca="1" ref="BQ35" ca="1">IF(INDIRECT($AG$10&amp;$AI35&amp;"!"&amp;$BQ$16)="","★",INDIRECT($AG$10&amp;$AI35&amp;"!"&amp;$BQ$16))</f>
        <v>★</v>
      </c>
      <c r="BR35" s="973" t="str" cm="1">
        <f t="array" aca="1" ref="BR35" ca="1">IF(INDIRECT($AG$10&amp;$AI35&amp;"!"&amp;$BR$16)="","★",INDIRECT($AG$10&amp;$AI35&amp;"!"&amp;$BR$16))</f>
        <v>★</v>
      </c>
      <c r="BS35" s="973" t="str" cm="1">
        <f t="array" aca="1" ref="BS35" ca="1">IF(INDIRECT($AG$10&amp;$AI35&amp;"!"&amp;$BS$16)="","★",INDIRECT($AG$10&amp;$AI35&amp;"!"&amp;$BS$16))</f>
        <v>★</v>
      </c>
      <c r="BT35" s="973" t="str" cm="1">
        <f t="array" aca="1" ref="BT35" ca="1">IF(INDIRECT($AG$10&amp;$AI35&amp;"!"&amp;$BT$16)="","★",INDIRECT($AG$10&amp;$AI35&amp;"!"&amp;$BT$16))</f>
        <v>★</v>
      </c>
      <c r="BU35" s="973" t="str" cm="1">
        <f t="array" aca="1" ref="BU35" ca="1">IF(INDIRECT($AG$10&amp;$AI35&amp;"!"&amp;$BU$16)="","★",INDIRECT($AG$10&amp;$AI35&amp;"!"&amp;$BU$16))</f>
        <v>★</v>
      </c>
      <c r="BV35" s="973" t="str" cm="1">
        <f t="array" aca="1" ref="BV35" ca="1">IF(INDIRECT($AG$10&amp;$AI35&amp;"!"&amp;$BV$16)="","★",INDIRECT($AG$10&amp;$AI35&amp;"!"&amp;$BV$16))</f>
        <v>★</v>
      </c>
      <c r="BW35" s="973" t="e" cm="1">
        <f t="array" aca="1" ref="BW35" ca="1">IF(INDIRECT($AG$10&amp;$AI35&amp;"!"&amp;$BW$16)="","★",INDIRECT($AG$10&amp;$AI35&amp;"!"&amp;$BW$16))</f>
        <v>#N/A</v>
      </c>
      <c r="BX35" s="973" t="str" cm="1">
        <f t="array" aca="1" ref="BX35" ca="1">IF(INDIRECT($AG$10&amp;$AI35&amp;"!"&amp;$BX$16)="","★",INDIRECT($AG$10&amp;$AI35&amp;"!"&amp;$BX$16))</f>
        <v>---</v>
      </c>
      <c r="BY35" s="974" cm="1">
        <f t="array" aca="1" ref="BY35" ca="1">IF(INDIRECT($AG$10&amp;$AI35&amp;"!"&amp;$BY$16)="","★",INDIRECT($AG$10&amp;$AI35&amp;"!"&amp;$BY$16))</f>
        <v>0</v>
      </c>
      <c r="BZ35" s="975" t="str" cm="1">
        <f t="array" aca="1" ref="BZ35" ca="1">IF(INDIRECT($AG$10&amp;$AI35&amp;"!"&amp;$BZ$16)="","★",INDIRECT($AG$10&amp;$AI35&amp;"!"&amp;$BZ$16))</f>
        <v>★</v>
      </c>
      <c r="CA35" s="976" t="str" cm="1">
        <f t="array" aca="1" ref="CA35" ca="1">IF(INDIRECT($AG$10&amp;$AI35&amp;"!"&amp;$CA$16)="","★",INDIRECT($AG$10&amp;$AI35&amp;"!"&amp;$CA$16))</f>
        <v>★</v>
      </c>
      <c r="CB35" s="976" t="str" cm="1">
        <f t="array" aca="1" ref="CB35" ca="1">IF(INDIRECT($AG$10&amp;$AI35&amp;"!"&amp;$CB$16)="","★",INDIRECT($AG$10&amp;$AI35&amp;"!"&amp;$CB$16))</f>
        <v>★</v>
      </c>
    </row>
    <row r="36" spans="1:80" ht="22.9" customHeight="1">
      <c r="B36" s="35"/>
      <c r="C36" s="1718"/>
      <c r="D36" s="815">
        <f>IFERROR($N$25,"")</f>
        <v>0</v>
      </c>
      <c r="E36" s="816">
        <f>IFERROR($L$25,"")</f>
        <v>0</v>
      </c>
      <c r="F36" s="817">
        <f>IFERROR($D$36,"")</f>
        <v>0</v>
      </c>
      <c r="G36" s="816">
        <f>IFERROR($E$36,"")</f>
        <v>0</v>
      </c>
      <c r="H36" s="810"/>
      <c r="I36" s="781"/>
      <c r="J36" s="781"/>
      <c r="K36" s="801"/>
      <c r="L36" s="803"/>
      <c r="M36" s="699"/>
      <c r="N36" s="804"/>
      <c r="O36" s="42"/>
      <c r="AE36" s="35"/>
      <c r="AF36" s="40"/>
      <c r="AG36" s="40"/>
      <c r="AH36" s="40"/>
      <c r="AI36" s="977"/>
      <c r="AJ36" s="978"/>
      <c r="AK36" s="979"/>
      <c r="AL36" s="979"/>
      <c r="AM36" s="979"/>
      <c r="AN36" s="979"/>
      <c r="AO36" s="979"/>
      <c r="AP36" s="979"/>
      <c r="AQ36" s="980"/>
      <c r="AR36" s="978"/>
      <c r="AS36" s="979"/>
      <c r="AT36" s="979"/>
      <c r="AU36" s="979"/>
      <c r="AV36" s="979"/>
      <c r="AW36" s="980"/>
      <c r="AX36" s="978"/>
      <c r="AY36" s="979"/>
      <c r="AZ36" s="981" t="str" cm="1">
        <f t="array" aca="1" ref="AZ36" ca="1">IF(INDIRECT($AG$10&amp;$AI35&amp;"!"&amp;$AZ$17)="","★",INDIRECT($AG$10&amp;$AI35&amp;"!"&amp;$AZ$17))</f>
        <v>★</v>
      </c>
      <c r="BA36" s="981" t="str" cm="1">
        <f t="array" aca="1" ref="BA36" ca="1">IF(INDIRECT($AG$10&amp;$AI35&amp;"!"&amp;$BA$17)="","★",INDIRECT($AG$10&amp;$AI35&amp;"!"&amp;$BA$17))</f>
        <v>★</v>
      </c>
      <c r="BB36" s="981" t="str" cm="1">
        <f t="array" aca="1" ref="BB36" ca="1">IF(INDIRECT($AG$10&amp;$AI35&amp;"!"&amp;$BB$17)="","★",INDIRECT($AG$10&amp;$AI35&amp;"!"&amp;$BB$17))</f>
        <v>★</v>
      </c>
      <c r="BC36" s="981" t="str" cm="1">
        <f t="array" aca="1" ref="BC36" ca="1">IF(INDIRECT($AG$10&amp;$AI35&amp;"!"&amp;$BC$17)="","★",INDIRECT($AG$10&amp;$AI35&amp;"!"&amp;$BC$17))</f>
        <v>★</v>
      </c>
      <c r="BD36" s="981" t="str" cm="1">
        <f t="array" aca="1" ref="BD36" ca="1">IF(INDIRECT($AG$10&amp;$AI35&amp;"!"&amp;$BD$17)="","★",INDIRECT($AG$10&amp;$AI35&amp;"!"&amp;$BD$17))</f>
        <v>★</v>
      </c>
      <c r="BE36" s="981" t="str" cm="1">
        <f t="array" aca="1" ref="BE36" ca="1">IF(INDIRECT($AG$10&amp;$AI35&amp;"!"&amp;$BE$17)="","★",INDIRECT($AG$10&amp;$AI35&amp;"!"&amp;$BE$17))</f>
        <v>★</v>
      </c>
      <c r="BF36" s="979"/>
      <c r="BG36" s="981" t="str" cm="1">
        <f t="array" aca="1" ref="BG36" ca="1">IF(INDIRECT($AG$10&amp;$AI35&amp;"!"&amp;$BG$17)="","★",INDIRECT($AG$10&amp;$AI35&amp;"!"&amp;$BG$17))</f>
        <v>★</v>
      </c>
      <c r="BH36" s="981" t="str" cm="1">
        <f t="array" aca="1" ref="BH36" ca="1">IF(INDIRECT($AG$10&amp;$AI35&amp;"!"&amp;$BH$17)="","★",INDIRECT($AG$10&amp;$AI35&amp;"!"&amp;$BH$17))</f>
        <v>★</v>
      </c>
      <c r="BI36" s="979"/>
      <c r="BJ36" s="981" t="e" cm="1">
        <f t="array" aca="1" ref="BJ36" ca="1">IF(INDIRECT($AG$10&amp;$AI35&amp;"!"&amp;$BJ$17)="","★",INDIRECT($AG$10&amp;$AI35&amp;"!"&amp;$BJ$17))</f>
        <v>#N/A</v>
      </c>
      <c r="BK36" s="981" t="str" cm="1">
        <f t="array" aca="1" ref="BK36" ca="1">IF(INDIRECT($AG$10&amp;$AI35&amp;"!"&amp;$BK$17)="","★",INDIRECT($AG$10&amp;$AI35&amp;"!"&amp;$BK$17))</f>
        <v>---</v>
      </c>
      <c r="BL36" s="979"/>
      <c r="BM36" s="981" t="str" cm="1">
        <f t="array" aca="1" ref="BM36" ca="1">IF(INDIRECT($AG$10&amp;$AI35&amp;"!"&amp;$BM$17)="","★",INDIRECT($AG$10&amp;$AI35&amp;"!"&amp;$BM$17))</f>
        <v>★</v>
      </c>
      <c r="BN36" s="981" t="str" cm="1">
        <f t="array" aca="1" ref="BN36" ca="1">IF(INDIRECT($AG$10&amp;$AI35&amp;"!"&amp;$BN$17)="","★",INDIRECT($AG$10&amp;$AI35&amp;"!"&amp;$BN$17))</f>
        <v>★</v>
      </c>
      <c r="BO36" s="981" t="str" cm="1">
        <f t="array" aca="1" ref="BO36" ca="1">IF(INDIRECT($AG$10&amp;$AI35&amp;"!"&amp;$BO$17)="","★",INDIRECT($AG$10&amp;$AI35&amp;"!"&amp;$BO$17))</f>
        <v>★</v>
      </c>
      <c r="BP36" s="981" t="str" cm="1">
        <f t="array" aca="1" ref="BP36" ca="1">IF(INDIRECT($AG$10&amp;$AI35&amp;"!"&amp;$BP$17)="","★",INDIRECT($AG$10&amp;$AI35&amp;"!"&amp;$BP$17))</f>
        <v>★</v>
      </c>
      <c r="BQ36" s="981" t="str" cm="1">
        <f t="array" aca="1" ref="BQ36" ca="1">IF(INDIRECT($AG$10&amp;$AI35&amp;"!"&amp;$BQ$17)="","★",INDIRECT($AG$10&amp;$AI35&amp;"!"&amp;$BQ$17))</f>
        <v>★</v>
      </c>
      <c r="BR36" s="981" t="str" cm="1">
        <f t="array" aca="1" ref="BR36" ca="1">IF(INDIRECT($AG$10&amp;$AI35&amp;"!"&amp;$BR$17)="","★",INDIRECT($AG$10&amp;$AI35&amp;"!"&amp;$BR$17))</f>
        <v>★</v>
      </c>
      <c r="BS36" s="979"/>
      <c r="BT36" s="981" t="str" cm="1">
        <f t="array" aca="1" ref="BT36" ca="1">IF(INDIRECT($AG$10&amp;$AI35&amp;"!"&amp;$BT$17)="","★",INDIRECT($AG$10&amp;$AI35&amp;"!"&amp;$BT$17))</f>
        <v>★</v>
      </c>
      <c r="BU36" s="981" t="str" cm="1">
        <f t="array" aca="1" ref="BU36" ca="1">IF(INDIRECT($AG$10&amp;$AI35&amp;"!"&amp;$BU$17)="","★",INDIRECT($AG$10&amp;$AI35&amp;"!"&amp;$BU$17))</f>
        <v>★</v>
      </c>
      <c r="BV36" s="979"/>
      <c r="BW36" s="981" t="e" cm="1">
        <f t="array" aca="1" ref="BW36" ca="1">IF(INDIRECT($AG$10&amp;$AI35&amp;"!"&amp;$BW$17)="","★",INDIRECT($AG$10&amp;$AI35&amp;"!"&amp;$BW$17))</f>
        <v>#N/A</v>
      </c>
      <c r="BX36" s="981" t="str" cm="1">
        <f t="array" aca="1" ref="BX36" ca="1">IF(INDIRECT($AG$10&amp;$AI35&amp;"!"&amp;$BX$17)="","★",INDIRECT($AG$10&amp;$AI35&amp;"!"&amp;$BX$17))</f>
        <v>---</v>
      </c>
      <c r="BY36" s="980"/>
      <c r="BZ36" s="982"/>
      <c r="CA36" s="983"/>
      <c r="CB36" s="983"/>
    </row>
    <row r="37" spans="1:80" ht="12" customHeight="1">
      <c r="B37" s="35"/>
      <c r="C37" s="1719" t="s">
        <v>1197</v>
      </c>
      <c r="D37" s="818" t="s">
        <v>1215</v>
      </c>
      <c r="E37" s="819" t="s">
        <v>1216</v>
      </c>
      <c r="F37" s="818" t="s">
        <v>1535</v>
      </c>
      <c r="G37" s="819" t="s">
        <v>1536</v>
      </c>
      <c r="H37" s="810"/>
      <c r="I37" s="781"/>
      <c r="J37" s="781"/>
      <c r="K37" s="801"/>
      <c r="L37" s="803"/>
      <c r="M37" s="699"/>
      <c r="N37" s="804"/>
      <c r="O37" s="42"/>
      <c r="AE37" s="35"/>
      <c r="AF37" s="40"/>
      <c r="AG37" s="40"/>
      <c r="AH37" s="40"/>
      <c r="AI37" s="977"/>
      <c r="AJ37" s="978"/>
      <c r="AK37" s="979"/>
      <c r="AL37" s="979"/>
      <c r="AM37" s="979"/>
      <c r="AN37" s="979"/>
      <c r="AO37" s="979"/>
      <c r="AP37" s="979"/>
      <c r="AQ37" s="980"/>
      <c r="AR37" s="978"/>
      <c r="AS37" s="979"/>
      <c r="AT37" s="979"/>
      <c r="AU37" s="979"/>
      <c r="AV37" s="979"/>
      <c r="AW37" s="980"/>
      <c r="AX37" s="978"/>
      <c r="AY37" s="979"/>
      <c r="AZ37" s="981" t="str" cm="1">
        <f t="array" aca="1" ref="AZ37" ca="1">IF(INDIRECT($AG$10&amp;$AI35&amp;"!"&amp;$AZ$18)="","★",INDIRECT($AG$10&amp;$AI35&amp;"!"&amp;$AZ$18))</f>
        <v>★</v>
      </c>
      <c r="BA37" s="981" t="str" cm="1">
        <f t="array" aca="1" ref="BA37" ca="1">IF(INDIRECT($AG$10&amp;$AI35&amp;"!"&amp;$BA$18)="","★",INDIRECT($AG$10&amp;$AI35&amp;"!"&amp;$BA$18))</f>
        <v>★</v>
      </c>
      <c r="BB37" s="981" t="str" cm="1">
        <f t="array" aca="1" ref="BB37" ca="1">IF(INDIRECT($AG$10&amp;$AI35&amp;"!"&amp;$BB$18)="","★",INDIRECT($AG$10&amp;$AI35&amp;"!"&amp;$BB$18))</f>
        <v>★</v>
      </c>
      <c r="BC37" s="981" t="str" cm="1">
        <f t="array" aca="1" ref="BC37" ca="1">IF(INDIRECT($AG$10&amp;$AI35&amp;"!"&amp;$BC$18)="","★",INDIRECT($AG$10&amp;$AI35&amp;"!"&amp;$BC$18))</f>
        <v>★</v>
      </c>
      <c r="BD37" s="981" t="str" cm="1">
        <f t="array" aca="1" ref="BD37" ca="1">IF(INDIRECT($AG$10&amp;$AI35&amp;"!"&amp;$BD$18)="","★",INDIRECT($AG$10&amp;$AI35&amp;"!"&amp;$BD$18))</f>
        <v>★</v>
      </c>
      <c r="BE37" s="981" t="str" cm="1">
        <f t="array" aca="1" ref="BE37" ca="1">IF(INDIRECT($AG$10&amp;$AI35&amp;"!"&amp;$BE$18)="","★",INDIRECT($AG$10&amp;$AI35&amp;"!"&amp;$BE$18))</f>
        <v>★</v>
      </c>
      <c r="BF37" s="979"/>
      <c r="BG37" s="981" t="str" cm="1">
        <f t="array" aca="1" ref="BG37" ca="1">IF(INDIRECT($AG$10&amp;$AI35&amp;"!"&amp;$BG$18)="","★",INDIRECT($AG$10&amp;$AI35&amp;"!"&amp;$BG$18))</f>
        <v>★</v>
      </c>
      <c r="BH37" s="981" t="str" cm="1">
        <f t="array" aca="1" ref="BH37" ca="1">IF(INDIRECT($AG$10&amp;$AI35&amp;"!"&amp;$BH$18)="","★",INDIRECT($AG$10&amp;$AI35&amp;"!"&amp;$BH$18))</f>
        <v>★</v>
      </c>
      <c r="BI37" s="979"/>
      <c r="BJ37" s="981" t="e" cm="1">
        <f t="array" aca="1" ref="BJ37" ca="1">IF(INDIRECT($AG$10&amp;$AI35&amp;"!"&amp;$BJ$18)="","★",INDIRECT($AG$10&amp;$AI35&amp;"!"&amp;$BJ$18))</f>
        <v>#N/A</v>
      </c>
      <c r="BK37" s="981" t="str" cm="1">
        <f t="array" aca="1" ref="BK37" ca="1">IF(INDIRECT($AG$10&amp;$AI35&amp;"!"&amp;$BK$18)="","★",INDIRECT($AG$10&amp;$AI35&amp;"!"&amp;$BK$18))</f>
        <v>---</v>
      </c>
      <c r="BL37" s="979"/>
      <c r="BM37" s="981" t="str" cm="1">
        <f t="array" aca="1" ref="BM37" ca="1">IF(INDIRECT($AG$10&amp;$AI35&amp;"!"&amp;$BM$18)="","★",INDIRECT($AG$10&amp;$AI35&amp;"!"&amp;$BM$18))</f>
        <v>★</v>
      </c>
      <c r="BN37" s="981" t="str" cm="1">
        <f t="array" aca="1" ref="BN37" ca="1">IF(INDIRECT($AG$10&amp;$AI35&amp;"!"&amp;$BN$18)="","★",INDIRECT($AG$10&amp;$AI35&amp;"!"&amp;$BN$18))</f>
        <v>★</v>
      </c>
      <c r="BO37" s="981" t="str" cm="1">
        <f t="array" aca="1" ref="BO37" ca="1">IF(INDIRECT($AG$10&amp;$AI35&amp;"!"&amp;$BO$18)="","★",INDIRECT($AG$10&amp;$AI35&amp;"!"&amp;$BO$18))</f>
        <v>★</v>
      </c>
      <c r="BP37" s="981" t="str" cm="1">
        <f t="array" aca="1" ref="BP37" ca="1">IF(INDIRECT($AG$10&amp;$AI35&amp;"!"&amp;$BP$18)="","★",INDIRECT($AG$10&amp;$AI35&amp;"!"&amp;$BP$18))</f>
        <v>★</v>
      </c>
      <c r="BQ37" s="981" t="str" cm="1">
        <f t="array" aca="1" ref="BQ37" ca="1">IF(INDIRECT($AG$10&amp;$AI35&amp;"!"&amp;$BQ$18)="","★",INDIRECT($AG$10&amp;$AI35&amp;"!"&amp;$BQ$18))</f>
        <v>★</v>
      </c>
      <c r="BR37" s="981" t="str" cm="1">
        <f t="array" aca="1" ref="BR37" ca="1">IF(INDIRECT($AG$10&amp;$AI35&amp;"!"&amp;$BR$18)="","★",INDIRECT($AG$10&amp;$AI35&amp;"!"&amp;$BR$18))</f>
        <v>★</v>
      </c>
      <c r="BS37" s="979"/>
      <c r="BT37" s="981" t="str" cm="1">
        <f t="array" aca="1" ref="BT37" ca="1">IF(INDIRECT($AG$10&amp;$AI35&amp;"!"&amp;$BT$18)="","★",INDIRECT($AG$10&amp;$AI35&amp;"!"&amp;$BT$18))</f>
        <v>★</v>
      </c>
      <c r="BU37" s="981" t="str" cm="1">
        <f t="array" aca="1" ref="BU37" ca="1">IF(INDIRECT($AG$10&amp;$AI35&amp;"!"&amp;$BU$18)="","★",INDIRECT($AG$10&amp;$AI35&amp;"!"&amp;$BU$18))</f>
        <v>★</v>
      </c>
      <c r="BV37" s="979"/>
      <c r="BW37" s="981" t="e" cm="1">
        <f t="array" aca="1" ref="BW37" ca="1">IF(INDIRECT($AG$10&amp;$AI35&amp;"!"&amp;$BW$18)="","★",INDIRECT($AG$10&amp;$AI35&amp;"!"&amp;$BW$18))</f>
        <v>#N/A</v>
      </c>
      <c r="BX37" s="981" t="str" cm="1">
        <f t="array" aca="1" ref="BX37" ca="1">IF(INDIRECT($AG$10&amp;$AI35&amp;"!"&amp;$BX$18)="","★",INDIRECT($AG$10&amp;$AI35&amp;"!"&amp;$BX$18))</f>
        <v>---</v>
      </c>
      <c r="BY37" s="980"/>
      <c r="BZ37" s="982"/>
      <c r="CA37" s="983"/>
      <c r="CB37" s="983"/>
    </row>
    <row r="38" spans="1:80" ht="22.9" customHeight="1" thickBot="1">
      <c r="B38" s="35"/>
      <c r="C38" s="1720"/>
      <c r="D38" s="820">
        <f>IFERROR($N$26,"")</f>
        <v>0</v>
      </c>
      <c r="E38" s="821">
        <f>IFERROR($L$26,"")</f>
        <v>0</v>
      </c>
      <c r="F38" s="820">
        <f>IF(D38&gt;D36,D36,D38)</f>
        <v>0</v>
      </c>
      <c r="G38" s="821" t="str">
        <f>IFERROR(E38*(F38/D38),"---")</f>
        <v>---</v>
      </c>
      <c r="H38" s="781"/>
      <c r="I38" s="822"/>
      <c r="J38" s="822"/>
      <c r="K38" s="822"/>
      <c r="L38" s="822"/>
      <c r="M38" s="822"/>
      <c r="N38" s="822"/>
      <c r="O38" s="177"/>
      <c r="AE38" s="35"/>
      <c r="AF38" s="40"/>
      <c r="AG38" s="40"/>
      <c r="AH38" s="40"/>
      <c r="AI38" s="984"/>
      <c r="AJ38" s="985"/>
      <c r="AK38" s="986"/>
      <c r="AL38" s="986"/>
      <c r="AM38" s="986"/>
      <c r="AN38" s="986"/>
      <c r="AO38" s="986"/>
      <c r="AP38" s="986"/>
      <c r="AQ38" s="987"/>
      <c r="AR38" s="985"/>
      <c r="AS38" s="986"/>
      <c r="AT38" s="986"/>
      <c r="AU38" s="986"/>
      <c r="AV38" s="986"/>
      <c r="AW38" s="987"/>
      <c r="AX38" s="985"/>
      <c r="AY38" s="986"/>
      <c r="AZ38" s="988" t="str" cm="1">
        <f t="array" aca="1" ref="AZ38" ca="1">IF(INDIRECT($AG$10&amp;$AI35&amp;"!"&amp;$AZ$19)="","★",INDIRECT($AG$10&amp;$AI35&amp;"!"&amp;$AZ$19))</f>
        <v>★</v>
      </c>
      <c r="BA38" s="988" t="str" cm="1">
        <f t="array" aca="1" ref="BA38" ca="1">IF(INDIRECT($AG$10&amp;$AI35&amp;"!"&amp;$BA$19)="","★",INDIRECT($AG$10&amp;$AI35&amp;"!"&amp;$BA$19))</f>
        <v>★</v>
      </c>
      <c r="BB38" s="988" t="str" cm="1">
        <f t="array" aca="1" ref="BB38" ca="1">IF(INDIRECT($AG$10&amp;$AI35&amp;"!"&amp;$BB$19)="","★",INDIRECT($AG$10&amp;$AI35&amp;"!"&amp;$BB$19))</f>
        <v>★</v>
      </c>
      <c r="BC38" s="988" t="str" cm="1">
        <f t="array" aca="1" ref="BC38" ca="1">IF(INDIRECT($AG$10&amp;$AI35&amp;"!"&amp;$BC$19)="","★",INDIRECT($AG$10&amp;$AI35&amp;"!"&amp;$BC$19))</f>
        <v>★</v>
      </c>
      <c r="BD38" s="988" t="str" cm="1">
        <f t="array" aca="1" ref="BD38" ca="1">IF(INDIRECT($AG$10&amp;$AI35&amp;"!"&amp;$BD$19)="","★",INDIRECT($AG$10&amp;$AI35&amp;"!"&amp;$BD$19))</f>
        <v>★</v>
      </c>
      <c r="BE38" s="988" t="str" cm="1">
        <f t="array" aca="1" ref="BE38" ca="1">IF(INDIRECT($AG$10&amp;$AI35&amp;"!"&amp;$BE$19)="","★",INDIRECT($AG$10&amp;$AI35&amp;"!"&amp;$BE$19))</f>
        <v>★</v>
      </c>
      <c r="BF38" s="986"/>
      <c r="BG38" s="988" t="str" cm="1">
        <f t="array" aca="1" ref="BG38" ca="1">IF(INDIRECT($AG$10&amp;$AI35&amp;"!"&amp;$BG$19)="","★",INDIRECT($AG$10&amp;$AI35&amp;"!"&amp;$BG$19))</f>
        <v>★</v>
      </c>
      <c r="BH38" s="988" t="str" cm="1">
        <f t="array" aca="1" ref="BH38" ca="1">IF(INDIRECT($AG$10&amp;$AI35&amp;"!"&amp;$BH$19)="","★",INDIRECT($AG$10&amp;$AI35&amp;"!"&amp;$BH$19))</f>
        <v>★</v>
      </c>
      <c r="BI38" s="986"/>
      <c r="BJ38" s="988" t="e" cm="1">
        <f t="array" aca="1" ref="BJ38" ca="1">IF(INDIRECT($AG$10&amp;$AI35&amp;"!"&amp;$BJ$19)="","★",INDIRECT($AG$10&amp;$AI35&amp;"!"&amp;$BJ$19))</f>
        <v>#N/A</v>
      </c>
      <c r="BK38" s="988" t="str" cm="1">
        <f t="array" aca="1" ref="BK38" ca="1">IF(INDIRECT($AG$10&amp;$AI35&amp;"!"&amp;$BK$19)="","★",INDIRECT($AG$10&amp;$AI35&amp;"!"&amp;$BK$19))</f>
        <v>---</v>
      </c>
      <c r="BL38" s="986"/>
      <c r="BM38" s="988" t="str" cm="1">
        <f t="array" aca="1" ref="BM38" ca="1">IF(INDIRECT($AG$10&amp;$AI35&amp;"!"&amp;$BM$19)="","★",INDIRECT($AG$10&amp;$AI35&amp;"!"&amp;$BM$19))</f>
        <v>★</v>
      </c>
      <c r="BN38" s="988" t="str" cm="1">
        <f t="array" aca="1" ref="BN38" ca="1">IF(INDIRECT($AG$10&amp;$AI35&amp;"!"&amp;$BN$19)="","★",INDIRECT($AG$10&amp;$AI35&amp;"!"&amp;$BN$19))</f>
        <v>★</v>
      </c>
      <c r="BO38" s="988" t="str" cm="1">
        <f t="array" aca="1" ref="BO38" ca="1">IF(INDIRECT($AG$10&amp;$AI35&amp;"!"&amp;$BO$19)="","★",INDIRECT($AG$10&amp;$AI35&amp;"!"&amp;$BO$19))</f>
        <v>★</v>
      </c>
      <c r="BP38" s="988" t="str" cm="1">
        <f t="array" aca="1" ref="BP38" ca="1">IF(INDIRECT($AG$10&amp;$AI35&amp;"!"&amp;$BP$19)="","★",INDIRECT($AG$10&amp;$AI35&amp;"!"&amp;$BP$19))</f>
        <v>★</v>
      </c>
      <c r="BQ38" s="988" t="str" cm="1">
        <f t="array" aca="1" ref="BQ38" ca="1">IF(INDIRECT($AG$10&amp;$AI35&amp;"!"&amp;$BQ$19)="","★",INDIRECT($AG$10&amp;$AI35&amp;"!"&amp;$BQ$19))</f>
        <v>★</v>
      </c>
      <c r="BR38" s="988" t="str" cm="1">
        <f t="array" aca="1" ref="BR38" ca="1">IF(INDIRECT($AG$10&amp;$AI35&amp;"!"&amp;$BR$19)="","★",INDIRECT($AG$10&amp;$AI35&amp;"!"&amp;$BR$19))</f>
        <v>★</v>
      </c>
      <c r="BS38" s="986"/>
      <c r="BT38" s="988" t="str" cm="1">
        <f t="array" aca="1" ref="BT38" ca="1">IF(INDIRECT($AG$10&amp;$AI35&amp;"!"&amp;$BT$19)="","★",INDIRECT($AG$10&amp;$AI35&amp;"!"&amp;$BT$19))</f>
        <v>★</v>
      </c>
      <c r="BU38" s="988" t="str" cm="1">
        <f t="array" aca="1" ref="BU38" ca="1">IF(INDIRECT($AG$10&amp;$AI35&amp;"!"&amp;$BU$19)="","★",INDIRECT($AG$10&amp;$AI35&amp;"!"&amp;$BU$19))</f>
        <v>★</v>
      </c>
      <c r="BV38" s="986"/>
      <c r="BW38" s="988" t="e" cm="1">
        <f t="array" aca="1" ref="BW38" ca="1">IF(INDIRECT($AG$10&amp;$AI35&amp;"!"&amp;$BW$19)="","★",INDIRECT($AG$10&amp;$AI35&amp;"!"&amp;$BW$19))</f>
        <v>#N/A</v>
      </c>
      <c r="BX38" s="988" t="str" cm="1">
        <f t="array" aca="1" ref="BX38" ca="1">IF(INDIRECT($AG$10&amp;$AI35&amp;"!"&amp;$BX$19)="","★",INDIRECT($AG$10&amp;$AI35&amp;"!"&amp;$BX$19))</f>
        <v>---</v>
      </c>
      <c r="BY38" s="987"/>
      <c r="BZ38" s="989"/>
      <c r="CA38" s="990"/>
      <c r="CB38" s="990"/>
    </row>
    <row r="39" spans="1:80" ht="22.9" customHeight="1" thickBot="1">
      <c r="B39" s="35"/>
      <c r="C39" s="171" t="s">
        <v>14</v>
      </c>
      <c r="D39" s="647">
        <f>IFERROR(D36+D38,"")</f>
        <v>0</v>
      </c>
      <c r="E39" s="648">
        <f>IFERROR(E36+E38,"")</f>
        <v>0</v>
      </c>
      <c r="F39" s="649" t="str">
        <f>IF(L15="","",F36+F38)</f>
        <v/>
      </c>
      <c r="G39" s="650">
        <f>IF(G38="---",G36,G36+G38)</f>
        <v>0</v>
      </c>
      <c r="H39" s="164"/>
      <c r="I39" s="40"/>
      <c r="J39" s="40"/>
      <c r="K39" s="40"/>
      <c r="L39" s="40"/>
      <c r="M39" s="40"/>
      <c r="N39" s="154"/>
      <c r="O39" s="42"/>
      <c r="AE39" s="35"/>
      <c r="AF39" s="40"/>
      <c r="AG39" s="40"/>
      <c r="AH39" s="40"/>
      <c r="AI39" s="971">
        <v>5</v>
      </c>
      <c r="AJ39" s="972" t="str" cm="1">
        <f t="array" aca="1" ref="AJ39" ca="1">IF(INDIRECT($AG$10&amp;$AI39&amp;"!"&amp;$AJ$16)="","★",INDIRECT($AG$10&amp;$AI39&amp;"!"&amp;$AJ$16))</f>
        <v>★</v>
      </c>
      <c r="AK39" s="973" t="str" cm="1">
        <f t="array" aca="1" ref="AK39" ca="1">IF(INDIRECT($AG$10&amp;$AI39&amp;"!"&amp;$AK$16)="","★",INDIRECT($AG$10&amp;$AI39&amp;"!"&amp;$AK$16))</f>
        <v>★</v>
      </c>
      <c r="AL39" s="973" t="str" cm="1">
        <f t="array" aca="1" ref="AL39" ca="1">IF(INDIRECT($AG$10&amp;$AI39&amp;"!"&amp;$AL$16)="","★",INDIRECT($AG$10&amp;$AI39&amp;"!"&amp;$AL$16))</f>
        <v>★</v>
      </c>
      <c r="AM39" s="973" t="str" cm="1">
        <f t="array" aca="1" ref="AM39" ca="1">IF(INDIRECT($AG$10&amp;$AI39&amp;"!"&amp;$AM$16)="","★",INDIRECT($AG$10&amp;$AI39&amp;"!"&amp;$AM$16))</f>
        <v>★</v>
      </c>
      <c r="AN39" s="973" t="str" cm="1">
        <f t="array" aca="1" ref="AN39" ca="1">IF(INDIRECT($AG$10&amp;$AI39&amp;"!"&amp;$AN$16)="","★",INDIRECT($AG$10&amp;$AI39&amp;"!"&amp;$AN$16))</f>
        <v>★</v>
      </c>
      <c r="AO39" s="973" t="str" cm="1">
        <f t="array" aca="1" ref="AO39" ca="1">IF(INDIRECT($AG$10&amp;$AI39&amp;"!"&amp;$AO$16)="","★",INDIRECT($AG$10&amp;$AI39&amp;"!"&amp;$AO$16))</f>
        <v>★</v>
      </c>
      <c r="AP39" s="973" t="str" cm="1">
        <f t="array" aca="1" ref="AP39" ca="1">IF(INDIRECT($AG$10&amp;$AI39&amp;"!"&amp;$AP$16)="","★",INDIRECT($AG$10&amp;$AI39&amp;"!"&amp;$AP$16))</f>
        <v>★</v>
      </c>
      <c r="AQ39" s="974" t="str" cm="1">
        <f t="array" aca="1" ref="AQ39" ca="1">IF(INDIRECT($AG$10&amp;$AI39&amp;"!"&amp;$AQ$16)="","★",INDIRECT($AG$10&amp;$AI39&amp;"!"&amp;$AQ$16))</f>
        <v>★</v>
      </c>
      <c r="AR39" s="972" t="str" cm="1">
        <f t="array" aca="1" ref="AR39" ca="1">IF(INDIRECT($AG$10&amp;$AI39&amp;"!"&amp;$AR$16)="","★",INDIRECT($AG$10&amp;$AI39&amp;"!"&amp;$AR$16))</f>
        <v>★</v>
      </c>
      <c r="AS39" s="973" t="str" cm="1">
        <f t="array" aca="1" ref="AS39" ca="1">IF(INDIRECT($AG$10&amp;$AI39&amp;"!"&amp;$AS$16)="","★",INDIRECT($AG$10&amp;$AI39&amp;"!"&amp;$AS$16))</f>
        <v>★</v>
      </c>
      <c r="AT39" s="973" t="str" cm="1">
        <f t="array" aca="1" ref="AT39" ca="1">IF(INDIRECT($AG$10&amp;$AI39&amp;"!"&amp;$AT$16)="","★",INDIRECT($AG$10&amp;$AI39&amp;"!"&amp;$AT$16))</f>
        <v>★</v>
      </c>
      <c r="AU39" s="973" t="str" cm="1">
        <f t="array" aca="1" ref="AU39" ca="1">IF(INDIRECT($AG$10&amp;$AI39&amp;"!"&amp;$AU$16)="","★",INDIRECT($AG$10&amp;$AI39&amp;"!"&amp;$AU$16))</f>
        <v>★</v>
      </c>
      <c r="AV39" s="973" t="str" cm="1">
        <f t="array" aca="1" ref="AV39" ca="1">IF(INDIRECT($AG$10&amp;$AI39&amp;"!"&amp;$AV$16)="","★",INDIRECT($AG$10&amp;$AI39&amp;"!"&amp;$AV$16))</f>
        <v>★</v>
      </c>
      <c r="AW39" s="974" t="str" cm="1">
        <f t="array" aca="1" ref="AW39" ca="1">IF(INDIRECT($AG$10&amp;$AI39&amp;"!"&amp;$AW$16)="","★",INDIRECT($AG$10&amp;$AI39&amp;"!"&amp;$AW$16))</f>
        <v>★</v>
      </c>
      <c r="AX39" s="972" t="e" cm="1">
        <f t="array" aca="1" ref="AX39" ca="1">IF(INDIRECT($AG$10&amp;$AI39&amp;"!"&amp;$AX$16)="","★",INDIRECT($AG$10&amp;$AI39&amp;"!"&amp;$AX$16))</f>
        <v>#VALUE!</v>
      </c>
      <c r="AY39" s="973" t="e" cm="1">
        <f t="array" aca="1" ref="AY39" ca="1">IF(INDIRECT($AG$10&amp;$AI39&amp;"!"&amp;$AY$16)="","★",INDIRECT($AG$10&amp;$AI39&amp;"!"&amp;$AY$16))</f>
        <v>#VALUE!</v>
      </c>
      <c r="AZ39" s="973" t="str" cm="1">
        <f t="array" aca="1" ref="AZ39" ca="1">IF(INDIRECT($AG$10&amp;$AI39&amp;"!"&amp;$AZ$16)="","★",INDIRECT($AG$10&amp;$AI39&amp;"!"&amp;$AZ$16))</f>
        <v>★</v>
      </c>
      <c r="BA39" s="973" t="str" cm="1">
        <f t="array" aca="1" ref="BA39" ca="1">IF(INDIRECT($AG$10&amp;$AI39&amp;"!"&amp;$BA$16)="","★",INDIRECT($AG$10&amp;$AI39&amp;"!"&amp;$BA$16))</f>
        <v>★</v>
      </c>
      <c r="BB39" s="973" t="str" cm="1">
        <f t="array" aca="1" ref="BB39" ca="1">IF(INDIRECT($AG$10&amp;$AI39&amp;"!"&amp;$BB$16)="","★",INDIRECT($AG$10&amp;$AI39&amp;"!"&amp;$BB$16))</f>
        <v>★</v>
      </c>
      <c r="BC39" s="973" t="str" cm="1">
        <f t="array" aca="1" ref="BC39" ca="1">IF(INDIRECT($AG$10&amp;$AI39&amp;"!"&amp;$BC$16)="","★",INDIRECT($AG$10&amp;$AI39&amp;"!"&amp;$BC$16))</f>
        <v>★</v>
      </c>
      <c r="BD39" s="973" t="str" cm="1">
        <f t="array" aca="1" ref="BD39" ca="1">IF(INDIRECT($AG$10&amp;$AI39&amp;"!"&amp;$BD$16)="","★",INDIRECT($AG$10&amp;$AI39&amp;"!"&amp;$BD$16))</f>
        <v>★</v>
      </c>
      <c r="BE39" s="973" t="str" cm="1">
        <f t="array" aca="1" ref="BE39" ca="1">IF(INDIRECT($AG$10&amp;$AI39&amp;"!"&amp;$BE$16)="","★",INDIRECT($AG$10&amp;$AI39&amp;"!"&amp;$BE$16))</f>
        <v>★</v>
      </c>
      <c r="BF39" s="973" t="str" cm="1">
        <f t="array" aca="1" ref="BF39" ca="1">IF(INDIRECT($AG$10&amp;$AI39&amp;"!"&amp;$BF$16)="","★",INDIRECT($AG$10&amp;$AI39&amp;"!"&amp;$BF$16))</f>
        <v>★</v>
      </c>
      <c r="BG39" s="973" t="str" cm="1">
        <f t="array" aca="1" ref="BG39" ca="1">IF(INDIRECT($AG$10&amp;$AI39&amp;"!"&amp;$BG$16)="","★",INDIRECT($AG$10&amp;$AI39&amp;"!"&amp;$BG$16))</f>
        <v>★</v>
      </c>
      <c r="BH39" s="973" t="str" cm="1">
        <f t="array" aca="1" ref="BH39" ca="1">IF(INDIRECT($AG$10&amp;$AI39&amp;"!"&amp;$BH$16)="","★",INDIRECT($AG$10&amp;$AI39&amp;"!"&amp;$BH$16))</f>
        <v>★</v>
      </c>
      <c r="BI39" s="973" t="str" cm="1">
        <f t="array" aca="1" ref="BI39" ca="1">IF(INDIRECT($AG$10&amp;$AI39&amp;"!"&amp;$BI$16)="","★",INDIRECT($AG$10&amp;$AI39&amp;"!"&amp;$BI$16))</f>
        <v>★</v>
      </c>
      <c r="BJ39" s="973" t="e" cm="1">
        <f t="array" aca="1" ref="BJ39" ca="1">IF(INDIRECT($AG$10&amp;$AI39&amp;"!"&amp;$BJ$16)="","★",INDIRECT($AG$10&amp;$AI39&amp;"!"&amp;$BJ$16))</f>
        <v>#N/A</v>
      </c>
      <c r="BK39" s="973" t="str" cm="1">
        <f t="array" aca="1" ref="BK39" ca="1">IF(INDIRECT($AG$10&amp;$AI39&amp;"!"&amp;$BK$16)="","★",INDIRECT($AG$10&amp;$AI39&amp;"!"&amp;$BK$16))</f>
        <v>---</v>
      </c>
      <c r="BL39" s="973" cm="1">
        <f t="array" aca="1" ref="BL39" ca="1">IF(INDIRECT($AG$10&amp;$AI39&amp;"!"&amp;$BL$16)="","★",INDIRECT($AG$10&amp;$AI39&amp;"!"&amp;$BL$16))</f>
        <v>0</v>
      </c>
      <c r="BM39" s="973" t="str" cm="1">
        <f t="array" aca="1" ref="BM39" ca="1">IF(INDIRECT($AG$10&amp;$AI39&amp;"!"&amp;$BM$16)="","★",INDIRECT($AG$10&amp;$AI39&amp;"!"&amp;$BM$16))</f>
        <v>★</v>
      </c>
      <c r="BN39" s="973" t="str" cm="1">
        <f t="array" aca="1" ref="BN39" ca="1">IF(INDIRECT($AG$10&amp;$AI39&amp;"!"&amp;$BN$16)="","★",INDIRECT($AG$10&amp;$AI39&amp;"!"&amp;$BN$16))</f>
        <v>★</v>
      </c>
      <c r="BO39" s="973" t="str" cm="1">
        <f t="array" aca="1" ref="BO39" ca="1">IF(INDIRECT($AG$10&amp;$AI39&amp;"!"&amp;$BO$16)="","★",INDIRECT($AG$10&amp;$AI39&amp;"!"&amp;$BO$16))</f>
        <v>★</v>
      </c>
      <c r="BP39" s="973" t="str" cm="1">
        <f t="array" aca="1" ref="BP39" ca="1">IF(INDIRECT($AG$10&amp;$AI39&amp;"!"&amp;$BP$16)="","★",INDIRECT($AG$10&amp;$AI39&amp;"!"&amp;$BP$16))</f>
        <v>★</v>
      </c>
      <c r="BQ39" s="973" t="str" cm="1">
        <f t="array" aca="1" ref="BQ39" ca="1">IF(INDIRECT($AG$10&amp;$AI39&amp;"!"&amp;$BQ$16)="","★",INDIRECT($AG$10&amp;$AI39&amp;"!"&amp;$BQ$16))</f>
        <v>★</v>
      </c>
      <c r="BR39" s="973" t="str" cm="1">
        <f t="array" aca="1" ref="BR39" ca="1">IF(INDIRECT($AG$10&amp;$AI39&amp;"!"&amp;$BR$16)="","★",INDIRECT($AG$10&amp;$AI39&amp;"!"&amp;$BR$16))</f>
        <v>★</v>
      </c>
      <c r="BS39" s="973" t="str" cm="1">
        <f t="array" aca="1" ref="BS39" ca="1">IF(INDIRECT($AG$10&amp;$AI39&amp;"!"&amp;$BS$16)="","★",INDIRECT($AG$10&amp;$AI39&amp;"!"&amp;$BS$16))</f>
        <v>★</v>
      </c>
      <c r="BT39" s="973" t="str" cm="1">
        <f t="array" aca="1" ref="BT39" ca="1">IF(INDIRECT($AG$10&amp;$AI39&amp;"!"&amp;$BT$16)="","★",INDIRECT($AG$10&amp;$AI39&amp;"!"&amp;$BT$16))</f>
        <v>★</v>
      </c>
      <c r="BU39" s="973" t="str" cm="1">
        <f t="array" aca="1" ref="BU39" ca="1">IF(INDIRECT($AG$10&amp;$AI39&amp;"!"&amp;$BU$16)="","★",INDIRECT($AG$10&amp;$AI39&amp;"!"&amp;$BU$16))</f>
        <v>★</v>
      </c>
      <c r="BV39" s="973" t="str" cm="1">
        <f t="array" aca="1" ref="BV39" ca="1">IF(INDIRECT($AG$10&amp;$AI39&amp;"!"&amp;$BV$16)="","★",INDIRECT($AG$10&amp;$AI39&amp;"!"&amp;$BV$16))</f>
        <v>★</v>
      </c>
      <c r="BW39" s="973" t="e" cm="1">
        <f t="array" aca="1" ref="BW39" ca="1">IF(INDIRECT($AG$10&amp;$AI39&amp;"!"&amp;$BW$16)="","★",INDIRECT($AG$10&amp;$AI39&amp;"!"&amp;$BW$16))</f>
        <v>#N/A</v>
      </c>
      <c r="BX39" s="973" t="str" cm="1">
        <f t="array" aca="1" ref="BX39" ca="1">IF(INDIRECT($AG$10&amp;$AI39&amp;"!"&amp;$BX$16)="","★",INDIRECT($AG$10&amp;$AI39&amp;"!"&amp;$BX$16))</f>
        <v>---</v>
      </c>
      <c r="BY39" s="974" cm="1">
        <f t="array" aca="1" ref="BY39" ca="1">IF(INDIRECT($AG$10&amp;$AI39&amp;"!"&amp;$BY$16)="","★",INDIRECT($AG$10&amp;$AI39&amp;"!"&amp;$BY$16))</f>
        <v>0</v>
      </c>
      <c r="BZ39" s="975" t="str" cm="1">
        <f t="array" aca="1" ref="BZ39" ca="1">IF(INDIRECT($AG$10&amp;$AI39&amp;"!"&amp;$BZ$16)="","★",INDIRECT($AG$10&amp;$AI39&amp;"!"&amp;$BZ$16))</f>
        <v>★</v>
      </c>
      <c r="CA39" s="976" t="str" cm="1">
        <f t="array" aca="1" ref="CA39" ca="1">IF(INDIRECT($AG$10&amp;$AI39&amp;"!"&amp;$CA$16)="","★",INDIRECT($AG$10&amp;$AI39&amp;"!"&amp;$CA$16))</f>
        <v>★</v>
      </c>
      <c r="CB39" s="976" t="str" cm="1">
        <f t="array" aca="1" ref="CB39" ca="1">IF(INDIRECT($AG$10&amp;$AI39&amp;"!"&amp;$CB$16)="","★",INDIRECT($AG$10&amp;$AI39&amp;"!"&amp;$CB$16))</f>
        <v>★</v>
      </c>
    </row>
    <row r="40" spans="1:80" ht="13.15" customHeight="1">
      <c r="B40" s="35"/>
      <c r="C40" s="40"/>
      <c r="D40" s="40"/>
      <c r="E40" s="40"/>
      <c r="F40" s="40"/>
      <c r="G40" s="40"/>
      <c r="H40" s="40"/>
      <c r="I40" s="40"/>
      <c r="J40" s="40"/>
      <c r="K40" s="40"/>
      <c r="L40" s="40"/>
      <c r="M40" s="40"/>
      <c r="N40" s="154"/>
      <c r="O40" s="42"/>
      <c r="AE40" s="35"/>
      <c r="AF40" s="40"/>
      <c r="AG40" s="40"/>
      <c r="AH40" s="40"/>
      <c r="AI40" s="977"/>
      <c r="AJ40" s="978"/>
      <c r="AK40" s="979"/>
      <c r="AL40" s="979"/>
      <c r="AM40" s="979"/>
      <c r="AN40" s="979"/>
      <c r="AO40" s="979"/>
      <c r="AP40" s="979"/>
      <c r="AQ40" s="980"/>
      <c r="AR40" s="978"/>
      <c r="AS40" s="979"/>
      <c r="AT40" s="979"/>
      <c r="AU40" s="979"/>
      <c r="AV40" s="979"/>
      <c r="AW40" s="980"/>
      <c r="AX40" s="978"/>
      <c r="AY40" s="979"/>
      <c r="AZ40" s="981" t="str" cm="1">
        <f t="array" aca="1" ref="AZ40" ca="1">IF(INDIRECT($AG$10&amp;$AI39&amp;"!"&amp;$AZ$17)="","★",INDIRECT($AG$10&amp;$AI39&amp;"!"&amp;$AZ$17))</f>
        <v>★</v>
      </c>
      <c r="BA40" s="981" t="str" cm="1">
        <f t="array" aca="1" ref="BA40" ca="1">IF(INDIRECT($AG$10&amp;$AI39&amp;"!"&amp;$BA$17)="","★",INDIRECT($AG$10&amp;$AI39&amp;"!"&amp;$BA$17))</f>
        <v>★</v>
      </c>
      <c r="BB40" s="981" t="str" cm="1">
        <f t="array" aca="1" ref="BB40" ca="1">IF(INDIRECT($AG$10&amp;$AI39&amp;"!"&amp;$BB$17)="","★",INDIRECT($AG$10&amp;$AI39&amp;"!"&amp;$BB$17))</f>
        <v>★</v>
      </c>
      <c r="BC40" s="981" t="str" cm="1">
        <f t="array" aca="1" ref="BC40" ca="1">IF(INDIRECT($AG$10&amp;$AI39&amp;"!"&amp;$BC$17)="","★",INDIRECT($AG$10&amp;$AI39&amp;"!"&amp;$BC$17))</f>
        <v>★</v>
      </c>
      <c r="BD40" s="981" t="str" cm="1">
        <f t="array" aca="1" ref="BD40" ca="1">IF(INDIRECT($AG$10&amp;$AI39&amp;"!"&amp;$BD$17)="","★",INDIRECT($AG$10&amp;$AI39&amp;"!"&amp;$BD$17))</f>
        <v>★</v>
      </c>
      <c r="BE40" s="981" t="str" cm="1">
        <f t="array" aca="1" ref="BE40" ca="1">IF(INDIRECT($AG$10&amp;$AI39&amp;"!"&amp;$BE$17)="","★",INDIRECT($AG$10&amp;$AI39&amp;"!"&amp;$BE$17))</f>
        <v>★</v>
      </c>
      <c r="BF40" s="979"/>
      <c r="BG40" s="981" t="str" cm="1">
        <f t="array" aca="1" ref="BG40" ca="1">IF(INDIRECT($AG$10&amp;$AI39&amp;"!"&amp;$BG$17)="","★",INDIRECT($AG$10&amp;$AI39&amp;"!"&amp;$BG$17))</f>
        <v>★</v>
      </c>
      <c r="BH40" s="981" t="str" cm="1">
        <f t="array" aca="1" ref="BH40" ca="1">IF(INDIRECT($AG$10&amp;$AI39&amp;"!"&amp;$BH$17)="","★",INDIRECT($AG$10&amp;$AI39&amp;"!"&amp;$BH$17))</f>
        <v>★</v>
      </c>
      <c r="BI40" s="979"/>
      <c r="BJ40" s="981" t="e" cm="1">
        <f t="array" aca="1" ref="BJ40" ca="1">IF(INDIRECT($AG$10&amp;$AI39&amp;"!"&amp;$BJ$17)="","★",INDIRECT($AG$10&amp;$AI39&amp;"!"&amp;$BJ$17))</f>
        <v>#N/A</v>
      </c>
      <c r="BK40" s="981" t="str" cm="1">
        <f t="array" aca="1" ref="BK40" ca="1">IF(INDIRECT($AG$10&amp;$AI39&amp;"!"&amp;$BK$17)="","★",INDIRECT($AG$10&amp;$AI39&amp;"!"&amp;$BK$17))</f>
        <v>---</v>
      </c>
      <c r="BL40" s="979"/>
      <c r="BM40" s="981" t="str" cm="1">
        <f t="array" aca="1" ref="BM40" ca="1">IF(INDIRECT($AG$10&amp;$AI39&amp;"!"&amp;$BM$17)="","★",INDIRECT($AG$10&amp;$AI39&amp;"!"&amp;$BM$17))</f>
        <v>★</v>
      </c>
      <c r="BN40" s="981" t="str" cm="1">
        <f t="array" aca="1" ref="BN40" ca="1">IF(INDIRECT($AG$10&amp;$AI39&amp;"!"&amp;$BN$17)="","★",INDIRECT($AG$10&amp;$AI39&amp;"!"&amp;$BN$17))</f>
        <v>★</v>
      </c>
      <c r="BO40" s="981" t="str" cm="1">
        <f t="array" aca="1" ref="BO40" ca="1">IF(INDIRECT($AG$10&amp;$AI39&amp;"!"&amp;$BO$17)="","★",INDIRECT($AG$10&amp;$AI39&amp;"!"&amp;$BO$17))</f>
        <v>★</v>
      </c>
      <c r="BP40" s="981" t="str" cm="1">
        <f t="array" aca="1" ref="BP40" ca="1">IF(INDIRECT($AG$10&amp;$AI39&amp;"!"&amp;$BP$17)="","★",INDIRECT($AG$10&amp;$AI39&amp;"!"&amp;$BP$17))</f>
        <v>★</v>
      </c>
      <c r="BQ40" s="981" t="str" cm="1">
        <f t="array" aca="1" ref="BQ40" ca="1">IF(INDIRECT($AG$10&amp;$AI39&amp;"!"&amp;$BQ$17)="","★",INDIRECT($AG$10&amp;$AI39&amp;"!"&amp;$BQ$17))</f>
        <v>★</v>
      </c>
      <c r="BR40" s="981" t="str" cm="1">
        <f t="array" aca="1" ref="BR40" ca="1">IF(INDIRECT($AG$10&amp;$AI39&amp;"!"&amp;$BR$17)="","★",INDIRECT($AG$10&amp;$AI39&amp;"!"&amp;$BR$17))</f>
        <v>★</v>
      </c>
      <c r="BS40" s="979"/>
      <c r="BT40" s="981" t="str" cm="1">
        <f t="array" aca="1" ref="BT40" ca="1">IF(INDIRECT($AG$10&amp;$AI39&amp;"!"&amp;$BT$17)="","★",INDIRECT($AG$10&amp;$AI39&amp;"!"&amp;$BT$17))</f>
        <v>★</v>
      </c>
      <c r="BU40" s="981" t="str" cm="1">
        <f t="array" aca="1" ref="BU40" ca="1">IF(INDIRECT($AG$10&amp;$AI39&amp;"!"&amp;$BU$17)="","★",INDIRECT($AG$10&amp;$AI39&amp;"!"&amp;$BU$17))</f>
        <v>★</v>
      </c>
      <c r="BV40" s="979"/>
      <c r="BW40" s="981" t="e" cm="1">
        <f t="array" aca="1" ref="BW40" ca="1">IF(INDIRECT($AG$10&amp;$AI39&amp;"!"&amp;$BW$17)="","★",INDIRECT($AG$10&amp;$AI39&amp;"!"&amp;$BW$17))</f>
        <v>#N/A</v>
      </c>
      <c r="BX40" s="981" t="str" cm="1">
        <f t="array" aca="1" ref="BX40" ca="1">IF(INDIRECT($AG$10&amp;$AI39&amp;"!"&amp;$BX$17)="","★",INDIRECT($AG$10&amp;$AI39&amp;"!"&amp;$BX$17))</f>
        <v>---</v>
      </c>
      <c r="BY40" s="980"/>
      <c r="BZ40" s="982"/>
      <c r="CA40" s="983"/>
      <c r="CB40" s="983"/>
    </row>
    <row r="41" spans="1:80" s="41" customFormat="1" ht="15" customHeight="1" thickBot="1">
      <c r="A41" s="266"/>
      <c r="B41" s="172" t="s">
        <v>1187</v>
      </c>
      <c r="C41" s="129"/>
      <c r="D41" s="129"/>
      <c r="E41"/>
      <c r="F41"/>
      <c r="G41" s="264"/>
      <c r="H41" s="264"/>
      <c r="I41" s="264"/>
      <c r="J41" s="264"/>
      <c r="K41" s="264"/>
      <c r="L41" s="264"/>
      <c r="M41" s="264"/>
      <c r="N41" s="1"/>
      <c r="P41" s="266"/>
      <c r="Q41" s="266"/>
      <c r="R41" s="266"/>
      <c r="S41" s="266"/>
      <c r="T41" s="266"/>
      <c r="U41" s="266"/>
      <c r="V41" s="266"/>
      <c r="W41" s="266"/>
      <c r="X41" s="266"/>
      <c r="Y41" s="266"/>
      <c r="Z41" s="266"/>
      <c r="AA41" s="266"/>
      <c r="AB41" s="266"/>
      <c r="AC41" s="266"/>
      <c r="AD41" s="266"/>
      <c r="AE41" s="35"/>
      <c r="AF41" s="40"/>
      <c r="AG41" s="40"/>
      <c r="AH41" s="40"/>
      <c r="AI41" s="977"/>
      <c r="AJ41" s="978"/>
      <c r="AK41" s="979"/>
      <c r="AL41" s="979"/>
      <c r="AM41" s="979"/>
      <c r="AN41" s="979"/>
      <c r="AO41" s="979"/>
      <c r="AP41" s="979"/>
      <c r="AQ41" s="980"/>
      <c r="AR41" s="978"/>
      <c r="AS41" s="979"/>
      <c r="AT41" s="979"/>
      <c r="AU41" s="979"/>
      <c r="AV41" s="979"/>
      <c r="AW41" s="980"/>
      <c r="AX41" s="978"/>
      <c r="AY41" s="979"/>
      <c r="AZ41" s="981" t="str" cm="1">
        <f t="array" aca="1" ref="AZ41" ca="1">IF(INDIRECT($AG$10&amp;$AI39&amp;"!"&amp;$AZ$18)="","★",INDIRECT($AG$10&amp;$AI39&amp;"!"&amp;$AZ$18))</f>
        <v>★</v>
      </c>
      <c r="BA41" s="981" t="str" cm="1">
        <f t="array" aca="1" ref="BA41" ca="1">IF(INDIRECT($AG$10&amp;$AI39&amp;"!"&amp;$BA$18)="","★",INDIRECT($AG$10&amp;$AI39&amp;"!"&amp;$BA$18))</f>
        <v>★</v>
      </c>
      <c r="BB41" s="981" t="str" cm="1">
        <f t="array" aca="1" ref="BB41" ca="1">IF(INDIRECT($AG$10&amp;$AI39&amp;"!"&amp;$BB$18)="","★",INDIRECT($AG$10&amp;$AI39&amp;"!"&amp;$BB$18))</f>
        <v>★</v>
      </c>
      <c r="BC41" s="981" t="str" cm="1">
        <f t="array" aca="1" ref="BC41" ca="1">IF(INDIRECT($AG$10&amp;$AI39&amp;"!"&amp;$BC$18)="","★",INDIRECT($AG$10&amp;$AI39&amp;"!"&amp;$BC$18))</f>
        <v>★</v>
      </c>
      <c r="BD41" s="981" t="str" cm="1">
        <f t="array" aca="1" ref="BD41" ca="1">IF(INDIRECT($AG$10&amp;$AI39&amp;"!"&amp;$BD$18)="","★",INDIRECT($AG$10&amp;$AI39&amp;"!"&amp;$BD$18))</f>
        <v>★</v>
      </c>
      <c r="BE41" s="981" t="str" cm="1">
        <f t="array" aca="1" ref="BE41" ca="1">IF(INDIRECT($AG$10&amp;$AI39&amp;"!"&amp;$BE$18)="","★",INDIRECT($AG$10&amp;$AI39&amp;"!"&amp;$BE$18))</f>
        <v>★</v>
      </c>
      <c r="BF41" s="979"/>
      <c r="BG41" s="981" t="str" cm="1">
        <f t="array" aca="1" ref="BG41" ca="1">IF(INDIRECT($AG$10&amp;$AI39&amp;"!"&amp;$BG$18)="","★",INDIRECT($AG$10&amp;$AI39&amp;"!"&amp;$BG$18))</f>
        <v>★</v>
      </c>
      <c r="BH41" s="981" t="str" cm="1">
        <f t="array" aca="1" ref="BH41" ca="1">IF(INDIRECT($AG$10&amp;$AI39&amp;"!"&amp;$BH$18)="","★",INDIRECT($AG$10&amp;$AI39&amp;"!"&amp;$BH$18))</f>
        <v>★</v>
      </c>
      <c r="BI41" s="979"/>
      <c r="BJ41" s="981" t="e" cm="1">
        <f t="array" aca="1" ref="BJ41" ca="1">IF(INDIRECT($AG$10&amp;$AI39&amp;"!"&amp;$BJ$18)="","★",INDIRECT($AG$10&amp;$AI39&amp;"!"&amp;$BJ$18))</f>
        <v>#N/A</v>
      </c>
      <c r="BK41" s="981" t="str" cm="1">
        <f t="array" aca="1" ref="BK41" ca="1">IF(INDIRECT($AG$10&amp;$AI39&amp;"!"&amp;$BK$18)="","★",INDIRECT($AG$10&amp;$AI39&amp;"!"&amp;$BK$18))</f>
        <v>---</v>
      </c>
      <c r="BL41" s="979"/>
      <c r="BM41" s="981" t="str" cm="1">
        <f t="array" aca="1" ref="BM41" ca="1">IF(INDIRECT($AG$10&amp;$AI39&amp;"!"&amp;$BM$18)="","★",INDIRECT($AG$10&amp;$AI39&amp;"!"&amp;$BM$18))</f>
        <v>★</v>
      </c>
      <c r="BN41" s="981" t="str" cm="1">
        <f t="array" aca="1" ref="BN41" ca="1">IF(INDIRECT($AG$10&amp;$AI39&amp;"!"&amp;$BN$18)="","★",INDIRECT($AG$10&amp;$AI39&amp;"!"&amp;$BN$18))</f>
        <v>★</v>
      </c>
      <c r="BO41" s="981" t="str" cm="1">
        <f t="array" aca="1" ref="BO41" ca="1">IF(INDIRECT($AG$10&amp;$AI39&amp;"!"&amp;$BO$18)="","★",INDIRECT($AG$10&amp;$AI39&amp;"!"&amp;$BO$18))</f>
        <v>★</v>
      </c>
      <c r="BP41" s="981" t="str" cm="1">
        <f t="array" aca="1" ref="BP41" ca="1">IF(INDIRECT($AG$10&amp;$AI39&amp;"!"&amp;$BP$18)="","★",INDIRECT($AG$10&amp;$AI39&amp;"!"&amp;$BP$18))</f>
        <v>★</v>
      </c>
      <c r="BQ41" s="981" t="str" cm="1">
        <f t="array" aca="1" ref="BQ41" ca="1">IF(INDIRECT($AG$10&amp;$AI39&amp;"!"&amp;$BQ$18)="","★",INDIRECT($AG$10&amp;$AI39&amp;"!"&amp;$BQ$18))</f>
        <v>★</v>
      </c>
      <c r="BR41" s="981" t="str" cm="1">
        <f t="array" aca="1" ref="BR41" ca="1">IF(INDIRECT($AG$10&amp;$AI39&amp;"!"&amp;$BR$18)="","★",INDIRECT($AG$10&amp;$AI39&amp;"!"&amp;$BR$18))</f>
        <v>★</v>
      </c>
      <c r="BS41" s="979"/>
      <c r="BT41" s="981" t="str" cm="1">
        <f t="array" aca="1" ref="BT41" ca="1">IF(INDIRECT($AG$10&amp;$AI39&amp;"!"&amp;$BT$18)="","★",INDIRECT($AG$10&amp;$AI39&amp;"!"&amp;$BT$18))</f>
        <v>★</v>
      </c>
      <c r="BU41" s="981" t="str" cm="1">
        <f t="array" aca="1" ref="BU41" ca="1">IF(INDIRECT($AG$10&amp;$AI39&amp;"!"&amp;$BU$18)="","★",INDIRECT($AG$10&amp;$AI39&amp;"!"&amp;$BU$18))</f>
        <v>★</v>
      </c>
      <c r="BV41" s="979"/>
      <c r="BW41" s="981" t="e" cm="1">
        <f t="array" aca="1" ref="BW41" ca="1">IF(INDIRECT($AG$10&amp;$AI39&amp;"!"&amp;$BW$18)="","★",INDIRECT($AG$10&amp;$AI39&amp;"!"&amp;$BW$18))</f>
        <v>#N/A</v>
      </c>
      <c r="BX41" s="981" t="str" cm="1">
        <f t="array" aca="1" ref="BX41" ca="1">IF(INDIRECT($AG$10&amp;$AI39&amp;"!"&amp;$BX$18)="","★",INDIRECT($AG$10&amp;$AI39&amp;"!"&amp;$BX$18))</f>
        <v>---</v>
      </c>
      <c r="BY41" s="980"/>
      <c r="BZ41" s="982"/>
      <c r="CA41" s="983"/>
      <c r="CB41" s="983"/>
    </row>
    <row r="42" spans="1:80" ht="28.5" customHeight="1" thickBot="1">
      <c r="C42" s="231" t="s">
        <v>1261</v>
      </c>
      <c r="D42" s="161" t="s">
        <v>1183</v>
      </c>
      <c r="E42" s="130" t="s">
        <v>147</v>
      </c>
      <c r="G42" s="264"/>
      <c r="H42" s="264"/>
      <c r="I42" s="264"/>
      <c r="J42" s="264"/>
      <c r="K42" s="264"/>
      <c r="L42" s="264"/>
      <c r="M42" s="264"/>
      <c r="N42" s="1"/>
      <c r="AE42" s="264"/>
      <c r="AF42" s="40"/>
      <c r="AG42" s="40"/>
      <c r="AH42" s="40"/>
      <c r="AI42" s="984"/>
      <c r="AJ42" s="985"/>
      <c r="AK42" s="986"/>
      <c r="AL42" s="986"/>
      <c r="AM42" s="986"/>
      <c r="AN42" s="986"/>
      <c r="AO42" s="986"/>
      <c r="AP42" s="986"/>
      <c r="AQ42" s="987"/>
      <c r="AR42" s="985"/>
      <c r="AS42" s="986"/>
      <c r="AT42" s="986"/>
      <c r="AU42" s="986"/>
      <c r="AV42" s="986"/>
      <c r="AW42" s="987"/>
      <c r="AX42" s="985"/>
      <c r="AY42" s="986"/>
      <c r="AZ42" s="988" t="str" cm="1">
        <f t="array" aca="1" ref="AZ42" ca="1">IF(INDIRECT($AG$10&amp;$AI39&amp;"!"&amp;$AZ$19)="","★",INDIRECT($AG$10&amp;$AI39&amp;"!"&amp;$AZ$19))</f>
        <v>★</v>
      </c>
      <c r="BA42" s="988" t="str" cm="1">
        <f t="array" aca="1" ref="BA42" ca="1">IF(INDIRECT($AG$10&amp;$AI39&amp;"!"&amp;$BA$19)="","★",INDIRECT($AG$10&amp;$AI39&amp;"!"&amp;$BA$19))</f>
        <v>★</v>
      </c>
      <c r="BB42" s="988" t="str" cm="1">
        <f t="array" aca="1" ref="BB42" ca="1">IF(INDIRECT($AG$10&amp;$AI39&amp;"!"&amp;$BB$19)="","★",INDIRECT($AG$10&amp;$AI39&amp;"!"&amp;$BB$19))</f>
        <v>★</v>
      </c>
      <c r="BC42" s="988" t="str" cm="1">
        <f t="array" aca="1" ref="BC42" ca="1">IF(INDIRECT($AG$10&amp;$AI39&amp;"!"&amp;$BC$19)="","★",INDIRECT($AG$10&amp;$AI39&amp;"!"&amp;$BC$19))</f>
        <v>★</v>
      </c>
      <c r="BD42" s="988" t="str" cm="1">
        <f t="array" aca="1" ref="BD42" ca="1">IF(INDIRECT($AG$10&amp;$AI39&amp;"!"&amp;$BD$19)="","★",INDIRECT($AG$10&amp;$AI39&amp;"!"&amp;$BD$19))</f>
        <v>★</v>
      </c>
      <c r="BE42" s="988" t="str" cm="1">
        <f t="array" aca="1" ref="BE42" ca="1">IF(INDIRECT($AG$10&amp;$AI39&amp;"!"&amp;$BE$19)="","★",INDIRECT($AG$10&amp;$AI39&amp;"!"&amp;$BE$19))</f>
        <v>★</v>
      </c>
      <c r="BF42" s="986"/>
      <c r="BG42" s="988" t="str" cm="1">
        <f t="array" aca="1" ref="BG42" ca="1">IF(INDIRECT($AG$10&amp;$AI39&amp;"!"&amp;$BG$19)="","★",INDIRECT($AG$10&amp;$AI39&amp;"!"&amp;$BG$19))</f>
        <v>★</v>
      </c>
      <c r="BH42" s="988" t="str" cm="1">
        <f t="array" aca="1" ref="BH42" ca="1">IF(INDIRECT($AG$10&amp;$AI39&amp;"!"&amp;$BH$19)="","★",INDIRECT($AG$10&amp;$AI39&amp;"!"&amp;$BH$19))</f>
        <v>★</v>
      </c>
      <c r="BI42" s="986"/>
      <c r="BJ42" s="988" t="e" cm="1">
        <f t="array" aca="1" ref="BJ42" ca="1">IF(INDIRECT($AG$10&amp;$AI39&amp;"!"&amp;$BJ$19)="","★",INDIRECT($AG$10&amp;$AI39&amp;"!"&amp;$BJ$19))</f>
        <v>#N/A</v>
      </c>
      <c r="BK42" s="988" t="str" cm="1">
        <f t="array" aca="1" ref="BK42" ca="1">IF(INDIRECT($AG$10&amp;$AI39&amp;"!"&amp;$BK$19)="","★",INDIRECT($AG$10&amp;$AI39&amp;"!"&amp;$BK$19))</f>
        <v>---</v>
      </c>
      <c r="BL42" s="986"/>
      <c r="BM42" s="988" t="str" cm="1">
        <f t="array" aca="1" ref="BM42" ca="1">IF(INDIRECT($AG$10&amp;$AI39&amp;"!"&amp;$BM$19)="","★",INDIRECT($AG$10&amp;$AI39&amp;"!"&amp;$BM$19))</f>
        <v>★</v>
      </c>
      <c r="BN42" s="988" t="str" cm="1">
        <f t="array" aca="1" ref="BN42" ca="1">IF(INDIRECT($AG$10&amp;$AI39&amp;"!"&amp;$BN$19)="","★",INDIRECT($AG$10&amp;$AI39&amp;"!"&amp;$BN$19))</f>
        <v>★</v>
      </c>
      <c r="BO42" s="988" t="str" cm="1">
        <f t="array" aca="1" ref="BO42" ca="1">IF(INDIRECT($AG$10&amp;$AI39&amp;"!"&amp;$BO$19)="","★",INDIRECT($AG$10&amp;$AI39&amp;"!"&amp;$BO$19))</f>
        <v>★</v>
      </c>
      <c r="BP42" s="988" t="str" cm="1">
        <f t="array" aca="1" ref="BP42" ca="1">IF(INDIRECT($AG$10&amp;$AI39&amp;"!"&amp;$BP$19)="","★",INDIRECT($AG$10&amp;$AI39&amp;"!"&amp;$BP$19))</f>
        <v>★</v>
      </c>
      <c r="BQ42" s="988" t="str" cm="1">
        <f t="array" aca="1" ref="BQ42" ca="1">IF(INDIRECT($AG$10&amp;$AI39&amp;"!"&amp;$BQ$19)="","★",INDIRECT($AG$10&amp;$AI39&amp;"!"&amp;$BQ$19))</f>
        <v>★</v>
      </c>
      <c r="BR42" s="988" t="str" cm="1">
        <f t="array" aca="1" ref="BR42" ca="1">IF(INDIRECT($AG$10&amp;$AI39&amp;"!"&amp;$BR$19)="","★",INDIRECT($AG$10&amp;$AI39&amp;"!"&amp;$BR$19))</f>
        <v>★</v>
      </c>
      <c r="BS42" s="986"/>
      <c r="BT42" s="988" t="str" cm="1">
        <f t="array" aca="1" ref="BT42" ca="1">IF(INDIRECT($AG$10&amp;$AI39&amp;"!"&amp;$BT$19)="","★",INDIRECT($AG$10&amp;$AI39&amp;"!"&amp;$BT$19))</f>
        <v>★</v>
      </c>
      <c r="BU42" s="988" t="str" cm="1">
        <f t="array" aca="1" ref="BU42" ca="1">IF(INDIRECT($AG$10&amp;$AI39&amp;"!"&amp;$BU$19)="","★",INDIRECT($AG$10&amp;$AI39&amp;"!"&amp;$BU$19))</f>
        <v>★</v>
      </c>
      <c r="BV42" s="986"/>
      <c r="BW42" s="988" t="e" cm="1">
        <f t="array" aca="1" ref="BW42" ca="1">IF(INDIRECT($AG$10&amp;$AI39&amp;"!"&amp;$BW$19)="","★",INDIRECT($AG$10&amp;$AI39&amp;"!"&amp;$BW$19))</f>
        <v>#N/A</v>
      </c>
      <c r="BX42" s="988" t="str" cm="1">
        <f t="array" aca="1" ref="BX42" ca="1">IF(INDIRECT($AG$10&amp;$AI39&amp;"!"&amp;$BX$19)="","★",INDIRECT($AG$10&amp;$AI39&amp;"!"&amp;$BX$19))</f>
        <v>---</v>
      </c>
      <c r="BY42" s="987"/>
      <c r="BZ42" s="989"/>
      <c r="CA42" s="990"/>
      <c r="CB42" s="990"/>
    </row>
    <row r="43" spans="1:80" ht="18" customHeight="1" thickBot="1">
      <c r="C43" s="168" t="s">
        <v>1169</v>
      </c>
      <c r="D43" s="169" t="s">
        <v>1170</v>
      </c>
      <c r="E43" s="170" t="s">
        <v>1182</v>
      </c>
      <c r="G43" s="264"/>
      <c r="H43" s="264"/>
      <c r="I43" s="264"/>
      <c r="J43" s="264"/>
      <c r="K43" s="264"/>
      <c r="L43" s="264"/>
      <c r="M43" s="264"/>
      <c r="N43" s="1"/>
      <c r="AE43" s="264"/>
      <c r="AF43" s="40"/>
      <c r="AG43" s="40"/>
      <c r="AH43" s="40"/>
      <c r="AI43" s="971">
        <v>6</v>
      </c>
      <c r="AJ43" s="972" t="str" cm="1">
        <f t="array" aca="1" ref="AJ43" ca="1">IF(INDIRECT($AG$10&amp;$AI43&amp;"!"&amp;$AJ$16)="","★",INDIRECT($AG$10&amp;$AI43&amp;"!"&amp;$AJ$16))</f>
        <v>★</v>
      </c>
      <c r="AK43" s="973" t="str" cm="1">
        <f t="array" aca="1" ref="AK43" ca="1">IF(INDIRECT($AG$10&amp;$AI43&amp;"!"&amp;$AK$16)="","★",INDIRECT($AG$10&amp;$AI43&amp;"!"&amp;$AK$16))</f>
        <v>★</v>
      </c>
      <c r="AL43" s="973" t="str" cm="1">
        <f t="array" aca="1" ref="AL43" ca="1">IF(INDIRECT($AG$10&amp;$AI43&amp;"!"&amp;$AL$16)="","★",INDIRECT($AG$10&amp;$AI43&amp;"!"&amp;$AL$16))</f>
        <v>★</v>
      </c>
      <c r="AM43" s="973" t="str" cm="1">
        <f t="array" aca="1" ref="AM43" ca="1">IF(INDIRECT($AG$10&amp;$AI43&amp;"!"&amp;$AM$16)="","★",INDIRECT($AG$10&amp;$AI43&amp;"!"&amp;$AM$16))</f>
        <v>★</v>
      </c>
      <c r="AN43" s="973" t="str" cm="1">
        <f t="array" aca="1" ref="AN43" ca="1">IF(INDIRECT($AG$10&amp;$AI43&amp;"!"&amp;$AN$16)="","★",INDIRECT($AG$10&amp;$AI43&amp;"!"&amp;$AN$16))</f>
        <v>★</v>
      </c>
      <c r="AO43" s="973" t="str" cm="1">
        <f t="array" aca="1" ref="AO43" ca="1">IF(INDIRECT($AG$10&amp;$AI43&amp;"!"&amp;$AO$16)="","★",INDIRECT($AG$10&amp;$AI43&amp;"!"&amp;$AO$16))</f>
        <v>★</v>
      </c>
      <c r="AP43" s="973" t="str" cm="1">
        <f t="array" aca="1" ref="AP43" ca="1">IF(INDIRECT($AG$10&amp;$AI43&amp;"!"&amp;$AP$16)="","★",INDIRECT($AG$10&amp;$AI43&amp;"!"&amp;$AP$16))</f>
        <v>★</v>
      </c>
      <c r="AQ43" s="974" t="str" cm="1">
        <f t="array" aca="1" ref="AQ43" ca="1">IF(INDIRECT($AG$10&amp;$AI43&amp;"!"&amp;$AQ$16)="","★",INDIRECT($AG$10&amp;$AI43&amp;"!"&amp;$AQ$16))</f>
        <v>★</v>
      </c>
      <c r="AR43" s="972" t="str" cm="1">
        <f t="array" aca="1" ref="AR43" ca="1">IF(INDIRECT($AG$10&amp;$AI43&amp;"!"&amp;$AR$16)="","★",INDIRECT($AG$10&amp;$AI43&amp;"!"&amp;$AR$16))</f>
        <v>★</v>
      </c>
      <c r="AS43" s="973" t="str" cm="1">
        <f t="array" aca="1" ref="AS43" ca="1">IF(INDIRECT($AG$10&amp;$AI43&amp;"!"&amp;$AS$16)="","★",INDIRECT($AG$10&amp;$AI43&amp;"!"&amp;$AS$16))</f>
        <v>★</v>
      </c>
      <c r="AT43" s="973" t="str" cm="1">
        <f t="array" aca="1" ref="AT43" ca="1">IF(INDIRECT($AG$10&amp;$AI43&amp;"!"&amp;$AT$16)="","★",INDIRECT($AG$10&amp;$AI43&amp;"!"&amp;$AT$16))</f>
        <v>★</v>
      </c>
      <c r="AU43" s="973" t="str" cm="1">
        <f t="array" aca="1" ref="AU43" ca="1">IF(INDIRECT($AG$10&amp;$AI43&amp;"!"&amp;$AU$16)="","★",INDIRECT($AG$10&amp;$AI43&amp;"!"&amp;$AU$16))</f>
        <v>★</v>
      </c>
      <c r="AV43" s="973" t="str" cm="1">
        <f t="array" aca="1" ref="AV43" ca="1">IF(INDIRECT($AG$10&amp;$AI43&amp;"!"&amp;$AV$16)="","★",INDIRECT($AG$10&amp;$AI43&amp;"!"&amp;$AV$16))</f>
        <v>★</v>
      </c>
      <c r="AW43" s="974" t="str" cm="1">
        <f t="array" aca="1" ref="AW43" ca="1">IF(INDIRECT($AG$10&amp;$AI43&amp;"!"&amp;$AW$16)="","★",INDIRECT($AG$10&amp;$AI43&amp;"!"&amp;$AW$16))</f>
        <v>★</v>
      </c>
      <c r="AX43" s="972" t="e" cm="1">
        <f t="array" aca="1" ref="AX43" ca="1">IF(INDIRECT($AG$10&amp;$AI43&amp;"!"&amp;$AX$16)="","★",INDIRECT($AG$10&amp;$AI43&amp;"!"&amp;$AX$16))</f>
        <v>#VALUE!</v>
      </c>
      <c r="AY43" s="973" t="e" cm="1">
        <f t="array" aca="1" ref="AY43" ca="1">IF(INDIRECT($AG$10&amp;$AI43&amp;"!"&amp;$AY$16)="","★",INDIRECT($AG$10&amp;$AI43&amp;"!"&amp;$AY$16))</f>
        <v>#VALUE!</v>
      </c>
      <c r="AZ43" s="973" t="str" cm="1">
        <f t="array" aca="1" ref="AZ43" ca="1">IF(INDIRECT($AG$10&amp;$AI43&amp;"!"&amp;$AZ$16)="","★",INDIRECT($AG$10&amp;$AI43&amp;"!"&amp;$AZ$16))</f>
        <v>★</v>
      </c>
      <c r="BA43" s="973" t="str" cm="1">
        <f t="array" aca="1" ref="BA43" ca="1">IF(INDIRECT($AG$10&amp;$AI43&amp;"!"&amp;$BA$16)="","★",INDIRECT($AG$10&amp;$AI43&amp;"!"&amp;$BA$16))</f>
        <v>★</v>
      </c>
      <c r="BB43" s="973" t="str" cm="1">
        <f t="array" aca="1" ref="BB43" ca="1">IF(INDIRECT($AG$10&amp;$AI43&amp;"!"&amp;$BB$16)="","★",INDIRECT($AG$10&amp;$AI43&amp;"!"&amp;$BB$16))</f>
        <v>★</v>
      </c>
      <c r="BC43" s="973" t="str" cm="1">
        <f t="array" aca="1" ref="BC43" ca="1">IF(INDIRECT($AG$10&amp;$AI43&amp;"!"&amp;$BC$16)="","★",INDIRECT($AG$10&amp;$AI43&amp;"!"&amp;$BC$16))</f>
        <v>★</v>
      </c>
      <c r="BD43" s="973" t="str" cm="1">
        <f t="array" aca="1" ref="BD43" ca="1">IF(INDIRECT($AG$10&amp;$AI43&amp;"!"&amp;$BD$16)="","★",INDIRECT($AG$10&amp;$AI43&amp;"!"&amp;$BD$16))</f>
        <v>★</v>
      </c>
      <c r="BE43" s="973" t="str" cm="1">
        <f t="array" aca="1" ref="BE43" ca="1">IF(INDIRECT($AG$10&amp;$AI43&amp;"!"&amp;$BE$16)="","★",INDIRECT($AG$10&amp;$AI43&amp;"!"&amp;$BE$16))</f>
        <v>★</v>
      </c>
      <c r="BF43" s="973" t="str" cm="1">
        <f t="array" aca="1" ref="BF43" ca="1">IF(INDIRECT($AG$10&amp;$AI43&amp;"!"&amp;$BF$16)="","★",INDIRECT($AG$10&amp;$AI43&amp;"!"&amp;$BF$16))</f>
        <v>★</v>
      </c>
      <c r="BG43" s="973" t="str" cm="1">
        <f t="array" aca="1" ref="BG43" ca="1">IF(INDIRECT($AG$10&amp;$AI43&amp;"!"&amp;$BG$16)="","★",INDIRECT($AG$10&amp;$AI43&amp;"!"&amp;$BG$16))</f>
        <v>★</v>
      </c>
      <c r="BH43" s="973" t="str" cm="1">
        <f t="array" aca="1" ref="BH43" ca="1">IF(INDIRECT($AG$10&amp;$AI43&amp;"!"&amp;$BH$16)="","★",INDIRECT($AG$10&amp;$AI43&amp;"!"&amp;$BH$16))</f>
        <v>★</v>
      </c>
      <c r="BI43" s="973" t="str" cm="1">
        <f t="array" aca="1" ref="BI43" ca="1">IF(INDIRECT($AG$10&amp;$AI43&amp;"!"&amp;$BI$16)="","★",INDIRECT($AG$10&amp;$AI43&amp;"!"&amp;$BI$16))</f>
        <v>★</v>
      </c>
      <c r="BJ43" s="973" t="e" cm="1">
        <f t="array" aca="1" ref="BJ43" ca="1">IF(INDIRECT($AG$10&amp;$AI43&amp;"!"&amp;$BJ$16)="","★",INDIRECT($AG$10&amp;$AI43&amp;"!"&amp;$BJ$16))</f>
        <v>#N/A</v>
      </c>
      <c r="BK43" s="973" t="str" cm="1">
        <f t="array" aca="1" ref="BK43" ca="1">IF(INDIRECT($AG$10&amp;$AI43&amp;"!"&amp;$BK$16)="","★",INDIRECT($AG$10&amp;$AI43&amp;"!"&amp;$BK$16))</f>
        <v>---</v>
      </c>
      <c r="BL43" s="973" cm="1">
        <f t="array" aca="1" ref="BL43" ca="1">IF(INDIRECT($AG$10&amp;$AI43&amp;"!"&amp;$BL$16)="","★",INDIRECT($AG$10&amp;$AI43&amp;"!"&amp;$BL$16))</f>
        <v>0</v>
      </c>
      <c r="BM43" s="973" t="str" cm="1">
        <f t="array" aca="1" ref="BM43" ca="1">IF(INDIRECT($AG$10&amp;$AI43&amp;"!"&amp;$BM$16)="","★",INDIRECT($AG$10&amp;$AI43&amp;"!"&amp;$BM$16))</f>
        <v>★</v>
      </c>
      <c r="BN43" s="973" t="str" cm="1">
        <f t="array" aca="1" ref="BN43" ca="1">IF(INDIRECT($AG$10&amp;$AI43&amp;"!"&amp;$BN$16)="","★",INDIRECT($AG$10&amp;$AI43&amp;"!"&amp;$BN$16))</f>
        <v>★</v>
      </c>
      <c r="BO43" s="973" t="str" cm="1">
        <f t="array" aca="1" ref="BO43" ca="1">IF(INDIRECT($AG$10&amp;$AI43&amp;"!"&amp;$BO$16)="","★",INDIRECT($AG$10&amp;$AI43&amp;"!"&amp;$BO$16))</f>
        <v>★</v>
      </c>
      <c r="BP43" s="973" t="str" cm="1">
        <f t="array" aca="1" ref="BP43" ca="1">IF(INDIRECT($AG$10&amp;$AI43&amp;"!"&amp;$BP$16)="","★",INDIRECT($AG$10&amp;$AI43&amp;"!"&amp;$BP$16))</f>
        <v>★</v>
      </c>
      <c r="BQ43" s="973" t="str" cm="1">
        <f t="array" aca="1" ref="BQ43" ca="1">IF(INDIRECT($AG$10&amp;$AI43&amp;"!"&amp;$BQ$16)="","★",INDIRECT($AG$10&amp;$AI43&amp;"!"&amp;$BQ$16))</f>
        <v>★</v>
      </c>
      <c r="BR43" s="973" t="str" cm="1">
        <f t="array" aca="1" ref="BR43" ca="1">IF(INDIRECT($AG$10&amp;$AI43&amp;"!"&amp;$BR$16)="","★",INDIRECT($AG$10&amp;$AI43&amp;"!"&amp;$BR$16))</f>
        <v>★</v>
      </c>
      <c r="BS43" s="973" t="str" cm="1">
        <f t="array" aca="1" ref="BS43" ca="1">IF(INDIRECT($AG$10&amp;$AI43&amp;"!"&amp;$BS$16)="","★",INDIRECT($AG$10&amp;$AI43&amp;"!"&amp;$BS$16))</f>
        <v>★</v>
      </c>
      <c r="BT43" s="973" t="str" cm="1">
        <f t="array" aca="1" ref="BT43" ca="1">IF(INDIRECT($AG$10&amp;$AI43&amp;"!"&amp;$BT$16)="","★",INDIRECT($AG$10&amp;$AI43&amp;"!"&amp;$BT$16))</f>
        <v>★</v>
      </c>
      <c r="BU43" s="973" t="str" cm="1">
        <f t="array" aca="1" ref="BU43" ca="1">IF(INDIRECT($AG$10&amp;$AI43&amp;"!"&amp;$BU$16)="","★",INDIRECT($AG$10&amp;$AI43&amp;"!"&amp;$BU$16))</f>
        <v>★</v>
      </c>
      <c r="BV43" s="973" t="str" cm="1">
        <f t="array" aca="1" ref="BV43" ca="1">IF(INDIRECT($AG$10&amp;$AI43&amp;"!"&amp;$BV$16)="","★",INDIRECT($AG$10&amp;$AI43&amp;"!"&amp;$BV$16))</f>
        <v>★</v>
      </c>
      <c r="BW43" s="973" t="e" cm="1">
        <f t="array" aca="1" ref="BW43" ca="1">IF(INDIRECT($AG$10&amp;$AI43&amp;"!"&amp;$BW$16)="","★",INDIRECT($AG$10&amp;$AI43&amp;"!"&amp;$BW$16))</f>
        <v>#N/A</v>
      </c>
      <c r="BX43" s="973" t="str" cm="1">
        <f t="array" aca="1" ref="BX43" ca="1">IF(INDIRECT($AG$10&amp;$AI43&amp;"!"&amp;$BX$16)="","★",INDIRECT($AG$10&amp;$AI43&amp;"!"&amp;$BX$16))</f>
        <v>---</v>
      </c>
      <c r="BY43" s="974" cm="1">
        <f t="array" aca="1" ref="BY43" ca="1">IF(INDIRECT($AG$10&amp;$AI43&amp;"!"&amp;$BY$16)="","★",INDIRECT($AG$10&amp;$AI43&amp;"!"&amp;$BY$16))</f>
        <v>0</v>
      </c>
      <c r="BZ43" s="975" t="str" cm="1">
        <f t="array" aca="1" ref="BZ43" ca="1">IF(INDIRECT($AG$10&amp;$AI43&amp;"!"&amp;$BZ$16)="","★",INDIRECT($AG$10&amp;$AI43&amp;"!"&amp;$BZ$16))</f>
        <v>★</v>
      </c>
      <c r="CA43" s="976" t="str" cm="1">
        <f t="array" aca="1" ref="CA43" ca="1">IF(INDIRECT($AG$10&amp;$AI43&amp;"!"&amp;$CA$16)="","★",INDIRECT($AG$10&amp;$AI43&amp;"!"&amp;$CA$16))</f>
        <v>★</v>
      </c>
      <c r="CB43" s="976" t="str" cm="1">
        <f t="array" aca="1" ref="CB43" ca="1">IF(INDIRECT($AG$10&amp;$AI43&amp;"!"&amp;$CB$16)="","★",INDIRECT($AG$10&amp;$AI43&amp;"!"&amp;$CB$16))</f>
        <v>★</v>
      </c>
    </row>
    <row r="44" spans="1:80" ht="22.15" customHeight="1" thickBot="1">
      <c r="C44" s="651" t="str">
        <f>IFERROR(K27,"")</f>
        <v/>
      </c>
      <c r="D44" s="652">
        <f>J27</f>
        <v>0</v>
      </c>
      <c r="E44" s="653" t="str">
        <f>IFERROR(C44/D44,"")</f>
        <v/>
      </c>
      <c r="G44" s="264"/>
      <c r="H44" s="264"/>
      <c r="I44" s="264"/>
      <c r="J44" s="264"/>
      <c r="K44" s="264"/>
      <c r="L44" s="264"/>
      <c r="M44" s="264"/>
      <c r="N44" s="1"/>
      <c r="AE44" s="263"/>
      <c r="AF44" s="40"/>
      <c r="AG44" s="40"/>
      <c r="AH44" s="40"/>
      <c r="AI44" s="977"/>
      <c r="AJ44" s="978"/>
      <c r="AK44" s="979"/>
      <c r="AL44" s="979"/>
      <c r="AM44" s="979"/>
      <c r="AN44" s="979"/>
      <c r="AO44" s="979"/>
      <c r="AP44" s="979"/>
      <c r="AQ44" s="980"/>
      <c r="AR44" s="978"/>
      <c r="AS44" s="979"/>
      <c r="AT44" s="979"/>
      <c r="AU44" s="979"/>
      <c r="AV44" s="979"/>
      <c r="AW44" s="980"/>
      <c r="AX44" s="978"/>
      <c r="AY44" s="979"/>
      <c r="AZ44" s="981" t="str" cm="1">
        <f t="array" aca="1" ref="AZ44" ca="1">IF(INDIRECT($AG$10&amp;$AI43&amp;"!"&amp;$AZ$17)="","★",INDIRECT($AG$10&amp;$AI43&amp;"!"&amp;$AZ$17))</f>
        <v>★</v>
      </c>
      <c r="BA44" s="981" t="str" cm="1">
        <f t="array" aca="1" ref="BA44" ca="1">IF(INDIRECT($AG$10&amp;$AI43&amp;"!"&amp;$BA$17)="","★",INDIRECT($AG$10&amp;$AI43&amp;"!"&amp;$BA$17))</f>
        <v>★</v>
      </c>
      <c r="BB44" s="981" t="str" cm="1">
        <f t="array" aca="1" ref="BB44" ca="1">IF(INDIRECT($AG$10&amp;$AI43&amp;"!"&amp;$BB$17)="","★",INDIRECT($AG$10&amp;$AI43&amp;"!"&amp;$BB$17))</f>
        <v>★</v>
      </c>
      <c r="BC44" s="981" t="str" cm="1">
        <f t="array" aca="1" ref="BC44" ca="1">IF(INDIRECT($AG$10&amp;$AI43&amp;"!"&amp;$BC$17)="","★",INDIRECT($AG$10&amp;$AI43&amp;"!"&amp;$BC$17))</f>
        <v>★</v>
      </c>
      <c r="BD44" s="981" t="str" cm="1">
        <f t="array" aca="1" ref="BD44" ca="1">IF(INDIRECT($AG$10&amp;$AI43&amp;"!"&amp;$BD$17)="","★",INDIRECT($AG$10&amp;$AI43&amp;"!"&amp;$BD$17))</f>
        <v>★</v>
      </c>
      <c r="BE44" s="981" t="str" cm="1">
        <f t="array" aca="1" ref="BE44" ca="1">IF(INDIRECT($AG$10&amp;$AI43&amp;"!"&amp;$BE$17)="","★",INDIRECT($AG$10&amp;$AI43&amp;"!"&amp;$BE$17))</f>
        <v>★</v>
      </c>
      <c r="BF44" s="979"/>
      <c r="BG44" s="981" t="str" cm="1">
        <f t="array" aca="1" ref="BG44" ca="1">IF(INDIRECT($AG$10&amp;$AI43&amp;"!"&amp;$BG$17)="","★",INDIRECT($AG$10&amp;$AI43&amp;"!"&amp;$BG$17))</f>
        <v>★</v>
      </c>
      <c r="BH44" s="981" t="str" cm="1">
        <f t="array" aca="1" ref="BH44" ca="1">IF(INDIRECT($AG$10&amp;$AI43&amp;"!"&amp;$BH$17)="","★",INDIRECT($AG$10&amp;$AI43&amp;"!"&amp;$BH$17))</f>
        <v>★</v>
      </c>
      <c r="BI44" s="979"/>
      <c r="BJ44" s="981" t="e" cm="1">
        <f t="array" aca="1" ref="BJ44" ca="1">IF(INDIRECT($AG$10&amp;$AI43&amp;"!"&amp;$BJ$17)="","★",INDIRECT($AG$10&amp;$AI43&amp;"!"&amp;$BJ$17))</f>
        <v>#N/A</v>
      </c>
      <c r="BK44" s="981" t="str" cm="1">
        <f t="array" aca="1" ref="BK44" ca="1">IF(INDIRECT($AG$10&amp;$AI43&amp;"!"&amp;$BK$17)="","★",INDIRECT($AG$10&amp;$AI43&amp;"!"&amp;$BK$17))</f>
        <v>---</v>
      </c>
      <c r="BL44" s="979"/>
      <c r="BM44" s="981" t="str" cm="1">
        <f t="array" aca="1" ref="BM44" ca="1">IF(INDIRECT($AG$10&amp;$AI43&amp;"!"&amp;$BM$17)="","★",INDIRECT($AG$10&amp;$AI43&amp;"!"&amp;$BM$17))</f>
        <v>★</v>
      </c>
      <c r="BN44" s="981" t="str" cm="1">
        <f t="array" aca="1" ref="BN44" ca="1">IF(INDIRECT($AG$10&amp;$AI43&amp;"!"&amp;$BN$17)="","★",INDIRECT($AG$10&amp;$AI43&amp;"!"&amp;$BN$17))</f>
        <v>★</v>
      </c>
      <c r="BO44" s="981" t="str" cm="1">
        <f t="array" aca="1" ref="BO44" ca="1">IF(INDIRECT($AG$10&amp;$AI43&amp;"!"&amp;$BO$17)="","★",INDIRECT($AG$10&amp;$AI43&amp;"!"&amp;$BO$17))</f>
        <v>★</v>
      </c>
      <c r="BP44" s="981" t="str" cm="1">
        <f t="array" aca="1" ref="BP44" ca="1">IF(INDIRECT($AG$10&amp;$AI43&amp;"!"&amp;$BP$17)="","★",INDIRECT($AG$10&amp;$AI43&amp;"!"&amp;$BP$17))</f>
        <v>★</v>
      </c>
      <c r="BQ44" s="981" t="str" cm="1">
        <f t="array" aca="1" ref="BQ44" ca="1">IF(INDIRECT($AG$10&amp;$AI43&amp;"!"&amp;$BQ$17)="","★",INDIRECT($AG$10&amp;$AI43&amp;"!"&amp;$BQ$17))</f>
        <v>★</v>
      </c>
      <c r="BR44" s="981" t="str" cm="1">
        <f t="array" aca="1" ref="BR44" ca="1">IF(INDIRECT($AG$10&amp;$AI43&amp;"!"&amp;$BR$17)="","★",INDIRECT($AG$10&amp;$AI43&amp;"!"&amp;$BR$17))</f>
        <v>★</v>
      </c>
      <c r="BS44" s="979"/>
      <c r="BT44" s="981" t="str" cm="1">
        <f t="array" aca="1" ref="BT44" ca="1">IF(INDIRECT($AG$10&amp;$AI43&amp;"!"&amp;$BT$17)="","★",INDIRECT($AG$10&amp;$AI43&amp;"!"&amp;$BT$17))</f>
        <v>★</v>
      </c>
      <c r="BU44" s="981" t="str" cm="1">
        <f t="array" aca="1" ref="BU44" ca="1">IF(INDIRECT($AG$10&amp;$AI43&amp;"!"&amp;$BU$17)="","★",INDIRECT($AG$10&amp;$AI43&amp;"!"&amp;$BU$17))</f>
        <v>★</v>
      </c>
      <c r="BV44" s="979"/>
      <c r="BW44" s="981" t="e" cm="1">
        <f t="array" aca="1" ref="BW44" ca="1">IF(INDIRECT($AG$10&amp;$AI43&amp;"!"&amp;$BW$17)="","★",INDIRECT($AG$10&amp;$AI43&amp;"!"&amp;$BW$17))</f>
        <v>#N/A</v>
      </c>
      <c r="BX44" s="981" t="str" cm="1">
        <f t="array" aca="1" ref="BX44" ca="1">IF(INDIRECT($AG$10&amp;$AI43&amp;"!"&amp;$BX$17)="","★",INDIRECT($AG$10&amp;$AI43&amp;"!"&amp;$BX$17))</f>
        <v>---</v>
      </c>
      <c r="BY44" s="980"/>
      <c r="BZ44" s="982"/>
      <c r="CA44" s="983"/>
      <c r="CB44" s="983"/>
    </row>
    <row r="45" spans="1:80" ht="12" customHeight="1">
      <c r="C45" s="165"/>
      <c r="D45" s="165"/>
      <c r="E45" s="165"/>
      <c r="I45" s="268"/>
      <c r="J45" s="268"/>
      <c r="K45" s="268"/>
      <c r="L45" s="268"/>
      <c r="M45" s="268"/>
      <c r="N45" s="268"/>
      <c r="O45" s="268"/>
      <c r="AE45" s="263"/>
      <c r="AF45" s="40"/>
      <c r="AG45" s="40"/>
      <c r="AH45" s="40"/>
      <c r="AI45" s="977"/>
      <c r="AJ45" s="978"/>
      <c r="AK45" s="979"/>
      <c r="AL45" s="979"/>
      <c r="AM45" s="979"/>
      <c r="AN45" s="979"/>
      <c r="AO45" s="979"/>
      <c r="AP45" s="979"/>
      <c r="AQ45" s="980"/>
      <c r="AR45" s="978"/>
      <c r="AS45" s="979"/>
      <c r="AT45" s="979"/>
      <c r="AU45" s="979"/>
      <c r="AV45" s="979"/>
      <c r="AW45" s="980"/>
      <c r="AX45" s="978"/>
      <c r="AY45" s="979"/>
      <c r="AZ45" s="981" t="str" cm="1">
        <f t="array" aca="1" ref="AZ45" ca="1">IF(INDIRECT($AG$10&amp;$AI43&amp;"!"&amp;$AZ$18)="","★",INDIRECT($AG$10&amp;$AI43&amp;"!"&amp;$AZ$18))</f>
        <v>★</v>
      </c>
      <c r="BA45" s="981" t="str" cm="1">
        <f t="array" aca="1" ref="BA45" ca="1">IF(INDIRECT($AG$10&amp;$AI43&amp;"!"&amp;$BA$18)="","★",INDIRECT($AG$10&amp;$AI43&amp;"!"&amp;$BA$18))</f>
        <v>★</v>
      </c>
      <c r="BB45" s="981" t="str" cm="1">
        <f t="array" aca="1" ref="BB45" ca="1">IF(INDIRECT($AG$10&amp;$AI43&amp;"!"&amp;$BB$18)="","★",INDIRECT($AG$10&amp;$AI43&amp;"!"&amp;$BB$18))</f>
        <v>★</v>
      </c>
      <c r="BC45" s="981" t="str" cm="1">
        <f t="array" aca="1" ref="BC45" ca="1">IF(INDIRECT($AG$10&amp;$AI43&amp;"!"&amp;$BC$18)="","★",INDIRECT($AG$10&amp;$AI43&amp;"!"&amp;$BC$18))</f>
        <v>★</v>
      </c>
      <c r="BD45" s="981" t="str" cm="1">
        <f t="array" aca="1" ref="BD45" ca="1">IF(INDIRECT($AG$10&amp;$AI43&amp;"!"&amp;$BD$18)="","★",INDIRECT($AG$10&amp;$AI43&amp;"!"&amp;$BD$18))</f>
        <v>★</v>
      </c>
      <c r="BE45" s="981" t="str" cm="1">
        <f t="array" aca="1" ref="BE45" ca="1">IF(INDIRECT($AG$10&amp;$AI43&amp;"!"&amp;$BE$18)="","★",INDIRECT($AG$10&amp;$AI43&amp;"!"&amp;$BE$18))</f>
        <v>★</v>
      </c>
      <c r="BF45" s="979"/>
      <c r="BG45" s="981" t="str" cm="1">
        <f t="array" aca="1" ref="BG45" ca="1">IF(INDIRECT($AG$10&amp;$AI43&amp;"!"&amp;$BG$18)="","★",INDIRECT($AG$10&amp;$AI43&amp;"!"&amp;$BG$18))</f>
        <v>★</v>
      </c>
      <c r="BH45" s="981" t="str" cm="1">
        <f t="array" aca="1" ref="BH45" ca="1">IF(INDIRECT($AG$10&amp;$AI43&amp;"!"&amp;$BH$18)="","★",INDIRECT($AG$10&amp;$AI43&amp;"!"&amp;$BH$18))</f>
        <v>★</v>
      </c>
      <c r="BI45" s="979"/>
      <c r="BJ45" s="981" t="e" cm="1">
        <f t="array" aca="1" ref="BJ45" ca="1">IF(INDIRECT($AG$10&amp;$AI43&amp;"!"&amp;$BJ$18)="","★",INDIRECT($AG$10&amp;$AI43&amp;"!"&amp;$BJ$18))</f>
        <v>#N/A</v>
      </c>
      <c r="BK45" s="981" t="str" cm="1">
        <f t="array" aca="1" ref="BK45" ca="1">IF(INDIRECT($AG$10&amp;$AI43&amp;"!"&amp;$BK$18)="","★",INDIRECT($AG$10&amp;$AI43&amp;"!"&amp;$BK$18))</f>
        <v>---</v>
      </c>
      <c r="BL45" s="979"/>
      <c r="BM45" s="981" t="str" cm="1">
        <f t="array" aca="1" ref="BM45" ca="1">IF(INDIRECT($AG$10&amp;$AI43&amp;"!"&amp;$BM$18)="","★",INDIRECT($AG$10&amp;$AI43&amp;"!"&amp;$BM$18))</f>
        <v>★</v>
      </c>
      <c r="BN45" s="981" t="str" cm="1">
        <f t="array" aca="1" ref="BN45" ca="1">IF(INDIRECT($AG$10&amp;$AI43&amp;"!"&amp;$BN$18)="","★",INDIRECT($AG$10&amp;$AI43&amp;"!"&amp;$BN$18))</f>
        <v>★</v>
      </c>
      <c r="BO45" s="981" t="str" cm="1">
        <f t="array" aca="1" ref="BO45" ca="1">IF(INDIRECT($AG$10&amp;$AI43&amp;"!"&amp;$BO$18)="","★",INDIRECT($AG$10&amp;$AI43&amp;"!"&amp;$BO$18))</f>
        <v>★</v>
      </c>
      <c r="BP45" s="981" t="str" cm="1">
        <f t="array" aca="1" ref="BP45" ca="1">IF(INDIRECT($AG$10&amp;$AI43&amp;"!"&amp;$BP$18)="","★",INDIRECT($AG$10&amp;$AI43&amp;"!"&amp;$BP$18))</f>
        <v>★</v>
      </c>
      <c r="BQ45" s="981" t="str" cm="1">
        <f t="array" aca="1" ref="BQ45" ca="1">IF(INDIRECT($AG$10&amp;$AI43&amp;"!"&amp;$BQ$18)="","★",INDIRECT($AG$10&amp;$AI43&amp;"!"&amp;$BQ$18))</f>
        <v>★</v>
      </c>
      <c r="BR45" s="981" t="str" cm="1">
        <f t="array" aca="1" ref="BR45" ca="1">IF(INDIRECT($AG$10&amp;$AI43&amp;"!"&amp;$BR$18)="","★",INDIRECT($AG$10&amp;$AI43&amp;"!"&amp;$BR$18))</f>
        <v>★</v>
      </c>
      <c r="BS45" s="979"/>
      <c r="BT45" s="981" t="str" cm="1">
        <f t="array" aca="1" ref="BT45" ca="1">IF(INDIRECT($AG$10&amp;$AI43&amp;"!"&amp;$BT$18)="","★",INDIRECT($AG$10&amp;$AI43&amp;"!"&amp;$BT$18))</f>
        <v>★</v>
      </c>
      <c r="BU45" s="981" t="str" cm="1">
        <f t="array" aca="1" ref="BU45" ca="1">IF(INDIRECT($AG$10&amp;$AI43&amp;"!"&amp;$BU$18)="","★",INDIRECT($AG$10&amp;$AI43&amp;"!"&amp;$BU$18))</f>
        <v>★</v>
      </c>
      <c r="BV45" s="979"/>
      <c r="BW45" s="981" t="e" cm="1">
        <f t="array" aca="1" ref="BW45" ca="1">IF(INDIRECT($AG$10&amp;$AI43&amp;"!"&amp;$BW$18)="","★",INDIRECT($AG$10&amp;$AI43&amp;"!"&amp;$BW$18))</f>
        <v>#N/A</v>
      </c>
      <c r="BX45" s="981" t="str" cm="1">
        <f t="array" aca="1" ref="BX45" ca="1">IF(INDIRECT($AG$10&amp;$AI43&amp;"!"&amp;$BX$18)="","★",INDIRECT($AG$10&amp;$AI43&amp;"!"&amp;$BX$18))</f>
        <v>---</v>
      </c>
      <c r="BY45" s="980"/>
      <c r="BZ45" s="982"/>
      <c r="CA45" s="983"/>
      <c r="CB45" s="983"/>
    </row>
    <row r="46" spans="1:80" ht="12" customHeight="1" thickBot="1">
      <c r="C46" s="146"/>
      <c r="D46" s="146"/>
      <c r="E46" s="146"/>
      <c r="F46" s="146"/>
      <c r="G46" s="146"/>
      <c r="H46" s="269"/>
      <c r="I46" s="264"/>
      <c r="AE46" s="263"/>
      <c r="AF46" s="40"/>
      <c r="AG46" s="40"/>
      <c r="AH46" s="40"/>
      <c r="AI46" s="984"/>
      <c r="AJ46" s="985"/>
      <c r="AK46" s="986"/>
      <c r="AL46" s="986"/>
      <c r="AM46" s="986"/>
      <c r="AN46" s="986"/>
      <c r="AO46" s="986"/>
      <c r="AP46" s="986"/>
      <c r="AQ46" s="987"/>
      <c r="AR46" s="985"/>
      <c r="AS46" s="986"/>
      <c r="AT46" s="986"/>
      <c r="AU46" s="986"/>
      <c r="AV46" s="986"/>
      <c r="AW46" s="987"/>
      <c r="AX46" s="985"/>
      <c r="AY46" s="986"/>
      <c r="AZ46" s="988" t="str" cm="1">
        <f t="array" aca="1" ref="AZ46" ca="1">IF(INDIRECT($AG$10&amp;$AI43&amp;"!"&amp;$AZ$19)="","★",INDIRECT($AG$10&amp;$AI43&amp;"!"&amp;$AZ$19))</f>
        <v>★</v>
      </c>
      <c r="BA46" s="988" t="str" cm="1">
        <f t="array" aca="1" ref="BA46" ca="1">IF(INDIRECT($AG$10&amp;$AI43&amp;"!"&amp;$BA$19)="","★",INDIRECT($AG$10&amp;$AI43&amp;"!"&amp;$BA$19))</f>
        <v>★</v>
      </c>
      <c r="BB46" s="988" t="str" cm="1">
        <f t="array" aca="1" ref="BB46" ca="1">IF(INDIRECT($AG$10&amp;$AI43&amp;"!"&amp;$BB$19)="","★",INDIRECT($AG$10&amp;$AI43&amp;"!"&amp;$BB$19))</f>
        <v>★</v>
      </c>
      <c r="BC46" s="988" t="str" cm="1">
        <f t="array" aca="1" ref="BC46" ca="1">IF(INDIRECT($AG$10&amp;$AI43&amp;"!"&amp;$BC$19)="","★",INDIRECT($AG$10&amp;$AI43&amp;"!"&amp;$BC$19))</f>
        <v>★</v>
      </c>
      <c r="BD46" s="988" t="str" cm="1">
        <f t="array" aca="1" ref="BD46" ca="1">IF(INDIRECT($AG$10&amp;$AI43&amp;"!"&amp;$BD$19)="","★",INDIRECT($AG$10&amp;$AI43&amp;"!"&amp;$BD$19))</f>
        <v>★</v>
      </c>
      <c r="BE46" s="988" t="str" cm="1">
        <f t="array" aca="1" ref="BE46" ca="1">IF(INDIRECT($AG$10&amp;$AI43&amp;"!"&amp;$BE$19)="","★",INDIRECT($AG$10&amp;$AI43&amp;"!"&amp;$BE$19))</f>
        <v>★</v>
      </c>
      <c r="BF46" s="986"/>
      <c r="BG46" s="988" t="str" cm="1">
        <f t="array" aca="1" ref="BG46" ca="1">IF(INDIRECT($AG$10&amp;$AI43&amp;"!"&amp;$BG$19)="","★",INDIRECT($AG$10&amp;$AI43&amp;"!"&amp;$BG$19))</f>
        <v>★</v>
      </c>
      <c r="BH46" s="988" t="str" cm="1">
        <f t="array" aca="1" ref="BH46" ca="1">IF(INDIRECT($AG$10&amp;$AI43&amp;"!"&amp;$BH$19)="","★",INDIRECT($AG$10&amp;$AI43&amp;"!"&amp;$BH$19))</f>
        <v>★</v>
      </c>
      <c r="BI46" s="986"/>
      <c r="BJ46" s="988" t="e" cm="1">
        <f t="array" aca="1" ref="BJ46" ca="1">IF(INDIRECT($AG$10&amp;$AI43&amp;"!"&amp;$BJ$19)="","★",INDIRECT($AG$10&amp;$AI43&amp;"!"&amp;$BJ$19))</f>
        <v>#N/A</v>
      </c>
      <c r="BK46" s="988" t="str" cm="1">
        <f t="array" aca="1" ref="BK46" ca="1">IF(INDIRECT($AG$10&amp;$AI43&amp;"!"&amp;$BK$19)="","★",INDIRECT($AG$10&amp;$AI43&amp;"!"&amp;$BK$19))</f>
        <v>---</v>
      </c>
      <c r="BL46" s="986"/>
      <c r="BM46" s="988" t="str" cm="1">
        <f t="array" aca="1" ref="BM46" ca="1">IF(INDIRECT($AG$10&amp;$AI43&amp;"!"&amp;$BM$19)="","★",INDIRECT($AG$10&amp;$AI43&amp;"!"&amp;$BM$19))</f>
        <v>★</v>
      </c>
      <c r="BN46" s="988" t="str" cm="1">
        <f t="array" aca="1" ref="BN46" ca="1">IF(INDIRECT($AG$10&amp;$AI43&amp;"!"&amp;$BN$19)="","★",INDIRECT($AG$10&amp;$AI43&amp;"!"&amp;$BN$19))</f>
        <v>★</v>
      </c>
      <c r="BO46" s="988" t="str" cm="1">
        <f t="array" aca="1" ref="BO46" ca="1">IF(INDIRECT($AG$10&amp;$AI43&amp;"!"&amp;$BO$19)="","★",INDIRECT($AG$10&amp;$AI43&amp;"!"&amp;$BO$19))</f>
        <v>★</v>
      </c>
      <c r="BP46" s="988" t="str" cm="1">
        <f t="array" aca="1" ref="BP46" ca="1">IF(INDIRECT($AG$10&amp;$AI43&amp;"!"&amp;$BP$19)="","★",INDIRECT($AG$10&amp;$AI43&amp;"!"&amp;$BP$19))</f>
        <v>★</v>
      </c>
      <c r="BQ46" s="988" t="str" cm="1">
        <f t="array" aca="1" ref="BQ46" ca="1">IF(INDIRECT($AG$10&amp;$AI43&amp;"!"&amp;$BQ$19)="","★",INDIRECT($AG$10&amp;$AI43&amp;"!"&amp;$BQ$19))</f>
        <v>★</v>
      </c>
      <c r="BR46" s="988" t="str" cm="1">
        <f t="array" aca="1" ref="BR46" ca="1">IF(INDIRECT($AG$10&amp;$AI43&amp;"!"&amp;$BR$19)="","★",INDIRECT($AG$10&amp;$AI43&amp;"!"&amp;$BR$19))</f>
        <v>★</v>
      </c>
      <c r="BS46" s="986"/>
      <c r="BT46" s="988" t="str" cm="1">
        <f t="array" aca="1" ref="BT46" ca="1">IF(INDIRECT($AG$10&amp;$AI43&amp;"!"&amp;$BT$19)="","★",INDIRECT($AG$10&amp;$AI43&amp;"!"&amp;$BT$19))</f>
        <v>★</v>
      </c>
      <c r="BU46" s="988" t="str" cm="1">
        <f t="array" aca="1" ref="BU46" ca="1">IF(INDIRECT($AG$10&amp;$AI43&amp;"!"&amp;$BU$19)="","★",INDIRECT($AG$10&amp;$AI43&amp;"!"&amp;$BU$19))</f>
        <v>★</v>
      </c>
      <c r="BV46" s="986"/>
      <c r="BW46" s="988" t="e" cm="1">
        <f t="array" aca="1" ref="BW46" ca="1">IF(INDIRECT($AG$10&amp;$AI43&amp;"!"&amp;$BW$19)="","★",INDIRECT($AG$10&amp;$AI43&amp;"!"&amp;$BW$19))</f>
        <v>#N/A</v>
      </c>
      <c r="BX46" s="988" t="str" cm="1">
        <f t="array" aca="1" ref="BX46" ca="1">IF(INDIRECT($AG$10&amp;$AI43&amp;"!"&amp;$BX$19)="","★",INDIRECT($AG$10&amp;$AI43&amp;"!"&amp;$BX$19))</f>
        <v>---</v>
      </c>
      <c r="BY46" s="987"/>
      <c r="BZ46" s="989"/>
      <c r="CA46" s="990"/>
      <c r="CB46" s="990"/>
    </row>
    <row r="47" spans="1:80" ht="12" customHeight="1">
      <c r="C47" s="44"/>
      <c r="D47" s="44"/>
      <c r="E47"/>
      <c r="F47"/>
      <c r="G47"/>
      <c r="AE47" s="263"/>
      <c r="AF47" s="40"/>
      <c r="AG47" s="40"/>
      <c r="AH47" s="40"/>
      <c r="AI47" s="971">
        <v>7</v>
      </c>
      <c r="AJ47" s="972" t="str" cm="1">
        <f t="array" aca="1" ref="AJ47" ca="1">IF(INDIRECT($AG$10&amp;$AI47&amp;"!"&amp;$AJ$16)="","★",INDIRECT($AG$10&amp;$AI47&amp;"!"&amp;$AJ$16))</f>
        <v>★</v>
      </c>
      <c r="AK47" s="973" t="str" cm="1">
        <f t="array" aca="1" ref="AK47" ca="1">IF(INDIRECT($AG$10&amp;$AI47&amp;"!"&amp;$AK$16)="","★",INDIRECT($AG$10&amp;$AI47&amp;"!"&amp;$AK$16))</f>
        <v>★</v>
      </c>
      <c r="AL47" s="973" t="str" cm="1">
        <f t="array" aca="1" ref="AL47" ca="1">IF(INDIRECT($AG$10&amp;$AI47&amp;"!"&amp;$AL$16)="","★",INDIRECT($AG$10&amp;$AI47&amp;"!"&amp;$AL$16))</f>
        <v>★</v>
      </c>
      <c r="AM47" s="973" t="str" cm="1">
        <f t="array" aca="1" ref="AM47" ca="1">IF(INDIRECT($AG$10&amp;$AI47&amp;"!"&amp;$AM$16)="","★",INDIRECT($AG$10&amp;$AI47&amp;"!"&amp;$AM$16))</f>
        <v>★</v>
      </c>
      <c r="AN47" s="973" t="str" cm="1">
        <f t="array" aca="1" ref="AN47" ca="1">IF(INDIRECT($AG$10&amp;$AI47&amp;"!"&amp;$AN$16)="","★",INDIRECT($AG$10&amp;$AI47&amp;"!"&amp;$AN$16))</f>
        <v>★</v>
      </c>
      <c r="AO47" s="973" t="str" cm="1">
        <f t="array" aca="1" ref="AO47" ca="1">IF(INDIRECT($AG$10&amp;$AI47&amp;"!"&amp;$AO$16)="","★",INDIRECT($AG$10&amp;$AI47&amp;"!"&amp;$AO$16))</f>
        <v>★</v>
      </c>
      <c r="AP47" s="973" t="str" cm="1">
        <f t="array" aca="1" ref="AP47" ca="1">IF(INDIRECT($AG$10&amp;$AI47&amp;"!"&amp;$AP$16)="","★",INDIRECT($AG$10&amp;$AI47&amp;"!"&amp;$AP$16))</f>
        <v>★</v>
      </c>
      <c r="AQ47" s="974" t="str" cm="1">
        <f t="array" aca="1" ref="AQ47" ca="1">IF(INDIRECT($AG$10&amp;$AI47&amp;"!"&amp;$AQ$16)="","★",INDIRECT($AG$10&amp;$AI47&amp;"!"&amp;$AQ$16))</f>
        <v>★</v>
      </c>
      <c r="AR47" s="972" t="str" cm="1">
        <f t="array" aca="1" ref="AR47" ca="1">IF(INDIRECT($AG$10&amp;$AI47&amp;"!"&amp;$AR$16)="","★",INDIRECT($AG$10&amp;$AI47&amp;"!"&amp;$AR$16))</f>
        <v>★</v>
      </c>
      <c r="AS47" s="973" t="str" cm="1">
        <f t="array" aca="1" ref="AS47" ca="1">IF(INDIRECT($AG$10&amp;$AI47&amp;"!"&amp;$AS$16)="","★",INDIRECT($AG$10&amp;$AI47&amp;"!"&amp;$AS$16))</f>
        <v>★</v>
      </c>
      <c r="AT47" s="973" t="str" cm="1">
        <f t="array" aca="1" ref="AT47" ca="1">IF(INDIRECT($AG$10&amp;$AI47&amp;"!"&amp;$AT$16)="","★",INDIRECT($AG$10&amp;$AI47&amp;"!"&amp;$AT$16))</f>
        <v>★</v>
      </c>
      <c r="AU47" s="973" t="str" cm="1">
        <f t="array" aca="1" ref="AU47" ca="1">IF(INDIRECT($AG$10&amp;$AI47&amp;"!"&amp;$AU$16)="","★",INDIRECT($AG$10&amp;$AI47&amp;"!"&amp;$AU$16))</f>
        <v>★</v>
      </c>
      <c r="AV47" s="973" t="str" cm="1">
        <f t="array" aca="1" ref="AV47" ca="1">IF(INDIRECT($AG$10&amp;$AI47&amp;"!"&amp;$AV$16)="","★",INDIRECT($AG$10&amp;$AI47&amp;"!"&amp;$AV$16))</f>
        <v>★</v>
      </c>
      <c r="AW47" s="974" t="str" cm="1">
        <f t="array" aca="1" ref="AW47" ca="1">IF(INDIRECT($AG$10&amp;$AI47&amp;"!"&amp;$AW$16)="","★",INDIRECT($AG$10&amp;$AI47&amp;"!"&amp;$AW$16))</f>
        <v>★</v>
      </c>
      <c r="AX47" s="972" t="e" cm="1">
        <f t="array" aca="1" ref="AX47" ca="1">IF(INDIRECT($AG$10&amp;$AI47&amp;"!"&amp;$AX$16)="","★",INDIRECT($AG$10&amp;$AI47&amp;"!"&amp;$AX$16))</f>
        <v>#VALUE!</v>
      </c>
      <c r="AY47" s="973" t="e" cm="1">
        <f t="array" aca="1" ref="AY47" ca="1">IF(INDIRECT($AG$10&amp;$AI47&amp;"!"&amp;$AY$16)="","★",INDIRECT($AG$10&amp;$AI47&amp;"!"&amp;$AY$16))</f>
        <v>#VALUE!</v>
      </c>
      <c r="AZ47" s="973" t="str" cm="1">
        <f t="array" aca="1" ref="AZ47" ca="1">IF(INDIRECT($AG$10&amp;$AI47&amp;"!"&amp;$AZ$16)="","★",INDIRECT($AG$10&amp;$AI47&amp;"!"&amp;$AZ$16))</f>
        <v>★</v>
      </c>
      <c r="BA47" s="973" t="str" cm="1">
        <f t="array" aca="1" ref="BA47" ca="1">IF(INDIRECT($AG$10&amp;$AI47&amp;"!"&amp;$BA$16)="","★",INDIRECT($AG$10&amp;$AI47&amp;"!"&amp;$BA$16))</f>
        <v>★</v>
      </c>
      <c r="BB47" s="973" t="str" cm="1">
        <f t="array" aca="1" ref="BB47" ca="1">IF(INDIRECT($AG$10&amp;$AI47&amp;"!"&amp;$BB$16)="","★",INDIRECT($AG$10&amp;$AI47&amp;"!"&amp;$BB$16))</f>
        <v>★</v>
      </c>
      <c r="BC47" s="973" t="str" cm="1">
        <f t="array" aca="1" ref="BC47" ca="1">IF(INDIRECT($AG$10&amp;$AI47&amp;"!"&amp;$BC$16)="","★",INDIRECT($AG$10&amp;$AI47&amp;"!"&amp;$BC$16))</f>
        <v>★</v>
      </c>
      <c r="BD47" s="973" t="str" cm="1">
        <f t="array" aca="1" ref="BD47" ca="1">IF(INDIRECT($AG$10&amp;$AI47&amp;"!"&amp;$BD$16)="","★",INDIRECT($AG$10&amp;$AI47&amp;"!"&amp;$BD$16))</f>
        <v>★</v>
      </c>
      <c r="BE47" s="973" t="str" cm="1">
        <f t="array" aca="1" ref="BE47" ca="1">IF(INDIRECT($AG$10&amp;$AI47&amp;"!"&amp;$BE$16)="","★",INDIRECT($AG$10&amp;$AI47&amp;"!"&amp;$BE$16))</f>
        <v>★</v>
      </c>
      <c r="BF47" s="973" t="str" cm="1">
        <f t="array" aca="1" ref="BF47" ca="1">IF(INDIRECT($AG$10&amp;$AI47&amp;"!"&amp;$BF$16)="","★",INDIRECT($AG$10&amp;$AI47&amp;"!"&amp;$BF$16))</f>
        <v>★</v>
      </c>
      <c r="BG47" s="973" t="str" cm="1">
        <f t="array" aca="1" ref="BG47" ca="1">IF(INDIRECT($AG$10&amp;$AI47&amp;"!"&amp;$BG$16)="","★",INDIRECT($AG$10&amp;$AI47&amp;"!"&amp;$BG$16))</f>
        <v>★</v>
      </c>
      <c r="BH47" s="973" t="str" cm="1">
        <f t="array" aca="1" ref="BH47" ca="1">IF(INDIRECT($AG$10&amp;$AI47&amp;"!"&amp;$BH$16)="","★",INDIRECT($AG$10&amp;$AI47&amp;"!"&amp;$BH$16))</f>
        <v>★</v>
      </c>
      <c r="BI47" s="973" t="str" cm="1">
        <f t="array" aca="1" ref="BI47" ca="1">IF(INDIRECT($AG$10&amp;$AI47&amp;"!"&amp;$BI$16)="","★",INDIRECT($AG$10&amp;$AI47&amp;"!"&amp;$BI$16))</f>
        <v>★</v>
      </c>
      <c r="BJ47" s="973" t="e" cm="1">
        <f t="array" aca="1" ref="BJ47" ca="1">IF(INDIRECT($AG$10&amp;$AI47&amp;"!"&amp;$BJ$16)="","★",INDIRECT($AG$10&amp;$AI47&amp;"!"&amp;$BJ$16))</f>
        <v>#N/A</v>
      </c>
      <c r="BK47" s="973" t="str" cm="1">
        <f t="array" aca="1" ref="BK47" ca="1">IF(INDIRECT($AG$10&amp;$AI47&amp;"!"&amp;$BK$16)="","★",INDIRECT($AG$10&amp;$AI47&amp;"!"&amp;$BK$16))</f>
        <v>---</v>
      </c>
      <c r="BL47" s="973" cm="1">
        <f t="array" aca="1" ref="BL47" ca="1">IF(INDIRECT($AG$10&amp;$AI47&amp;"!"&amp;$BL$16)="","★",INDIRECT($AG$10&amp;$AI47&amp;"!"&amp;$BL$16))</f>
        <v>0</v>
      </c>
      <c r="BM47" s="973" t="str" cm="1">
        <f t="array" aca="1" ref="BM47" ca="1">IF(INDIRECT($AG$10&amp;$AI47&amp;"!"&amp;$BM$16)="","★",INDIRECT($AG$10&amp;$AI47&amp;"!"&amp;$BM$16))</f>
        <v>★</v>
      </c>
      <c r="BN47" s="973" t="str" cm="1">
        <f t="array" aca="1" ref="BN47" ca="1">IF(INDIRECT($AG$10&amp;$AI47&amp;"!"&amp;$BN$16)="","★",INDIRECT($AG$10&amp;$AI47&amp;"!"&amp;$BN$16))</f>
        <v>★</v>
      </c>
      <c r="BO47" s="973" t="str" cm="1">
        <f t="array" aca="1" ref="BO47" ca="1">IF(INDIRECT($AG$10&amp;$AI47&amp;"!"&amp;$BO$16)="","★",INDIRECT($AG$10&amp;$AI47&amp;"!"&amp;$BO$16))</f>
        <v>★</v>
      </c>
      <c r="BP47" s="973" t="str" cm="1">
        <f t="array" aca="1" ref="BP47" ca="1">IF(INDIRECT($AG$10&amp;$AI47&amp;"!"&amp;$BP$16)="","★",INDIRECT($AG$10&amp;$AI47&amp;"!"&amp;$BP$16))</f>
        <v>★</v>
      </c>
      <c r="BQ47" s="973" t="str" cm="1">
        <f t="array" aca="1" ref="BQ47" ca="1">IF(INDIRECT($AG$10&amp;$AI47&amp;"!"&amp;$BQ$16)="","★",INDIRECT($AG$10&amp;$AI47&amp;"!"&amp;$BQ$16))</f>
        <v>★</v>
      </c>
      <c r="BR47" s="973" t="str" cm="1">
        <f t="array" aca="1" ref="BR47" ca="1">IF(INDIRECT($AG$10&amp;$AI47&amp;"!"&amp;$BR$16)="","★",INDIRECT($AG$10&amp;$AI47&amp;"!"&amp;$BR$16))</f>
        <v>★</v>
      </c>
      <c r="BS47" s="973" t="str" cm="1">
        <f t="array" aca="1" ref="BS47" ca="1">IF(INDIRECT($AG$10&amp;$AI47&amp;"!"&amp;$BS$16)="","★",INDIRECT($AG$10&amp;$AI47&amp;"!"&amp;$BS$16))</f>
        <v>★</v>
      </c>
      <c r="BT47" s="973" t="str" cm="1">
        <f t="array" aca="1" ref="BT47" ca="1">IF(INDIRECT($AG$10&amp;$AI47&amp;"!"&amp;$BT$16)="","★",INDIRECT($AG$10&amp;$AI47&amp;"!"&amp;$BT$16))</f>
        <v>★</v>
      </c>
      <c r="BU47" s="973" t="str" cm="1">
        <f t="array" aca="1" ref="BU47" ca="1">IF(INDIRECT($AG$10&amp;$AI47&amp;"!"&amp;$BU$16)="","★",INDIRECT($AG$10&amp;$AI47&amp;"!"&amp;$BU$16))</f>
        <v>★</v>
      </c>
      <c r="BV47" s="973" t="str" cm="1">
        <f t="array" aca="1" ref="BV47" ca="1">IF(INDIRECT($AG$10&amp;$AI47&amp;"!"&amp;$BV$16)="","★",INDIRECT($AG$10&amp;$AI47&amp;"!"&amp;$BV$16))</f>
        <v>★</v>
      </c>
      <c r="BW47" s="973" t="e" cm="1">
        <f t="array" aca="1" ref="BW47" ca="1">IF(INDIRECT($AG$10&amp;$AI47&amp;"!"&amp;$BW$16)="","★",INDIRECT($AG$10&amp;$AI47&amp;"!"&amp;$BW$16))</f>
        <v>#N/A</v>
      </c>
      <c r="BX47" s="973" t="str" cm="1">
        <f t="array" aca="1" ref="BX47" ca="1">IF(INDIRECT($AG$10&amp;$AI47&amp;"!"&amp;$BX$16)="","★",INDIRECT($AG$10&amp;$AI47&amp;"!"&amp;$BX$16))</f>
        <v>---</v>
      </c>
      <c r="BY47" s="974" cm="1">
        <f t="array" aca="1" ref="BY47" ca="1">IF(INDIRECT($AG$10&amp;$AI47&amp;"!"&amp;$BY$16)="","★",INDIRECT($AG$10&amp;$AI47&amp;"!"&amp;$BY$16))</f>
        <v>0</v>
      </c>
      <c r="BZ47" s="975" t="str" cm="1">
        <f t="array" aca="1" ref="BZ47" ca="1">IF(INDIRECT($AG$10&amp;$AI47&amp;"!"&amp;$BZ$16)="","★",INDIRECT($AG$10&amp;$AI47&amp;"!"&amp;$BZ$16))</f>
        <v>★</v>
      </c>
      <c r="CA47" s="976" t="str" cm="1">
        <f t="array" aca="1" ref="CA47" ca="1">IF(INDIRECT($AG$10&amp;$AI47&amp;"!"&amp;$CA$16)="","★",INDIRECT($AG$10&amp;$AI47&amp;"!"&amp;$CA$16))</f>
        <v>★</v>
      </c>
      <c r="CB47" s="976" t="str" cm="1">
        <f t="array" aca="1" ref="CB47" ca="1">IF(INDIRECT($AG$10&amp;$AI47&amp;"!"&amp;$CB$16)="","★",INDIRECT($AG$10&amp;$AI47&amp;"!"&amp;$CB$16))</f>
        <v>★</v>
      </c>
    </row>
    <row r="48" spans="1:80" ht="12" customHeight="1">
      <c r="AE48" s="263"/>
      <c r="AF48" s="40"/>
      <c r="AG48" s="40"/>
      <c r="AH48" s="40"/>
      <c r="AI48" s="977"/>
      <c r="AJ48" s="978"/>
      <c r="AK48" s="979"/>
      <c r="AL48" s="979"/>
      <c r="AM48" s="979"/>
      <c r="AN48" s="979"/>
      <c r="AO48" s="979"/>
      <c r="AP48" s="979"/>
      <c r="AQ48" s="980"/>
      <c r="AR48" s="978"/>
      <c r="AS48" s="979"/>
      <c r="AT48" s="979"/>
      <c r="AU48" s="979"/>
      <c r="AV48" s="979"/>
      <c r="AW48" s="980"/>
      <c r="AX48" s="978"/>
      <c r="AY48" s="979"/>
      <c r="AZ48" s="981" t="str" cm="1">
        <f t="array" aca="1" ref="AZ48" ca="1">IF(INDIRECT($AG$10&amp;$AI47&amp;"!"&amp;$AZ$17)="","★",INDIRECT($AG$10&amp;$AI47&amp;"!"&amp;$AZ$17))</f>
        <v>★</v>
      </c>
      <c r="BA48" s="981" t="str" cm="1">
        <f t="array" aca="1" ref="BA48" ca="1">IF(INDIRECT($AG$10&amp;$AI47&amp;"!"&amp;$BA$17)="","★",INDIRECT($AG$10&amp;$AI47&amp;"!"&amp;$BA$17))</f>
        <v>★</v>
      </c>
      <c r="BB48" s="981" t="str" cm="1">
        <f t="array" aca="1" ref="BB48" ca="1">IF(INDIRECT($AG$10&amp;$AI47&amp;"!"&amp;$BB$17)="","★",INDIRECT($AG$10&amp;$AI47&amp;"!"&amp;$BB$17))</f>
        <v>★</v>
      </c>
      <c r="BC48" s="981" t="str" cm="1">
        <f t="array" aca="1" ref="BC48" ca="1">IF(INDIRECT($AG$10&amp;$AI47&amp;"!"&amp;$BC$17)="","★",INDIRECT($AG$10&amp;$AI47&amp;"!"&amp;$BC$17))</f>
        <v>★</v>
      </c>
      <c r="BD48" s="981" t="str" cm="1">
        <f t="array" aca="1" ref="BD48" ca="1">IF(INDIRECT($AG$10&amp;$AI47&amp;"!"&amp;$BD$17)="","★",INDIRECT($AG$10&amp;$AI47&amp;"!"&amp;$BD$17))</f>
        <v>★</v>
      </c>
      <c r="BE48" s="981" t="str" cm="1">
        <f t="array" aca="1" ref="BE48" ca="1">IF(INDIRECT($AG$10&amp;$AI47&amp;"!"&amp;$BE$17)="","★",INDIRECT($AG$10&amp;$AI47&amp;"!"&amp;$BE$17))</f>
        <v>★</v>
      </c>
      <c r="BF48" s="979"/>
      <c r="BG48" s="981" t="str" cm="1">
        <f t="array" aca="1" ref="BG48" ca="1">IF(INDIRECT($AG$10&amp;$AI47&amp;"!"&amp;$BG$17)="","★",INDIRECT($AG$10&amp;$AI47&amp;"!"&amp;$BG$17))</f>
        <v>★</v>
      </c>
      <c r="BH48" s="981" t="str" cm="1">
        <f t="array" aca="1" ref="BH48" ca="1">IF(INDIRECT($AG$10&amp;$AI47&amp;"!"&amp;$BH$17)="","★",INDIRECT($AG$10&amp;$AI47&amp;"!"&amp;$BH$17))</f>
        <v>★</v>
      </c>
      <c r="BI48" s="979"/>
      <c r="BJ48" s="981" t="e" cm="1">
        <f t="array" aca="1" ref="BJ48" ca="1">IF(INDIRECT($AG$10&amp;$AI47&amp;"!"&amp;$BJ$17)="","★",INDIRECT($AG$10&amp;$AI47&amp;"!"&amp;$BJ$17))</f>
        <v>#N/A</v>
      </c>
      <c r="BK48" s="981" t="str" cm="1">
        <f t="array" aca="1" ref="BK48" ca="1">IF(INDIRECT($AG$10&amp;$AI47&amp;"!"&amp;$BK$17)="","★",INDIRECT($AG$10&amp;$AI47&amp;"!"&amp;$BK$17))</f>
        <v>---</v>
      </c>
      <c r="BL48" s="979"/>
      <c r="BM48" s="981" t="str" cm="1">
        <f t="array" aca="1" ref="BM48" ca="1">IF(INDIRECT($AG$10&amp;$AI47&amp;"!"&amp;$BM$17)="","★",INDIRECT($AG$10&amp;$AI47&amp;"!"&amp;$BM$17))</f>
        <v>★</v>
      </c>
      <c r="BN48" s="981" t="str" cm="1">
        <f t="array" aca="1" ref="BN48" ca="1">IF(INDIRECT($AG$10&amp;$AI47&amp;"!"&amp;$BN$17)="","★",INDIRECT($AG$10&amp;$AI47&amp;"!"&amp;$BN$17))</f>
        <v>★</v>
      </c>
      <c r="BO48" s="981" t="str" cm="1">
        <f t="array" aca="1" ref="BO48" ca="1">IF(INDIRECT($AG$10&amp;$AI47&amp;"!"&amp;$BO$17)="","★",INDIRECT($AG$10&amp;$AI47&amp;"!"&amp;$BO$17))</f>
        <v>★</v>
      </c>
      <c r="BP48" s="981" t="str" cm="1">
        <f t="array" aca="1" ref="BP48" ca="1">IF(INDIRECT($AG$10&amp;$AI47&amp;"!"&amp;$BP$17)="","★",INDIRECT($AG$10&amp;$AI47&amp;"!"&amp;$BP$17))</f>
        <v>★</v>
      </c>
      <c r="BQ48" s="981" t="str" cm="1">
        <f t="array" aca="1" ref="BQ48" ca="1">IF(INDIRECT($AG$10&amp;$AI47&amp;"!"&amp;$BQ$17)="","★",INDIRECT($AG$10&amp;$AI47&amp;"!"&amp;$BQ$17))</f>
        <v>★</v>
      </c>
      <c r="BR48" s="981" t="str" cm="1">
        <f t="array" aca="1" ref="BR48" ca="1">IF(INDIRECT($AG$10&amp;$AI47&amp;"!"&amp;$BR$17)="","★",INDIRECT($AG$10&amp;$AI47&amp;"!"&amp;$BR$17))</f>
        <v>★</v>
      </c>
      <c r="BS48" s="979"/>
      <c r="BT48" s="981" t="str" cm="1">
        <f t="array" aca="1" ref="BT48" ca="1">IF(INDIRECT($AG$10&amp;$AI47&amp;"!"&amp;$BT$17)="","★",INDIRECT($AG$10&amp;$AI47&amp;"!"&amp;$BT$17))</f>
        <v>★</v>
      </c>
      <c r="BU48" s="981" t="str" cm="1">
        <f t="array" aca="1" ref="BU48" ca="1">IF(INDIRECT($AG$10&amp;$AI47&amp;"!"&amp;$BU$17)="","★",INDIRECT($AG$10&amp;$AI47&amp;"!"&amp;$BU$17))</f>
        <v>★</v>
      </c>
      <c r="BV48" s="979"/>
      <c r="BW48" s="981" t="e" cm="1">
        <f t="array" aca="1" ref="BW48" ca="1">IF(INDIRECT($AG$10&amp;$AI47&amp;"!"&amp;$BW$17)="","★",INDIRECT($AG$10&amp;$AI47&amp;"!"&amp;$BW$17))</f>
        <v>#N/A</v>
      </c>
      <c r="BX48" s="981" t="str" cm="1">
        <f t="array" aca="1" ref="BX48" ca="1">IF(INDIRECT($AG$10&amp;$AI47&amp;"!"&amp;$BX$17)="","★",INDIRECT($AG$10&amp;$AI47&amp;"!"&amp;$BX$17))</f>
        <v>---</v>
      </c>
      <c r="BY48" s="980"/>
      <c r="BZ48" s="982"/>
      <c r="CA48" s="983"/>
      <c r="CB48" s="983"/>
    </row>
    <row r="49" spans="1:80" ht="12" customHeight="1">
      <c r="AE49" s="255"/>
      <c r="AF49" s="40"/>
      <c r="AG49" s="40"/>
      <c r="AH49" s="40"/>
      <c r="AI49" s="977"/>
      <c r="AJ49" s="978"/>
      <c r="AK49" s="979"/>
      <c r="AL49" s="979"/>
      <c r="AM49" s="979"/>
      <c r="AN49" s="979"/>
      <c r="AO49" s="979"/>
      <c r="AP49" s="979"/>
      <c r="AQ49" s="980"/>
      <c r="AR49" s="978"/>
      <c r="AS49" s="979"/>
      <c r="AT49" s="979"/>
      <c r="AU49" s="979"/>
      <c r="AV49" s="979"/>
      <c r="AW49" s="980"/>
      <c r="AX49" s="978"/>
      <c r="AY49" s="979"/>
      <c r="AZ49" s="981" t="str" cm="1">
        <f t="array" aca="1" ref="AZ49" ca="1">IF(INDIRECT($AG$10&amp;$AI47&amp;"!"&amp;$AZ$18)="","★",INDIRECT($AG$10&amp;$AI47&amp;"!"&amp;$AZ$18))</f>
        <v>★</v>
      </c>
      <c r="BA49" s="981" t="str" cm="1">
        <f t="array" aca="1" ref="BA49" ca="1">IF(INDIRECT($AG$10&amp;$AI47&amp;"!"&amp;$BA$18)="","★",INDIRECT($AG$10&amp;$AI47&amp;"!"&amp;$BA$18))</f>
        <v>★</v>
      </c>
      <c r="BB49" s="981" t="str" cm="1">
        <f t="array" aca="1" ref="BB49" ca="1">IF(INDIRECT($AG$10&amp;$AI47&amp;"!"&amp;$BB$18)="","★",INDIRECT($AG$10&amp;$AI47&amp;"!"&amp;$BB$18))</f>
        <v>★</v>
      </c>
      <c r="BC49" s="981" t="str" cm="1">
        <f t="array" aca="1" ref="BC49" ca="1">IF(INDIRECT($AG$10&amp;$AI47&amp;"!"&amp;$BC$18)="","★",INDIRECT($AG$10&amp;$AI47&amp;"!"&amp;$BC$18))</f>
        <v>★</v>
      </c>
      <c r="BD49" s="981" t="str" cm="1">
        <f t="array" aca="1" ref="BD49" ca="1">IF(INDIRECT($AG$10&amp;$AI47&amp;"!"&amp;$BD$18)="","★",INDIRECT($AG$10&amp;$AI47&amp;"!"&amp;$BD$18))</f>
        <v>★</v>
      </c>
      <c r="BE49" s="981" t="str" cm="1">
        <f t="array" aca="1" ref="BE49" ca="1">IF(INDIRECT($AG$10&amp;$AI47&amp;"!"&amp;$BE$18)="","★",INDIRECT($AG$10&amp;$AI47&amp;"!"&amp;$BE$18))</f>
        <v>★</v>
      </c>
      <c r="BF49" s="979"/>
      <c r="BG49" s="981" t="str" cm="1">
        <f t="array" aca="1" ref="BG49" ca="1">IF(INDIRECT($AG$10&amp;$AI47&amp;"!"&amp;$BG$18)="","★",INDIRECT($AG$10&amp;$AI47&amp;"!"&amp;$BG$18))</f>
        <v>★</v>
      </c>
      <c r="BH49" s="981" t="str" cm="1">
        <f t="array" aca="1" ref="BH49" ca="1">IF(INDIRECT($AG$10&amp;$AI47&amp;"!"&amp;$BH$18)="","★",INDIRECT($AG$10&amp;$AI47&amp;"!"&amp;$BH$18))</f>
        <v>★</v>
      </c>
      <c r="BI49" s="979"/>
      <c r="BJ49" s="981" t="e" cm="1">
        <f t="array" aca="1" ref="BJ49" ca="1">IF(INDIRECT($AG$10&amp;$AI47&amp;"!"&amp;$BJ$18)="","★",INDIRECT($AG$10&amp;$AI47&amp;"!"&amp;$BJ$18))</f>
        <v>#N/A</v>
      </c>
      <c r="BK49" s="981" t="str" cm="1">
        <f t="array" aca="1" ref="BK49" ca="1">IF(INDIRECT($AG$10&amp;$AI47&amp;"!"&amp;$BK$18)="","★",INDIRECT($AG$10&amp;$AI47&amp;"!"&amp;$BK$18))</f>
        <v>---</v>
      </c>
      <c r="BL49" s="979"/>
      <c r="BM49" s="981" t="str" cm="1">
        <f t="array" aca="1" ref="BM49" ca="1">IF(INDIRECT($AG$10&amp;$AI47&amp;"!"&amp;$BM$18)="","★",INDIRECT($AG$10&amp;$AI47&amp;"!"&amp;$BM$18))</f>
        <v>★</v>
      </c>
      <c r="BN49" s="981" t="str" cm="1">
        <f t="array" aca="1" ref="BN49" ca="1">IF(INDIRECT($AG$10&amp;$AI47&amp;"!"&amp;$BN$18)="","★",INDIRECT($AG$10&amp;$AI47&amp;"!"&amp;$BN$18))</f>
        <v>★</v>
      </c>
      <c r="BO49" s="981" t="str" cm="1">
        <f t="array" aca="1" ref="BO49" ca="1">IF(INDIRECT($AG$10&amp;$AI47&amp;"!"&amp;$BO$18)="","★",INDIRECT($AG$10&amp;$AI47&amp;"!"&amp;$BO$18))</f>
        <v>★</v>
      </c>
      <c r="BP49" s="981" t="str" cm="1">
        <f t="array" aca="1" ref="BP49" ca="1">IF(INDIRECT($AG$10&amp;$AI47&amp;"!"&amp;$BP$18)="","★",INDIRECT($AG$10&amp;$AI47&amp;"!"&amp;$BP$18))</f>
        <v>★</v>
      </c>
      <c r="BQ49" s="981" t="str" cm="1">
        <f t="array" aca="1" ref="BQ49" ca="1">IF(INDIRECT($AG$10&amp;$AI47&amp;"!"&amp;$BQ$18)="","★",INDIRECT($AG$10&amp;$AI47&amp;"!"&amp;$BQ$18))</f>
        <v>★</v>
      </c>
      <c r="BR49" s="981" t="str" cm="1">
        <f t="array" aca="1" ref="BR49" ca="1">IF(INDIRECT($AG$10&amp;$AI47&amp;"!"&amp;$BR$18)="","★",INDIRECT($AG$10&amp;$AI47&amp;"!"&amp;$BR$18))</f>
        <v>★</v>
      </c>
      <c r="BS49" s="979"/>
      <c r="BT49" s="981" t="str" cm="1">
        <f t="array" aca="1" ref="BT49" ca="1">IF(INDIRECT($AG$10&amp;$AI47&amp;"!"&amp;$BT$18)="","★",INDIRECT($AG$10&amp;$AI47&amp;"!"&amp;$BT$18))</f>
        <v>★</v>
      </c>
      <c r="BU49" s="981" t="str" cm="1">
        <f t="array" aca="1" ref="BU49" ca="1">IF(INDIRECT($AG$10&amp;$AI47&amp;"!"&amp;$BU$18)="","★",INDIRECT($AG$10&amp;$AI47&amp;"!"&amp;$BU$18))</f>
        <v>★</v>
      </c>
      <c r="BV49" s="979"/>
      <c r="BW49" s="981" t="e" cm="1">
        <f t="array" aca="1" ref="BW49" ca="1">IF(INDIRECT($AG$10&amp;$AI47&amp;"!"&amp;$BW$18)="","★",INDIRECT($AG$10&amp;$AI47&amp;"!"&amp;$BW$18))</f>
        <v>#N/A</v>
      </c>
      <c r="BX49" s="981" t="str" cm="1">
        <f t="array" aca="1" ref="BX49" ca="1">IF(INDIRECT($AG$10&amp;$AI47&amp;"!"&amp;$BX$18)="","★",INDIRECT($AG$10&amp;$AI47&amp;"!"&amp;$BX$18))</f>
        <v>---</v>
      </c>
      <c r="BY49" s="980"/>
      <c r="BZ49" s="982"/>
      <c r="CA49" s="983"/>
      <c r="CB49" s="983"/>
    </row>
    <row r="50" spans="1:80" ht="12" customHeight="1" thickBot="1">
      <c r="AE50" s="255"/>
      <c r="AF50" s="40"/>
      <c r="AG50" s="40"/>
      <c r="AH50" s="40"/>
      <c r="AI50" s="984"/>
      <c r="AJ50" s="985"/>
      <c r="AK50" s="986"/>
      <c r="AL50" s="986"/>
      <c r="AM50" s="986"/>
      <c r="AN50" s="986"/>
      <c r="AO50" s="986"/>
      <c r="AP50" s="986"/>
      <c r="AQ50" s="987"/>
      <c r="AR50" s="985"/>
      <c r="AS50" s="986"/>
      <c r="AT50" s="986"/>
      <c r="AU50" s="986"/>
      <c r="AV50" s="986"/>
      <c r="AW50" s="987"/>
      <c r="AX50" s="985"/>
      <c r="AY50" s="986"/>
      <c r="AZ50" s="988" t="str" cm="1">
        <f t="array" aca="1" ref="AZ50" ca="1">IF(INDIRECT($AG$10&amp;$AI47&amp;"!"&amp;$AZ$19)="","★",INDIRECT($AG$10&amp;$AI47&amp;"!"&amp;$AZ$19))</f>
        <v>★</v>
      </c>
      <c r="BA50" s="988" t="str" cm="1">
        <f t="array" aca="1" ref="BA50" ca="1">IF(INDIRECT($AG$10&amp;$AI47&amp;"!"&amp;$BA$19)="","★",INDIRECT($AG$10&amp;$AI47&amp;"!"&amp;$BA$19))</f>
        <v>★</v>
      </c>
      <c r="BB50" s="988" t="str" cm="1">
        <f t="array" aca="1" ref="BB50" ca="1">IF(INDIRECT($AG$10&amp;$AI47&amp;"!"&amp;$BB$19)="","★",INDIRECT($AG$10&amp;$AI47&amp;"!"&amp;$BB$19))</f>
        <v>★</v>
      </c>
      <c r="BC50" s="988" t="str" cm="1">
        <f t="array" aca="1" ref="BC50" ca="1">IF(INDIRECT($AG$10&amp;$AI47&amp;"!"&amp;$BC$19)="","★",INDIRECT($AG$10&amp;$AI47&amp;"!"&amp;$BC$19))</f>
        <v>★</v>
      </c>
      <c r="BD50" s="988" t="str" cm="1">
        <f t="array" aca="1" ref="BD50" ca="1">IF(INDIRECT($AG$10&amp;$AI47&amp;"!"&amp;$BD$19)="","★",INDIRECT($AG$10&amp;$AI47&amp;"!"&amp;$BD$19))</f>
        <v>★</v>
      </c>
      <c r="BE50" s="988" t="str" cm="1">
        <f t="array" aca="1" ref="BE50" ca="1">IF(INDIRECT($AG$10&amp;$AI47&amp;"!"&amp;$BE$19)="","★",INDIRECT($AG$10&amp;$AI47&amp;"!"&amp;$BE$19))</f>
        <v>★</v>
      </c>
      <c r="BF50" s="986"/>
      <c r="BG50" s="988" t="str" cm="1">
        <f t="array" aca="1" ref="BG50" ca="1">IF(INDIRECT($AG$10&amp;$AI47&amp;"!"&amp;$BG$19)="","★",INDIRECT($AG$10&amp;$AI47&amp;"!"&amp;$BG$19))</f>
        <v>★</v>
      </c>
      <c r="BH50" s="988" t="str" cm="1">
        <f t="array" aca="1" ref="BH50" ca="1">IF(INDIRECT($AG$10&amp;$AI47&amp;"!"&amp;$BH$19)="","★",INDIRECT($AG$10&amp;$AI47&amp;"!"&amp;$BH$19))</f>
        <v>★</v>
      </c>
      <c r="BI50" s="986"/>
      <c r="BJ50" s="988" t="e" cm="1">
        <f t="array" aca="1" ref="BJ50" ca="1">IF(INDIRECT($AG$10&amp;$AI47&amp;"!"&amp;$BJ$19)="","★",INDIRECT($AG$10&amp;$AI47&amp;"!"&amp;$BJ$19))</f>
        <v>#N/A</v>
      </c>
      <c r="BK50" s="988" t="str" cm="1">
        <f t="array" aca="1" ref="BK50" ca="1">IF(INDIRECT($AG$10&amp;$AI47&amp;"!"&amp;$BK$19)="","★",INDIRECT($AG$10&amp;$AI47&amp;"!"&amp;$BK$19))</f>
        <v>---</v>
      </c>
      <c r="BL50" s="986"/>
      <c r="BM50" s="988" t="str" cm="1">
        <f t="array" aca="1" ref="BM50" ca="1">IF(INDIRECT($AG$10&amp;$AI47&amp;"!"&amp;$BM$19)="","★",INDIRECT($AG$10&amp;$AI47&amp;"!"&amp;$BM$19))</f>
        <v>★</v>
      </c>
      <c r="BN50" s="988" t="str" cm="1">
        <f t="array" aca="1" ref="BN50" ca="1">IF(INDIRECT($AG$10&amp;$AI47&amp;"!"&amp;$BN$19)="","★",INDIRECT($AG$10&amp;$AI47&amp;"!"&amp;$BN$19))</f>
        <v>★</v>
      </c>
      <c r="BO50" s="988" t="str" cm="1">
        <f t="array" aca="1" ref="BO50" ca="1">IF(INDIRECT($AG$10&amp;$AI47&amp;"!"&amp;$BO$19)="","★",INDIRECT($AG$10&amp;$AI47&amp;"!"&amp;$BO$19))</f>
        <v>★</v>
      </c>
      <c r="BP50" s="988" t="str" cm="1">
        <f t="array" aca="1" ref="BP50" ca="1">IF(INDIRECT($AG$10&amp;$AI47&amp;"!"&amp;$BP$19)="","★",INDIRECT($AG$10&amp;$AI47&amp;"!"&amp;$BP$19))</f>
        <v>★</v>
      </c>
      <c r="BQ50" s="988" t="str" cm="1">
        <f t="array" aca="1" ref="BQ50" ca="1">IF(INDIRECT($AG$10&amp;$AI47&amp;"!"&amp;$BQ$19)="","★",INDIRECT($AG$10&amp;$AI47&amp;"!"&amp;$BQ$19))</f>
        <v>★</v>
      </c>
      <c r="BR50" s="988" t="str" cm="1">
        <f t="array" aca="1" ref="BR50" ca="1">IF(INDIRECT($AG$10&amp;$AI47&amp;"!"&amp;$BR$19)="","★",INDIRECT($AG$10&amp;$AI47&amp;"!"&amp;$BR$19))</f>
        <v>★</v>
      </c>
      <c r="BS50" s="986"/>
      <c r="BT50" s="988" t="str" cm="1">
        <f t="array" aca="1" ref="BT50" ca="1">IF(INDIRECT($AG$10&amp;$AI47&amp;"!"&amp;$BT$19)="","★",INDIRECT($AG$10&amp;$AI47&amp;"!"&amp;$BT$19))</f>
        <v>★</v>
      </c>
      <c r="BU50" s="988" t="str" cm="1">
        <f t="array" aca="1" ref="BU50" ca="1">IF(INDIRECT($AG$10&amp;$AI47&amp;"!"&amp;$BU$19)="","★",INDIRECT($AG$10&amp;$AI47&amp;"!"&amp;$BU$19))</f>
        <v>★</v>
      </c>
      <c r="BV50" s="986"/>
      <c r="BW50" s="988" t="e" cm="1">
        <f t="array" aca="1" ref="BW50" ca="1">IF(INDIRECT($AG$10&amp;$AI47&amp;"!"&amp;$BW$19)="","★",INDIRECT($AG$10&amp;$AI47&amp;"!"&amp;$BW$19))</f>
        <v>#N/A</v>
      </c>
      <c r="BX50" s="988" t="str" cm="1">
        <f t="array" aca="1" ref="BX50" ca="1">IF(INDIRECT($AG$10&amp;$AI47&amp;"!"&amp;$BX$19)="","★",INDIRECT($AG$10&amp;$AI47&amp;"!"&amp;$BX$19))</f>
        <v>---</v>
      </c>
      <c r="BY50" s="987"/>
      <c r="BZ50" s="989"/>
      <c r="CA50" s="990"/>
      <c r="CB50" s="990"/>
    </row>
    <row r="51" spans="1:80" ht="12" customHeight="1">
      <c r="AE51" s="255"/>
      <c r="AF51" s="40"/>
      <c r="AG51" s="40"/>
      <c r="AH51" s="40"/>
      <c r="AI51" s="971">
        <v>8</v>
      </c>
      <c r="AJ51" s="972" t="str" cm="1">
        <f t="array" aca="1" ref="AJ51" ca="1">IF(INDIRECT($AG$10&amp;$AI51&amp;"!"&amp;$AJ$16)="","★",INDIRECT($AG$10&amp;$AI51&amp;"!"&amp;$AJ$16))</f>
        <v>★</v>
      </c>
      <c r="AK51" s="973" t="str" cm="1">
        <f t="array" aca="1" ref="AK51" ca="1">IF(INDIRECT($AG$10&amp;$AI51&amp;"!"&amp;$AK$16)="","★",INDIRECT($AG$10&amp;$AI51&amp;"!"&amp;$AK$16))</f>
        <v>★</v>
      </c>
      <c r="AL51" s="973" t="str" cm="1">
        <f t="array" aca="1" ref="AL51" ca="1">IF(INDIRECT($AG$10&amp;$AI51&amp;"!"&amp;$AL$16)="","★",INDIRECT($AG$10&amp;$AI51&amp;"!"&amp;$AL$16))</f>
        <v>★</v>
      </c>
      <c r="AM51" s="973" t="str" cm="1">
        <f t="array" aca="1" ref="AM51" ca="1">IF(INDIRECT($AG$10&amp;$AI51&amp;"!"&amp;$AM$16)="","★",INDIRECT($AG$10&amp;$AI51&amp;"!"&amp;$AM$16))</f>
        <v>★</v>
      </c>
      <c r="AN51" s="973" t="str" cm="1">
        <f t="array" aca="1" ref="AN51" ca="1">IF(INDIRECT($AG$10&amp;$AI51&amp;"!"&amp;$AN$16)="","★",INDIRECT($AG$10&amp;$AI51&amp;"!"&amp;$AN$16))</f>
        <v>★</v>
      </c>
      <c r="AO51" s="973" t="str" cm="1">
        <f t="array" aca="1" ref="AO51" ca="1">IF(INDIRECT($AG$10&amp;$AI51&amp;"!"&amp;$AO$16)="","★",INDIRECT($AG$10&amp;$AI51&amp;"!"&amp;$AO$16))</f>
        <v>★</v>
      </c>
      <c r="AP51" s="973" t="str" cm="1">
        <f t="array" aca="1" ref="AP51" ca="1">IF(INDIRECT($AG$10&amp;$AI51&amp;"!"&amp;$AP$16)="","★",INDIRECT($AG$10&amp;$AI51&amp;"!"&amp;$AP$16))</f>
        <v>★</v>
      </c>
      <c r="AQ51" s="974" t="str" cm="1">
        <f t="array" aca="1" ref="AQ51" ca="1">IF(INDIRECT($AG$10&amp;$AI51&amp;"!"&amp;$AQ$16)="","★",INDIRECT($AG$10&amp;$AI51&amp;"!"&amp;$AQ$16))</f>
        <v>★</v>
      </c>
      <c r="AR51" s="972" t="str" cm="1">
        <f t="array" aca="1" ref="AR51" ca="1">IF(INDIRECT($AG$10&amp;$AI51&amp;"!"&amp;$AR$16)="","★",INDIRECT($AG$10&amp;$AI51&amp;"!"&amp;$AR$16))</f>
        <v>★</v>
      </c>
      <c r="AS51" s="973" t="str" cm="1">
        <f t="array" aca="1" ref="AS51" ca="1">IF(INDIRECT($AG$10&amp;$AI51&amp;"!"&amp;$AS$16)="","★",INDIRECT($AG$10&amp;$AI51&amp;"!"&amp;$AS$16))</f>
        <v>★</v>
      </c>
      <c r="AT51" s="973" t="str" cm="1">
        <f t="array" aca="1" ref="AT51" ca="1">IF(INDIRECT($AG$10&amp;$AI51&amp;"!"&amp;$AT$16)="","★",INDIRECT($AG$10&amp;$AI51&amp;"!"&amp;$AT$16))</f>
        <v>★</v>
      </c>
      <c r="AU51" s="973" t="str" cm="1">
        <f t="array" aca="1" ref="AU51" ca="1">IF(INDIRECT($AG$10&amp;$AI51&amp;"!"&amp;$AU$16)="","★",INDIRECT($AG$10&amp;$AI51&amp;"!"&amp;$AU$16))</f>
        <v>★</v>
      </c>
      <c r="AV51" s="973" t="str" cm="1">
        <f t="array" aca="1" ref="AV51" ca="1">IF(INDIRECT($AG$10&amp;$AI51&amp;"!"&amp;$AV$16)="","★",INDIRECT($AG$10&amp;$AI51&amp;"!"&amp;$AV$16))</f>
        <v>★</v>
      </c>
      <c r="AW51" s="974" t="str" cm="1">
        <f t="array" aca="1" ref="AW51" ca="1">IF(INDIRECT($AG$10&amp;$AI51&amp;"!"&amp;$AW$16)="","★",INDIRECT($AG$10&amp;$AI51&amp;"!"&amp;$AW$16))</f>
        <v>★</v>
      </c>
      <c r="AX51" s="972" t="e" cm="1">
        <f t="array" aca="1" ref="AX51" ca="1">IF(INDIRECT($AG$10&amp;$AI51&amp;"!"&amp;$AX$16)="","★",INDIRECT($AG$10&amp;$AI51&amp;"!"&amp;$AX$16))</f>
        <v>#VALUE!</v>
      </c>
      <c r="AY51" s="973" t="e" cm="1">
        <f t="array" aca="1" ref="AY51" ca="1">IF(INDIRECT($AG$10&amp;$AI51&amp;"!"&amp;$AY$16)="","★",INDIRECT($AG$10&amp;$AI51&amp;"!"&amp;$AY$16))</f>
        <v>#VALUE!</v>
      </c>
      <c r="AZ51" s="973" t="str" cm="1">
        <f t="array" aca="1" ref="AZ51" ca="1">IF(INDIRECT($AG$10&amp;$AI51&amp;"!"&amp;$AZ$16)="","★",INDIRECT($AG$10&amp;$AI51&amp;"!"&amp;$AZ$16))</f>
        <v>★</v>
      </c>
      <c r="BA51" s="973" t="str" cm="1">
        <f t="array" aca="1" ref="BA51" ca="1">IF(INDIRECT($AG$10&amp;$AI51&amp;"!"&amp;$BA$16)="","★",INDIRECT($AG$10&amp;$AI51&amp;"!"&amp;$BA$16))</f>
        <v>★</v>
      </c>
      <c r="BB51" s="973" t="str" cm="1">
        <f t="array" aca="1" ref="BB51" ca="1">IF(INDIRECT($AG$10&amp;$AI51&amp;"!"&amp;$BB$16)="","★",INDIRECT($AG$10&amp;$AI51&amp;"!"&amp;$BB$16))</f>
        <v>★</v>
      </c>
      <c r="BC51" s="973" t="str" cm="1">
        <f t="array" aca="1" ref="BC51" ca="1">IF(INDIRECT($AG$10&amp;$AI51&amp;"!"&amp;$BC$16)="","★",INDIRECT($AG$10&amp;$AI51&amp;"!"&amp;$BC$16))</f>
        <v>★</v>
      </c>
      <c r="BD51" s="973" t="str" cm="1">
        <f t="array" aca="1" ref="BD51" ca="1">IF(INDIRECT($AG$10&amp;$AI51&amp;"!"&amp;$BD$16)="","★",INDIRECT($AG$10&amp;$AI51&amp;"!"&amp;$BD$16))</f>
        <v>★</v>
      </c>
      <c r="BE51" s="973" t="str" cm="1">
        <f t="array" aca="1" ref="BE51" ca="1">IF(INDIRECT($AG$10&amp;$AI51&amp;"!"&amp;$BE$16)="","★",INDIRECT($AG$10&amp;$AI51&amp;"!"&amp;$BE$16))</f>
        <v>★</v>
      </c>
      <c r="BF51" s="973" t="str" cm="1">
        <f t="array" aca="1" ref="BF51" ca="1">IF(INDIRECT($AG$10&amp;$AI51&amp;"!"&amp;$BF$16)="","★",INDIRECT($AG$10&amp;$AI51&amp;"!"&amp;$BF$16))</f>
        <v>★</v>
      </c>
      <c r="BG51" s="973" t="str" cm="1">
        <f t="array" aca="1" ref="BG51" ca="1">IF(INDIRECT($AG$10&amp;$AI51&amp;"!"&amp;$BG$16)="","★",INDIRECT($AG$10&amp;$AI51&amp;"!"&amp;$BG$16))</f>
        <v>★</v>
      </c>
      <c r="BH51" s="973" t="str" cm="1">
        <f t="array" aca="1" ref="BH51" ca="1">IF(INDIRECT($AG$10&amp;$AI51&amp;"!"&amp;$BH$16)="","★",INDIRECT($AG$10&amp;$AI51&amp;"!"&amp;$BH$16))</f>
        <v>★</v>
      </c>
      <c r="BI51" s="973" t="str" cm="1">
        <f t="array" aca="1" ref="BI51" ca="1">IF(INDIRECT($AG$10&amp;$AI51&amp;"!"&amp;$BI$16)="","★",INDIRECT($AG$10&amp;$AI51&amp;"!"&amp;$BI$16))</f>
        <v>★</v>
      </c>
      <c r="BJ51" s="973" t="e" cm="1">
        <f t="array" aca="1" ref="BJ51" ca="1">IF(INDIRECT($AG$10&amp;$AI51&amp;"!"&amp;$BJ$16)="","★",INDIRECT($AG$10&amp;$AI51&amp;"!"&amp;$BJ$16))</f>
        <v>#N/A</v>
      </c>
      <c r="BK51" s="973" t="str" cm="1">
        <f t="array" aca="1" ref="BK51" ca="1">IF(INDIRECT($AG$10&amp;$AI51&amp;"!"&amp;$BK$16)="","★",INDIRECT($AG$10&amp;$AI51&amp;"!"&amp;$BK$16))</f>
        <v>---</v>
      </c>
      <c r="BL51" s="973" cm="1">
        <f t="array" aca="1" ref="BL51" ca="1">IF(INDIRECT($AG$10&amp;$AI51&amp;"!"&amp;$BL$16)="","★",INDIRECT($AG$10&amp;$AI51&amp;"!"&amp;$BL$16))</f>
        <v>0</v>
      </c>
      <c r="BM51" s="973" t="str" cm="1">
        <f t="array" aca="1" ref="BM51" ca="1">IF(INDIRECT($AG$10&amp;$AI51&amp;"!"&amp;$BM$16)="","★",INDIRECT($AG$10&amp;$AI51&amp;"!"&amp;$BM$16))</f>
        <v>★</v>
      </c>
      <c r="BN51" s="973" t="str" cm="1">
        <f t="array" aca="1" ref="BN51" ca="1">IF(INDIRECT($AG$10&amp;$AI51&amp;"!"&amp;$BN$16)="","★",INDIRECT($AG$10&amp;$AI51&amp;"!"&amp;$BN$16))</f>
        <v>★</v>
      </c>
      <c r="BO51" s="973" t="str" cm="1">
        <f t="array" aca="1" ref="BO51" ca="1">IF(INDIRECT($AG$10&amp;$AI51&amp;"!"&amp;$BO$16)="","★",INDIRECT($AG$10&amp;$AI51&amp;"!"&amp;$BO$16))</f>
        <v>★</v>
      </c>
      <c r="BP51" s="973" t="str" cm="1">
        <f t="array" aca="1" ref="BP51" ca="1">IF(INDIRECT($AG$10&amp;$AI51&amp;"!"&amp;$BP$16)="","★",INDIRECT($AG$10&amp;$AI51&amp;"!"&amp;$BP$16))</f>
        <v>★</v>
      </c>
      <c r="BQ51" s="973" t="str" cm="1">
        <f t="array" aca="1" ref="BQ51" ca="1">IF(INDIRECT($AG$10&amp;$AI51&amp;"!"&amp;$BQ$16)="","★",INDIRECT($AG$10&amp;$AI51&amp;"!"&amp;$BQ$16))</f>
        <v>★</v>
      </c>
      <c r="BR51" s="973" t="str" cm="1">
        <f t="array" aca="1" ref="BR51" ca="1">IF(INDIRECT($AG$10&amp;$AI51&amp;"!"&amp;$BR$16)="","★",INDIRECT($AG$10&amp;$AI51&amp;"!"&amp;$BR$16))</f>
        <v>★</v>
      </c>
      <c r="BS51" s="973" t="str" cm="1">
        <f t="array" aca="1" ref="BS51" ca="1">IF(INDIRECT($AG$10&amp;$AI51&amp;"!"&amp;$BS$16)="","★",INDIRECT($AG$10&amp;$AI51&amp;"!"&amp;$BS$16))</f>
        <v>★</v>
      </c>
      <c r="BT51" s="973" t="str" cm="1">
        <f t="array" aca="1" ref="BT51" ca="1">IF(INDIRECT($AG$10&amp;$AI51&amp;"!"&amp;$BT$16)="","★",INDIRECT($AG$10&amp;$AI51&amp;"!"&amp;$BT$16))</f>
        <v>★</v>
      </c>
      <c r="BU51" s="973" t="str" cm="1">
        <f t="array" aca="1" ref="BU51" ca="1">IF(INDIRECT($AG$10&amp;$AI51&amp;"!"&amp;$BU$16)="","★",INDIRECT($AG$10&amp;$AI51&amp;"!"&amp;$BU$16))</f>
        <v>★</v>
      </c>
      <c r="BV51" s="973" t="str" cm="1">
        <f t="array" aca="1" ref="BV51" ca="1">IF(INDIRECT($AG$10&amp;$AI51&amp;"!"&amp;$BV$16)="","★",INDIRECT($AG$10&amp;$AI51&amp;"!"&amp;$BV$16))</f>
        <v>★</v>
      </c>
      <c r="BW51" s="973" t="e" cm="1">
        <f t="array" aca="1" ref="BW51" ca="1">IF(INDIRECT($AG$10&amp;$AI51&amp;"!"&amp;$BW$16)="","★",INDIRECT($AG$10&amp;$AI51&amp;"!"&amp;$BW$16))</f>
        <v>#N/A</v>
      </c>
      <c r="BX51" s="973" t="str" cm="1">
        <f t="array" aca="1" ref="BX51" ca="1">IF(INDIRECT($AG$10&amp;$AI51&amp;"!"&amp;$BX$16)="","★",INDIRECT($AG$10&amp;$AI51&amp;"!"&amp;$BX$16))</f>
        <v>---</v>
      </c>
      <c r="BY51" s="974" cm="1">
        <f t="array" aca="1" ref="BY51" ca="1">IF(INDIRECT($AG$10&amp;$AI51&amp;"!"&amp;$BY$16)="","★",INDIRECT($AG$10&amp;$AI51&amp;"!"&amp;$BY$16))</f>
        <v>0</v>
      </c>
      <c r="BZ51" s="975" t="str" cm="1">
        <f t="array" aca="1" ref="BZ51" ca="1">IF(INDIRECT($AG$10&amp;$AI51&amp;"!"&amp;$BZ$16)="","★",INDIRECT($AG$10&amp;$AI51&amp;"!"&amp;$BZ$16))</f>
        <v>★</v>
      </c>
      <c r="CA51" s="976" t="str" cm="1">
        <f t="array" aca="1" ref="CA51" ca="1">IF(INDIRECT($AG$10&amp;$AI51&amp;"!"&amp;$CA$16)="","★",INDIRECT($AG$10&amp;$AI51&amp;"!"&amp;$CA$16))</f>
        <v>★</v>
      </c>
      <c r="CB51" s="976" t="str" cm="1">
        <f t="array" aca="1" ref="CB51" ca="1">IF(INDIRECT($AG$10&amp;$AI51&amp;"!"&amp;$CB$16)="","★",INDIRECT($AG$10&amp;$AI51&amp;"!"&amp;$CB$16))</f>
        <v>★</v>
      </c>
    </row>
    <row r="52" spans="1:80" ht="18" customHeight="1">
      <c r="B52" s="1713"/>
      <c r="C52" s="1713"/>
      <c r="D52" s="1713"/>
      <c r="E52" s="1713"/>
      <c r="F52" s="1713"/>
      <c r="G52" s="1713"/>
      <c r="H52" s="1713"/>
      <c r="I52" s="1713"/>
      <c r="J52" s="1713"/>
      <c r="K52" s="1713"/>
      <c r="L52" s="1713"/>
      <c r="M52" s="1713"/>
      <c r="N52" s="1713"/>
      <c r="O52" s="1"/>
      <c r="AE52" s="264"/>
      <c r="AF52" s="40"/>
      <c r="AG52" s="40"/>
      <c r="AH52" s="40"/>
      <c r="AI52" s="977"/>
      <c r="AJ52" s="978"/>
      <c r="AK52" s="979"/>
      <c r="AL52" s="979"/>
      <c r="AM52" s="979"/>
      <c r="AN52" s="979"/>
      <c r="AO52" s="979"/>
      <c r="AP52" s="979"/>
      <c r="AQ52" s="980"/>
      <c r="AR52" s="978"/>
      <c r="AS52" s="979"/>
      <c r="AT52" s="979"/>
      <c r="AU52" s="979"/>
      <c r="AV52" s="979"/>
      <c r="AW52" s="980"/>
      <c r="AX52" s="978"/>
      <c r="AY52" s="979"/>
      <c r="AZ52" s="981" t="str" cm="1">
        <f t="array" aca="1" ref="AZ52" ca="1">IF(INDIRECT($AG$10&amp;$AI51&amp;"!"&amp;$AZ$17)="","★",INDIRECT($AG$10&amp;$AI51&amp;"!"&amp;$AZ$17))</f>
        <v>★</v>
      </c>
      <c r="BA52" s="981" t="str" cm="1">
        <f t="array" aca="1" ref="BA52" ca="1">IF(INDIRECT($AG$10&amp;$AI51&amp;"!"&amp;$BA$17)="","★",INDIRECT($AG$10&amp;$AI51&amp;"!"&amp;$BA$17))</f>
        <v>★</v>
      </c>
      <c r="BB52" s="981" t="str" cm="1">
        <f t="array" aca="1" ref="BB52" ca="1">IF(INDIRECT($AG$10&amp;$AI51&amp;"!"&amp;$BB$17)="","★",INDIRECT($AG$10&amp;$AI51&amp;"!"&amp;$BB$17))</f>
        <v>★</v>
      </c>
      <c r="BC52" s="981" t="str" cm="1">
        <f t="array" aca="1" ref="BC52" ca="1">IF(INDIRECT($AG$10&amp;$AI51&amp;"!"&amp;$BC$17)="","★",INDIRECT($AG$10&amp;$AI51&amp;"!"&amp;$BC$17))</f>
        <v>★</v>
      </c>
      <c r="BD52" s="981" t="str" cm="1">
        <f t="array" aca="1" ref="BD52" ca="1">IF(INDIRECT($AG$10&amp;$AI51&amp;"!"&amp;$BD$17)="","★",INDIRECT($AG$10&amp;$AI51&amp;"!"&amp;$BD$17))</f>
        <v>★</v>
      </c>
      <c r="BE52" s="981" t="str" cm="1">
        <f t="array" aca="1" ref="BE52" ca="1">IF(INDIRECT($AG$10&amp;$AI51&amp;"!"&amp;$BE$17)="","★",INDIRECT($AG$10&amp;$AI51&amp;"!"&amp;$BE$17))</f>
        <v>★</v>
      </c>
      <c r="BF52" s="979"/>
      <c r="BG52" s="981" t="str" cm="1">
        <f t="array" aca="1" ref="BG52" ca="1">IF(INDIRECT($AG$10&amp;$AI51&amp;"!"&amp;$BG$17)="","★",INDIRECT($AG$10&amp;$AI51&amp;"!"&amp;$BG$17))</f>
        <v>★</v>
      </c>
      <c r="BH52" s="981" t="str" cm="1">
        <f t="array" aca="1" ref="BH52" ca="1">IF(INDIRECT($AG$10&amp;$AI51&amp;"!"&amp;$BH$17)="","★",INDIRECT($AG$10&amp;$AI51&amp;"!"&amp;$BH$17))</f>
        <v>★</v>
      </c>
      <c r="BI52" s="979"/>
      <c r="BJ52" s="981" t="e" cm="1">
        <f t="array" aca="1" ref="BJ52" ca="1">IF(INDIRECT($AG$10&amp;$AI51&amp;"!"&amp;$BJ$17)="","★",INDIRECT($AG$10&amp;$AI51&amp;"!"&amp;$BJ$17))</f>
        <v>#N/A</v>
      </c>
      <c r="BK52" s="981" t="str" cm="1">
        <f t="array" aca="1" ref="BK52" ca="1">IF(INDIRECT($AG$10&amp;$AI51&amp;"!"&amp;$BK$17)="","★",INDIRECT($AG$10&amp;$AI51&amp;"!"&amp;$BK$17))</f>
        <v>---</v>
      </c>
      <c r="BL52" s="979"/>
      <c r="BM52" s="981" t="str" cm="1">
        <f t="array" aca="1" ref="BM52" ca="1">IF(INDIRECT($AG$10&amp;$AI51&amp;"!"&amp;$BM$17)="","★",INDIRECT($AG$10&amp;$AI51&amp;"!"&amp;$BM$17))</f>
        <v>★</v>
      </c>
      <c r="BN52" s="981" t="str" cm="1">
        <f t="array" aca="1" ref="BN52" ca="1">IF(INDIRECT($AG$10&amp;$AI51&amp;"!"&amp;$BN$17)="","★",INDIRECT($AG$10&amp;$AI51&amp;"!"&amp;$BN$17))</f>
        <v>★</v>
      </c>
      <c r="BO52" s="981" t="str" cm="1">
        <f t="array" aca="1" ref="BO52" ca="1">IF(INDIRECT($AG$10&amp;$AI51&amp;"!"&amp;$BO$17)="","★",INDIRECT($AG$10&amp;$AI51&amp;"!"&amp;$BO$17))</f>
        <v>★</v>
      </c>
      <c r="BP52" s="981" t="str" cm="1">
        <f t="array" aca="1" ref="BP52" ca="1">IF(INDIRECT($AG$10&amp;$AI51&amp;"!"&amp;$BP$17)="","★",INDIRECT($AG$10&amp;$AI51&amp;"!"&amp;$BP$17))</f>
        <v>★</v>
      </c>
      <c r="BQ52" s="981" t="str" cm="1">
        <f t="array" aca="1" ref="BQ52" ca="1">IF(INDIRECT($AG$10&amp;$AI51&amp;"!"&amp;$BQ$17)="","★",INDIRECT($AG$10&amp;$AI51&amp;"!"&amp;$BQ$17))</f>
        <v>★</v>
      </c>
      <c r="BR52" s="981" t="str" cm="1">
        <f t="array" aca="1" ref="BR52" ca="1">IF(INDIRECT($AG$10&amp;$AI51&amp;"!"&amp;$BR$17)="","★",INDIRECT($AG$10&amp;$AI51&amp;"!"&amp;$BR$17))</f>
        <v>★</v>
      </c>
      <c r="BS52" s="979"/>
      <c r="BT52" s="981" t="str" cm="1">
        <f t="array" aca="1" ref="BT52" ca="1">IF(INDIRECT($AG$10&amp;$AI51&amp;"!"&amp;$BT$17)="","★",INDIRECT($AG$10&amp;$AI51&amp;"!"&amp;$BT$17))</f>
        <v>★</v>
      </c>
      <c r="BU52" s="981" t="str" cm="1">
        <f t="array" aca="1" ref="BU52" ca="1">IF(INDIRECT($AG$10&amp;$AI51&amp;"!"&amp;$BU$17)="","★",INDIRECT($AG$10&amp;$AI51&amp;"!"&amp;$BU$17))</f>
        <v>★</v>
      </c>
      <c r="BV52" s="979"/>
      <c r="BW52" s="981" t="e" cm="1">
        <f t="array" aca="1" ref="BW52" ca="1">IF(INDIRECT($AG$10&amp;$AI51&amp;"!"&amp;$BW$17)="","★",INDIRECT($AG$10&amp;$AI51&amp;"!"&amp;$BW$17))</f>
        <v>#N/A</v>
      </c>
      <c r="BX52" s="981" t="str" cm="1">
        <f t="array" aca="1" ref="BX52" ca="1">IF(INDIRECT($AG$10&amp;$AI51&amp;"!"&amp;$BX$17)="","★",INDIRECT($AG$10&amp;$AI51&amp;"!"&amp;$BX$17))</f>
        <v>---</v>
      </c>
      <c r="BY52" s="980"/>
      <c r="BZ52" s="982"/>
      <c r="CA52" s="983"/>
      <c r="CB52" s="983"/>
    </row>
    <row r="53" spans="1:80" s="39" customFormat="1" ht="18" customHeight="1">
      <c r="A53" s="250"/>
      <c r="B53" s="1712"/>
      <c r="C53" s="1712"/>
      <c r="D53" s="1712"/>
      <c r="E53" s="1712"/>
      <c r="F53" s="1712"/>
      <c r="G53" s="1712"/>
      <c r="H53" s="1712"/>
      <c r="I53" s="1712"/>
      <c r="J53" s="1712"/>
      <c r="K53" s="1712"/>
      <c r="L53" s="1712"/>
      <c r="M53" s="1712"/>
      <c r="N53" s="1712"/>
      <c r="P53" s="250"/>
      <c r="Q53" s="250"/>
      <c r="R53" s="250"/>
      <c r="S53" s="250"/>
      <c r="T53" s="250"/>
      <c r="U53" s="250"/>
      <c r="V53" s="250"/>
      <c r="W53" s="250"/>
      <c r="X53" s="250"/>
      <c r="Y53" s="250"/>
      <c r="Z53" s="250"/>
      <c r="AA53" s="250"/>
      <c r="AB53" s="250"/>
      <c r="AC53" s="250"/>
      <c r="AD53" s="250"/>
      <c r="AE53" s="250"/>
      <c r="AF53" s="40"/>
      <c r="AG53" s="40"/>
      <c r="AH53" s="40"/>
      <c r="AI53" s="977"/>
      <c r="AJ53" s="978"/>
      <c r="AK53" s="979"/>
      <c r="AL53" s="979"/>
      <c r="AM53" s="979"/>
      <c r="AN53" s="979"/>
      <c r="AO53" s="979"/>
      <c r="AP53" s="979"/>
      <c r="AQ53" s="980"/>
      <c r="AR53" s="978"/>
      <c r="AS53" s="979"/>
      <c r="AT53" s="979"/>
      <c r="AU53" s="979"/>
      <c r="AV53" s="979"/>
      <c r="AW53" s="980"/>
      <c r="AX53" s="978"/>
      <c r="AY53" s="979"/>
      <c r="AZ53" s="981" t="str" cm="1">
        <f t="array" aca="1" ref="AZ53" ca="1">IF(INDIRECT($AG$10&amp;$AI51&amp;"!"&amp;$AZ$18)="","★",INDIRECT($AG$10&amp;$AI51&amp;"!"&amp;$AZ$18))</f>
        <v>★</v>
      </c>
      <c r="BA53" s="981" t="str" cm="1">
        <f t="array" aca="1" ref="BA53" ca="1">IF(INDIRECT($AG$10&amp;$AI51&amp;"!"&amp;$BA$18)="","★",INDIRECT($AG$10&amp;$AI51&amp;"!"&amp;$BA$18))</f>
        <v>★</v>
      </c>
      <c r="BB53" s="981" t="str" cm="1">
        <f t="array" aca="1" ref="BB53" ca="1">IF(INDIRECT($AG$10&amp;$AI51&amp;"!"&amp;$BB$18)="","★",INDIRECT($AG$10&amp;$AI51&amp;"!"&amp;$BB$18))</f>
        <v>★</v>
      </c>
      <c r="BC53" s="981" t="str" cm="1">
        <f t="array" aca="1" ref="BC53" ca="1">IF(INDIRECT($AG$10&amp;$AI51&amp;"!"&amp;$BC$18)="","★",INDIRECT($AG$10&amp;$AI51&amp;"!"&amp;$BC$18))</f>
        <v>★</v>
      </c>
      <c r="BD53" s="981" t="str" cm="1">
        <f t="array" aca="1" ref="BD53" ca="1">IF(INDIRECT($AG$10&amp;$AI51&amp;"!"&amp;$BD$18)="","★",INDIRECT($AG$10&amp;$AI51&amp;"!"&amp;$BD$18))</f>
        <v>★</v>
      </c>
      <c r="BE53" s="981" t="str" cm="1">
        <f t="array" aca="1" ref="BE53" ca="1">IF(INDIRECT($AG$10&amp;$AI51&amp;"!"&amp;$BE$18)="","★",INDIRECT($AG$10&amp;$AI51&amp;"!"&amp;$BE$18))</f>
        <v>★</v>
      </c>
      <c r="BF53" s="979"/>
      <c r="BG53" s="981" t="str" cm="1">
        <f t="array" aca="1" ref="BG53" ca="1">IF(INDIRECT($AG$10&amp;$AI51&amp;"!"&amp;$BG$18)="","★",INDIRECT($AG$10&amp;$AI51&amp;"!"&amp;$BG$18))</f>
        <v>★</v>
      </c>
      <c r="BH53" s="981" t="str" cm="1">
        <f t="array" aca="1" ref="BH53" ca="1">IF(INDIRECT($AG$10&amp;$AI51&amp;"!"&amp;$BH$18)="","★",INDIRECT($AG$10&amp;$AI51&amp;"!"&amp;$BH$18))</f>
        <v>★</v>
      </c>
      <c r="BI53" s="979"/>
      <c r="BJ53" s="981" t="e" cm="1">
        <f t="array" aca="1" ref="BJ53" ca="1">IF(INDIRECT($AG$10&amp;$AI51&amp;"!"&amp;$BJ$18)="","★",INDIRECT($AG$10&amp;$AI51&amp;"!"&amp;$BJ$18))</f>
        <v>#N/A</v>
      </c>
      <c r="BK53" s="981" t="str" cm="1">
        <f t="array" aca="1" ref="BK53" ca="1">IF(INDIRECT($AG$10&amp;$AI51&amp;"!"&amp;$BK$18)="","★",INDIRECT($AG$10&amp;$AI51&amp;"!"&amp;$BK$18))</f>
        <v>---</v>
      </c>
      <c r="BL53" s="979"/>
      <c r="BM53" s="981" t="str" cm="1">
        <f t="array" aca="1" ref="BM53" ca="1">IF(INDIRECT($AG$10&amp;$AI51&amp;"!"&amp;$BM$18)="","★",INDIRECT($AG$10&amp;$AI51&amp;"!"&amp;$BM$18))</f>
        <v>★</v>
      </c>
      <c r="BN53" s="981" t="str" cm="1">
        <f t="array" aca="1" ref="BN53" ca="1">IF(INDIRECT($AG$10&amp;$AI51&amp;"!"&amp;$BN$18)="","★",INDIRECT($AG$10&amp;$AI51&amp;"!"&amp;$BN$18))</f>
        <v>★</v>
      </c>
      <c r="BO53" s="981" t="str" cm="1">
        <f t="array" aca="1" ref="BO53" ca="1">IF(INDIRECT($AG$10&amp;$AI51&amp;"!"&amp;$BO$18)="","★",INDIRECT($AG$10&amp;$AI51&amp;"!"&amp;$BO$18))</f>
        <v>★</v>
      </c>
      <c r="BP53" s="981" t="str" cm="1">
        <f t="array" aca="1" ref="BP53" ca="1">IF(INDIRECT($AG$10&amp;$AI51&amp;"!"&amp;$BP$18)="","★",INDIRECT($AG$10&amp;$AI51&amp;"!"&amp;$BP$18))</f>
        <v>★</v>
      </c>
      <c r="BQ53" s="981" t="str" cm="1">
        <f t="array" aca="1" ref="BQ53" ca="1">IF(INDIRECT($AG$10&amp;$AI51&amp;"!"&amp;$BQ$18)="","★",INDIRECT($AG$10&amp;$AI51&amp;"!"&amp;$BQ$18))</f>
        <v>★</v>
      </c>
      <c r="BR53" s="981" t="str" cm="1">
        <f t="array" aca="1" ref="BR53" ca="1">IF(INDIRECT($AG$10&amp;$AI51&amp;"!"&amp;$BR$18)="","★",INDIRECT($AG$10&amp;$AI51&amp;"!"&amp;$BR$18))</f>
        <v>★</v>
      </c>
      <c r="BS53" s="979"/>
      <c r="BT53" s="981" t="str" cm="1">
        <f t="array" aca="1" ref="BT53" ca="1">IF(INDIRECT($AG$10&amp;$AI51&amp;"!"&amp;$BT$18)="","★",INDIRECT($AG$10&amp;$AI51&amp;"!"&amp;$BT$18))</f>
        <v>★</v>
      </c>
      <c r="BU53" s="981" t="str" cm="1">
        <f t="array" aca="1" ref="BU53" ca="1">IF(INDIRECT($AG$10&amp;$AI51&amp;"!"&amp;$BU$18)="","★",INDIRECT($AG$10&amp;$AI51&amp;"!"&amp;$BU$18))</f>
        <v>★</v>
      </c>
      <c r="BV53" s="979"/>
      <c r="BW53" s="981" t="e" cm="1">
        <f t="array" aca="1" ref="BW53" ca="1">IF(INDIRECT($AG$10&amp;$AI51&amp;"!"&amp;$BW$18)="","★",INDIRECT($AG$10&amp;$AI51&amp;"!"&amp;$BW$18))</f>
        <v>#N/A</v>
      </c>
      <c r="BX53" s="981" t="str" cm="1">
        <f t="array" aca="1" ref="BX53" ca="1">IF(INDIRECT($AG$10&amp;$AI51&amp;"!"&amp;$BX$18)="","★",INDIRECT($AG$10&amp;$AI51&amp;"!"&amp;$BX$18))</f>
        <v>---</v>
      </c>
      <c r="BY53" s="980"/>
      <c r="BZ53" s="982"/>
      <c r="CA53" s="983"/>
      <c r="CB53" s="983"/>
    </row>
    <row r="54" spans="1:80" s="39" customFormat="1" ht="18" customHeight="1" thickBot="1">
      <c r="A54" s="250"/>
      <c r="P54" s="250"/>
      <c r="Q54" s="250"/>
      <c r="R54" s="250"/>
      <c r="S54" s="250"/>
      <c r="T54" s="250"/>
      <c r="U54" s="250"/>
      <c r="V54" s="250"/>
      <c r="W54" s="250"/>
      <c r="X54" s="250"/>
      <c r="Y54" s="250"/>
      <c r="Z54" s="250"/>
      <c r="AA54" s="250"/>
      <c r="AB54" s="250"/>
      <c r="AC54" s="250"/>
      <c r="AD54" s="250"/>
      <c r="AE54" s="250"/>
      <c r="AF54" s="250"/>
      <c r="AG54" s="250"/>
      <c r="AH54" s="40"/>
      <c r="AI54" s="984"/>
      <c r="AJ54" s="985"/>
      <c r="AK54" s="986"/>
      <c r="AL54" s="986"/>
      <c r="AM54" s="986"/>
      <c r="AN54" s="986"/>
      <c r="AO54" s="986"/>
      <c r="AP54" s="986"/>
      <c r="AQ54" s="987"/>
      <c r="AR54" s="985"/>
      <c r="AS54" s="986"/>
      <c r="AT54" s="986"/>
      <c r="AU54" s="986"/>
      <c r="AV54" s="986"/>
      <c r="AW54" s="987"/>
      <c r="AX54" s="985"/>
      <c r="AY54" s="986"/>
      <c r="AZ54" s="988" t="str" cm="1">
        <f t="array" aca="1" ref="AZ54" ca="1">IF(INDIRECT($AG$10&amp;$AI51&amp;"!"&amp;$AZ$19)="","★",INDIRECT($AG$10&amp;$AI51&amp;"!"&amp;$AZ$19))</f>
        <v>★</v>
      </c>
      <c r="BA54" s="988" t="str" cm="1">
        <f t="array" aca="1" ref="BA54" ca="1">IF(INDIRECT($AG$10&amp;$AI51&amp;"!"&amp;$BA$19)="","★",INDIRECT($AG$10&amp;$AI51&amp;"!"&amp;$BA$19))</f>
        <v>★</v>
      </c>
      <c r="BB54" s="988" t="str" cm="1">
        <f t="array" aca="1" ref="BB54" ca="1">IF(INDIRECT($AG$10&amp;$AI51&amp;"!"&amp;$BB$19)="","★",INDIRECT($AG$10&amp;$AI51&amp;"!"&amp;$BB$19))</f>
        <v>★</v>
      </c>
      <c r="BC54" s="988" t="str" cm="1">
        <f t="array" aca="1" ref="BC54" ca="1">IF(INDIRECT($AG$10&amp;$AI51&amp;"!"&amp;$BC$19)="","★",INDIRECT($AG$10&amp;$AI51&amp;"!"&amp;$BC$19))</f>
        <v>★</v>
      </c>
      <c r="BD54" s="988" t="str" cm="1">
        <f t="array" aca="1" ref="BD54" ca="1">IF(INDIRECT($AG$10&amp;$AI51&amp;"!"&amp;$BD$19)="","★",INDIRECT($AG$10&amp;$AI51&amp;"!"&amp;$BD$19))</f>
        <v>★</v>
      </c>
      <c r="BE54" s="988" t="str" cm="1">
        <f t="array" aca="1" ref="BE54" ca="1">IF(INDIRECT($AG$10&amp;$AI51&amp;"!"&amp;$BE$19)="","★",INDIRECT($AG$10&amp;$AI51&amp;"!"&amp;$BE$19))</f>
        <v>★</v>
      </c>
      <c r="BF54" s="986"/>
      <c r="BG54" s="988" t="str" cm="1">
        <f t="array" aca="1" ref="BG54" ca="1">IF(INDIRECT($AG$10&amp;$AI51&amp;"!"&amp;$BG$19)="","★",INDIRECT($AG$10&amp;$AI51&amp;"!"&amp;$BG$19))</f>
        <v>★</v>
      </c>
      <c r="BH54" s="988" t="str" cm="1">
        <f t="array" aca="1" ref="BH54" ca="1">IF(INDIRECT($AG$10&amp;$AI51&amp;"!"&amp;$BH$19)="","★",INDIRECT($AG$10&amp;$AI51&amp;"!"&amp;$BH$19))</f>
        <v>★</v>
      </c>
      <c r="BI54" s="986"/>
      <c r="BJ54" s="988" t="e" cm="1">
        <f t="array" aca="1" ref="BJ54" ca="1">IF(INDIRECT($AG$10&amp;$AI51&amp;"!"&amp;$BJ$19)="","★",INDIRECT($AG$10&amp;$AI51&amp;"!"&amp;$BJ$19))</f>
        <v>#N/A</v>
      </c>
      <c r="BK54" s="988" t="str" cm="1">
        <f t="array" aca="1" ref="BK54" ca="1">IF(INDIRECT($AG$10&amp;$AI51&amp;"!"&amp;$BK$19)="","★",INDIRECT($AG$10&amp;$AI51&amp;"!"&amp;$BK$19))</f>
        <v>---</v>
      </c>
      <c r="BL54" s="986"/>
      <c r="BM54" s="988" t="str" cm="1">
        <f t="array" aca="1" ref="BM54" ca="1">IF(INDIRECT($AG$10&amp;$AI51&amp;"!"&amp;$BM$19)="","★",INDIRECT($AG$10&amp;$AI51&amp;"!"&amp;$BM$19))</f>
        <v>★</v>
      </c>
      <c r="BN54" s="988" t="str" cm="1">
        <f t="array" aca="1" ref="BN54" ca="1">IF(INDIRECT($AG$10&amp;$AI51&amp;"!"&amp;$BN$19)="","★",INDIRECT($AG$10&amp;$AI51&amp;"!"&amp;$BN$19))</f>
        <v>★</v>
      </c>
      <c r="BO54" s="988" t="str" cm="1">
        <f t="array" aca="1" ref="BO54" ca="1">IF(INDIRECT($AG$10&amp;$AI51&amp;"!"&amp;$BO$19)="","★",INDIRECT($AG$10&amp;$AI51&amp;"!"&amp;$BO$19))</f>
        <v>★</v>
      </c>
      <c r="BP54" s="988" t="str" cm="1">
        <f t="array" aca="1" ref="BP54" ca="1">IF(INDIRECT($AG$10&amp;$AI51&amp;"!"&amp;$BP$19)="","★",INDIRECT($AG$10&amp;$AI51&amp;"!"&amp;$BP$19))</f>
        <v>★</v>
      </c>
      <c r="BQ54" s="988" t="str" cm="1">
        <f t="array" aca="1" ref="BQ54" ca="1">IF(INDIRECT($AG$10&amp;$AI51&amp;"!"&amp;$BQ$19)="","★",INDIRECT($AG$10&amp;$AI51&amp;"!"&amp;$BQ$19))</f>
        <v>★</v>
      </c>
      <c r="BR54" s="988" t="str" cm="1">
        <f t="array" aca="1" ref="BR54" ca="1">IF(INDIRECT($AG$10&amp;$AI51&amp;"!"&amp;$BR$19)="","★",INDIRECT($AG$10&amp;$AI51&amp;"!"&amp;$BR$19))</f>
        <v>★</v>
      </c>
      <c r="BS54" s="986"/>
      <c r="BT54" s="988" t="str" cm="1">
        <f t="array" aca="1" ref="BT54" ca="1">IF(INDIRECT($AG$10&amp;$AI51&amp;"!"&amp;$BT$19)="","★",INDIRECT($AG$10&amp;$AI51&amp;"!"&amp;$BT$19))</f>
        <v>★</v>
      </c>
      <c r="BU54" s="988" t="str" cm="1">
        <f t="array" aca="1" ref="BU54" ca="1">IF(INDIRECT($AG$10&amp;$AI51&amp;"!"&amp;$BU$19)="","★",INDIRECT($AG$10&amp;$AI51&amp;"!"&amp;$BU$19))</f>
        <v>★</v>
      </c>
      <c r="BV54" s="986"/>
      <c r="BW54" s="988" t="e" cm="1">
        <f t="array" aca="1" ref="BW54" ca="1">IF(INDIRECT($AG$10&amp;$AI51&amp;"!"&amp;$BW$19)="","★",INDIRECT($AG$10&amp;$AI51&amp;"!"&amp;$BW$19))</f>
        <v>#N/A</v>
      </c>
      <c r="BX54" s="988" t="str" cm="1">
        <f t="array" aca="1" ref="BX54" ca="1">IF(INDIRECT($AG$10&amp;$AI51&amp;"!"&amp;$BX$19)="","★",INDIRECT($AG$10&amp;$AI51&amp;"!"&amp;$BX$19))</f>
        <v>---</v>
      </c>
      <c r="BY54" s="987"/>
      <c r="BZ54" s="989"/>
      <c r="CA54" s="990"/>
      <c r="CB54" s="990"/>
    </row>
    <row r="55" spans="1:80" s="39" customFormat="1" ht="18" customHeight="1">
      <c r="A55" s="250"/>
      <c r="P55" s="250"/>
      <c r="Q55" s="250"/>
      <c r="R55" s="250"/>
      <c r="S55" s="250"/>
      <c r="T55" s="250"/>
      <c r="U55" s="250"/>
      <c r="V55" s="250"/>
      <c r="W55" s="250"/>
      <c r="X55" s="250"/>
      <c r="Y55" s="250"/>
      <c r="Z55" s="250"/>
      <c r="AA55" s="250"/>
      <c r="AB55" s="250"/>
      <c r="AC55" s="250"/>
      <c r="AD55" s="250"/>
      <c r="AE55" s="250"/>
      <c r="AF55" s="250"/>
      <c r="AG55" s="250"/>
      <c r="AH55" s="40"/>
      <c r="AI55" s="971">
        <v>9</v>
      </c>
      <c r="AJ55" s="972" t="str" cm="1">
        <f t="array" aca="1" ref="AJ55" ca="1">IF(INDIRECT($AG$10&amp;$AI55&amp;"!"&amp;$AJ$16)="","★",INDIRECT($AG$10&amp;$AI55&amp;"!"&amp;$AJ$16))</f>
        <v>★</v>
      </c>
      <c r="AK55" s="973" t="str" cm="1">
        <f t="array" aca="1" ref="AK55" ca="1">IF(INDIRECT($AG$10&amp;$AI55&amp;"!"&amp;$AK$16)="","★",INDIRECT($AG$10&amp;$AI55&amp;"!"&amp;$AK$16))</f>
        <v>★</v>
      </c>
      <c r="AL55" s="973" t="str" cm="1">
        <f t="array" aca="1" ref="AL55" ca="1">IF(INDIRECT($AG$10&amp;$AI55&amp;"!"&amp;$AL$16)="","★",INDIRECT($AG$10&amp;$AI55&amp;"!"&amp;$AL$16))</f>
        <v>★</v>
      </c>
      <c r="AM55" s="973" t="str" cm="1">
        <f t="array" aca="1" ref="AM55" ca="1">IF(INDIRECT($AG$10&amp;$AI55&amp;"!"&amp;$AM$16)="","★",INDIRECT($AG$10&amp;$AI55&amp;"!"&amp;$AM$16))</f>
        <v>★</v>
      </c>
      <c r="AN55" s="973" t="str" cm="1">
        <f t="array" aca="1" ref="AN55" ca="1">IF(INDIRECT($AG$10&amp;$AI55&amp;"!"&amp;$AN$16)="","★",INDIRECT($AG$10&amp;$AI55&amp;"!"&amp;$AN$16))</f>
        <v>★</v>
      </c>
      <c r="AO55" s="973" t="str" cm="1">
        <f t="array" aca="1" ref="AO55" ca="1">IF(INDIRECT($AG$10&amp;$AI55&amp;"!"&amp;$AO$16)="","★",INDIRECT($AG$10&amp;$AI55&amp;"!"&amp;$AO$16))</f>
        <v>★</v>
      </c>
      <c r="AP55" s="973" t="str" cm="1">
        <f t="array" aca="1" ref="AP55" ca="1">IF(INDIRECT($AG$10&amp;$AI55&amp;"!"&amp;$AP$16)="","★",INDIRECT($AG$10&amp;$AI55&amp;"!"&amp;$AP$16))</f>
        <v>★</v>
      </c>
      <c r="AQ55" s="974" t="str" cm="1">
        <f t="array" aca="1" ref="AQ55" ca="1">IF(INDIRECT($AG$10&amp;$AI55&amp;"!"&amp;$AQ$16)="","★",INDIRECT($AG$10&amp;$AI55&amp;"!"&amp;$AQ$16))</f>
        <v>★</v>
      </c>
      <c r="AR55" s="972" t="str" cm="1">
        <f t="array" aca="1" ref="AR55" ca="1">IF(INDIRECT($AG$10&amp;$AI55&amp;"!"&amp;$AR$16)="","★",INDIRECT($AG$10&amp;$AI55&amp;"!"&amp;$AR$16))</f>
        <v>★</v>
      </c>
      <c r="AS55" s="973" t="str" cm="1">
        <f t="array" aca="1" ref="AS55" ca="1">IF(INDIRECT($AG$10&amp;$AI55&amp;"!"&amp;$AS$16)="","★",INDIRECT($AG$10&amp;$AI55&amp;"!"&amp;$AS$16))</f>
        <v>★</v>
      </c>
      <c r="AT55" s="973" t="str" cm="1">
        <f t="array" aca="1" ref="AT55" ca="1">IF(INDIRECT($AG$10&amp;$AI55&amp;"!"&amp;$AT$16)="","★",INDIRECT($AG$10&amp;$AI55&amp;"!"&amp;$AT$16))</f>
        <v>★</v>
      </c>
      <c r="AU55" s="973" t="str" cm="1">
        <f t="array" aca="1" ref="AU55" ca="1">IF(INDIRECT($AG$10&amp;$AI55&amp;"!"&amp;$AU$16)="","★",INDIRECT($AG$10&amp;$AI55&amp;"!"&amp;$AU$16))</f>
        <v>★</v>
      </c>
      <c r="AV55" s="973" t="str" cm="1">
        <f t="array" aca="1" ref="AV55" ca="1">IF(INDIRECT($AG$10&amp;$AI55&amp;"!"&amp;$AV$16)="","★",INDIRECT($AG$10&amp;$AI55&amp;"!"&amp;$AV$16))</f>
        <v>★</v>
      </c>
      <c r="AW55" s="974" t="str" cm="1">
        <f t="array" aca="1" ref="AW55" ca="1">IF(INDIRECT($AG$10&amp;$AI55&amp;"!"&amp;$AW$16)="","★",INDIRECT($AG$10&amp;$AI55&amp;"!"&amp;$AW$16))</f>
        <v>★</v>
      </c>
      <c r="AX55" s="972" t="e" cm="1">
        <f t="array" aca="1" ref="AX55" ca="1">IF(INDIRECT($AG$10&amp;$AI55&amp;"!"&amp;$AX$16)="","★",INDIRECT($AG$10&amp;$AI55&amp;"!"&amp;$AX$16))</f>
        <v>#VALUE!</v>
      </c>
      <c r="AY55" s="973" t="e" cm="1">
        <f t="array" aca="1" ref="AY55" ca="1">IF(INDIRECT($AG$10&amp;$AI55&amp;"!"&amp;$AY$16)="","★",INDIRECT($AG$10&amp;$AI55&amp;"!"&amp;$AY$16))</f>
        <v>#VALUE!</v>
      </c>
      <c r="AZ55" s="973" t="str" cm="1">
        <f t="array" aca="1" ref="AZ55" ca="1">IF(INDIRECT($AG$10&amp;$AI55&amp;"!"&amp;$AZ$16)="","★",INDIRECT($AG$10&amp;$AI55&amp;"!"&amp;$AZ$16))</f>
        <v>★</v>
      </c>
      <c r="BA55" s="973" t="str" cm="1">
        <f t="array" aca="1" ref="BA55" ca="1">IF(INDIRECT($AG$10&amp;$AI55&amp;"!"&amp;$BA$16)="","★",INDIRECT($AG$10&amp;$AI55&amp;"!"&amp;$BA$16))</f>
        <v>★</v>
      </c>
      <c r="BB55" s="973" t="str" cm="1">
        <f t="array" aca="1" ref="BB55" ca="1">IF(INDIRECT($AG$10&amp;$AI55&amp;"!"&amp;$BB$16)="","★",INDIRECT($AG$10&amp;$AI55&amp;"!"&amp;$BB$16))</f>
        <v>★</v>
      </c>
      <c r="BC55" s="973" t="str" cm="1">
        <f t="array" aca="1" ref="BC55" ca="1">IF(INDIRECT($AG$10&amp;$AI55&amp;"!"&amp;$BC$16)="","★",INDIRECT($AG$10&amp;$AI55&amp;"!"&amp;$BC$16))</f>
        <v>★</v>
      </c>
      <c r="BD55" s="973" t="str" cm="1">
        <f t="array" aca="1" ref="BD55" ca="1">IF(INDIRECT($AG$10&amp;$AI55&amp;"!"&amp;$BD$16)="","★",INDIRECT($AG$10&amp;$AI55&amp;"!"&amp;$BD$16))</f>
        <v>★</v>
      </c>
      <c r="BE55" s="973" t="str" cm="1">
        <f t="array" aca="1" ref="BE55" ca="1">IF(INDIRECT($AG$10&amp;$AI55&amp;"!"&amp;$BE$16)="","★",INDIRECT($AG$10&amp;$AI55&amp;"!"&amp;$BE$16))</f>
        <v>★</v>
      </c>
      <c r="BF55" s="973" t="str" cm="1">
        <f t="array" aca="1" ref="BF55" ca="1">IF(INDIRECT($AG$10&amp;$AI55&amp;"!"&amp;$BF$16)="","★",INDIRECT($AG$10&amp;$AI55&amp;"!"&amp;$BF$16))</f>
        <v>★</v>
      </c>
      <c r="BG55" s="973" t="str" cm="1">
        <f t="array" aca="1" ref="BG55" ca="1">IF(INDIRECT($AG$10&amp;$AI55&amp;"!"&amp;$BG$16)="","★",INDIRECT($AG$10&amp;$AI55&amp;"!"&amp;$BG$16))</f>
        <v>★</v>
      </c>
      <c r="BH55" s="973" t="str" cm="1">
        <f t="array" aca="1" ref="BH55" ca="1">IF(INDIRECT($AG$10&amp;$AI55&amp;"!"&amp;$BH$16)="","★",INDIRECT($AG$10&amp;$AI55&amp;"!"&amp;$BH$16))</f>
        <v>★</v>
      </c>
      <c r="BI55" s="973" t="str" cm="1">
        <f t="array" aca="1" ref="BI55" ca="1">IF(INDIRECT($AG$10&amp;$AI55&amp;"!"&amp;$BI$16)="","★",INDIRECT($AG$10&amp;$AI55&amp;"!"&amp;$BI$16))</f>
        <v>★</v>
      </c>
      <c r="BJ55" s="973" t="e" cm="1">
        <f t="array" aca="1" ref="BJ55" ca="1">IF(INDIRECT($AG$10&amp;$AI55&amp;"!"&amp;$BJ$16)="","★",INDIRECT($AG$10&amp;$AI55&amp;"!"&amp;$BJ$16))</f>
        <v>#N/A</v>
      </c>
      <c r="BK55" s="973" t="str" cm="1">
        <f t="array" aca="1" ref="BK55" ca="1">IF(INDIRECT($AG$10&amp;$AI55&amp;"!"&amp;$BK$16)="","★",INDIRECT($AG$10&amp;$AI55&amp;"!"&amp;$BK$16))</f>
        <v>---</v>
      </c>
      <c r="BL55" s="973" cm="1">
        <f t="array" aca="1" ref="BL55" ca="1">IF(INDIRECT($AG$10&amp;$AI55&amp;"!"&amp;$BL$16)="","★",INDIRECT($AG$10&amp;$AI55&amp;"!"&amp;$BL$16))</f>
        <v>0</v>
      </c>
      <c r="BM55" s="973" t="str" cm="1">
        <f t="array" aca="1" ref="BM55" ca="1">IF(INDIRECT($AG$10&amp;$AI55&amp;"!"&amp;$BM$16)="","★",INDIRECT($AG$10&amp;$AI55&amp;"!"&amp;$BM$16))</f>
        <v>★</v>
      </c>
      <c r="BN55" s="973" t="str" cm="1">
        <f t="array" aca="1" ref="BN55" ca="1">IF(INDIRECT($AG$10&amp;$AI55&amp;"!"&amp;$BN$16)="","★",INDIRECT($AG$10&amp;$AI55&amp;"!"&amp;$BN$16))</f>
        <v>★</v>
      </c>
      <c r="BO55" s="973" t="str" cm="1">
        <f t="array" aca="1" ref="BO55" ca="1">IF(INDIRECT($AG$10&amp;$AI55&amp;"!"&amp;$BO$16)="","★",INDIRECT($AG$10&amp;$AI55&amp;"!"&amp;$BO$16))</f>
        <v>★</v>
      </c>
      <c r="BP55" s="973" t="str" cm="1">
        <f t="array" aca="1" ref="BP55" ca="1">IF(INDIRECT($AG$10&amp;$AI55&amp;"!"&amp;$BP$16)="","★",INDIRECT($AG$10&amp;$AI55&amp;"!"&amp;$BP$16))</f>
        <v>★</v>
      </c>
      <c r="BQ55" s="973" t="str" cm="1">
        <f t="array" aca="1" ref="BQ55" ca="1">IF(INDIRECT($AG$10&amp;$AI55&amp;"!"&amp;$BQ$16)="","★",INDIRECT($AG$10&amp;$AI55&amp;"!"&amp;$BQ$16))</f>
        <v>★</v>
      </c>
      <c r="BR55" s="973" t="str" cm="1">
        <f t="array" aca="1" ref="BR55" ca="1">IF(INDIRECT($AG$10&amp;$AI55&amp;"!"&amp;$BR$16)="","★",INDIRECT($AG$10&amp;$AI55&amp;"!"&amp;$BR$16))</f>
        <v>★</v>
      </c>
      <c r="BS55" s="973" t="str" cm="1">
        <f t="array" aca="1" ref="BS55" ca="1">IF(INDIRECT($AG$10&amp;$AI55&amp;"!"&amp;$BS$16)="","★",INDIRECT($AG$10&amp;$AI55&amp;"!"&amp;$BS$16))</f>
        <v>★</v>
      </c>
      <c r="BT55" s="973" t="str" cm="1">
        <f t="array" aca="1" ref="BT55" ca="1">IF(INDIRECT($AG$10&amp;$AI55&amp;"!"&amp;$BT$16)="","★",INDIRECT($AG$10&amp;$AI55&amp;"!"&amp;$BT$16))</f>
        <v>★</v>
      </c>
      <c r="BU55" s="973" t="str" cm="1">
        <f t="array" aca="1" ref="BU55" ca="1">IF(INDIRECT($AG$10&amp;$AI55&amp;"!"&amp;$BU$16)="","★",INDIRECT($AG$10&amp;$AI55&amp;"!"&amp;$BU$16))</f>
        <v>★</v>
      </c>
      <c r="BV55" s="973" t="str" cm="1">
        <f t="array" aca="1" ref="BV55" ca="1">IF(INDIRECT($AG$10&amp;$AI55&amp;"!"&amp;$BV$16)="","★",INDIRECT($AG$10&amp;$AI55&amp;"!"&amp;$BV$16))</f>
        <v>★</v>
      </c>
      <c r="BW55" s="973" t="e" cm="1">
        <f t="array" aca="1" ref="BW55" ca="1">IF(INDIRECT($AG$10&amp;$AI55&amp;"!"&amp;$BW$16)="","★",INDIRECT($AG$10&amp;$AI55&amp;"!"&amp;$BW$16))</f>
        <v>#N/A</v>
      </c>
      <c r="BX55" s="973" t="str" cm="1">
        <f t="array" aca="1" ref="BX55" ca="1">IF(INDIRECT($AG$10&amp;$AI55&amp;"!"&amp;$BX$16)="","★",INDIRECT($AG$10&amp;$AI55&amp;"!"&amp;$BX$16))</f>
        <v>---</v>
      </c>
      <c r="BY55" s="974" cm="1">
        <f t="array" aca="1" ref="BY55" ca="1">IF(INDIRECT($AG$10&amp;$AI55&amp;"!"&amp;$BY$16)="","★",INDIRECT($AG$10&amp;$AI55&amp;"!"&amp;$BY$16))</f>
        <v>0</v>
      </c>
      <c r="BZ55" s="975" t="str" cm="1">
        <f t="array" aca="1" ref="BZ55" ca="1">IF(INDIRECT($AG$10&amp;$AI55&amp;"!"&amp;$BZ$16)="","★",INDIRECT($AG$10&amp;$AI55&amp;"!"&amp;$BZ$16))</f>
        <v>★</v>
      </c>
      <c r="CA55" s="976" t="str" cm="1">
        <f t="array" aca="1" ref="CA55" ca="1">IF(INDIRECT($AG$10&amp;$AI55&amp;"!"&amp;$CA$16)="","★",INDIRECT($AG$10&amp;$AI55&amp;"!"&amp;$CA$16))</f>
        <v>★</v>
      </c>
      <c r="CB55" s="976" t="str" cm="1">
        <f t="array" aca="1" ref="CB55" ca="1">IF(INDIRECT($AG$10&amp;$AI55&amp;"!"&amp;$CB$16)="","★",INDIRECT($AG$10&amp;$AI55&amp;"!"&amp;$CB$16))</f>
        <v>★</v>
      </c>
    </row>
    <row r="56" spans="1:80" s="39" customFormat="1" ht="18" customHeight="1">
      <c r="A56" s="250"/>
      <c r="P56" s="250"/>
      <c r="Q56" s="250"/>
      <c r="R56" s="250"/>
      <c r="S56" s="250"/>
      <c r="T56" s="250"/>
      <c r="U56" s="250"/>
      <c r="V56" s="250"/>
      <c r="W56" s="250"/>
      <c r="X56" s="250"/>
      <c r="Y56" s="250"/>
      <c r="Z56" s="250"/>
      <c r="AA56" s="250"/>
      <c r="AB56" s="250"/>
      <c r="AC56" s="250"/>
      <c r="AD56" s="250"/>
      <c r="AE56" s="250"/>
      <c r="AF56" s="250"/>
      <c r="AG56" s="250"/>
      <c r="AH56" s="40"/>
      <c r="AI56" s="977"/>
      <c r="AJ56" s="978"/>
      <c r="AK56" s="979"/>
      <c r="AL56" s="979"/>
      <c r="AM56" s="979"/>
      <c r="AN56" s="979"/>
      <c r="AO56" s="979"/>
      <c r="AP56" s="979"/>
      <c r="AQ56" s="980"/>
      <c r="AR56" s="978"/>
      <c r="AS56" s="979"/>
      <c r="AT56" s="979"/>
      <c r="AU56" s="979"/>
      <c r="AV56" s="979"/>
      <c r="AW56" s="980"/>
      <c r="AX56" s="978"/>
      <c r="AY56" s="979"/>
      <c r="AZ56" s="981" t="str" cm="1">
        <f t="array" aca="1" ref="AZ56" ca="1">IF(INDIRECT($AG$10&amp;$AI55&amp;"!"&amp;$AZ$17)="","★",INDIRECT($AG$10&amp;$AI55&amp;"!"&amp;$AZ$17))</f>
        <v>★</v>
      </c>
      <c r="BA56" s="981" t="str" cm="1">
        <f t="array" aca="1" ref="BA56" ca="1">IF(INDIRECT($AG$10&amp;$AI55&amp;"!"&amp;$BA$17)="","★",INDIRECT($AG$10&amp;$AI55&amp;"!"&amp;$BA$17))</f>
        <v>★</v>
      </c>
      <c r="BB56" s="981" t="str" cm="1">
        <f t="array" aca="1" ref="BB56" ca="1">IF(INDIRECT($AG$10&amp;$AI55&amp;"!"&amp;$BB$17)="","★",INDIRECT($AG$10&amp;$AI55&amp;"!"&amp;$BB$17))</f>
        <v>★</v>
      </c>
      <c r="BC56" s="981" t="str" cm="1">
        <f t="array" aca="1" ref="BC56" ca="1">IF(INDIRECT($AG$10&amp;$AI55&amp;"!"&amp;$BC$17)="","★",INDIRECT($AG$10&amp;$AI55&amp;"!"&amp;$BC$17))</f>
        <v>★</v>
      </c>
      <c r="BD56" s="981" t="str" cm="1">
        <f t="array" aca="1" ref="BD56" ca="1">IF(INDIRECT($AG$10&amp;$AI55&amp;"!"&amp;$BD$17)="","★",INDIRECT($AG$10&amp;$AI55&amp;"!"&amp;$BD$17))</f>
        <v>★</v>
      </c>
      <c r="BE56" s="981" t="str" cm="1">
        <f t="array" aca="1" ref="BE56" ca="1">IF(INDIRECT($AG$10&amp;$AI55&amp;"!"&amp;$BE$17)="","★",INDIRECT($AG$10&amp;$AI55&amp;"!"&amp;$BE$17))</f>
        <v>★</v>
      </c>
      <c r="BF56" s="979"/>
      <c r="BG56" s="981" t="str" cm="1">
        <f t="array" aca="1" ref="BG56" ca="1">IF(INDIRECT($AG$10&amp;$AI55&amp;"!"&amp;$BG$17)="","★",INDIRECT($AG$10&amp;$AI55&amp;"!"&amp;$BG$17))</f>
        <v>★</v>
      </c>
      <c r="BH56" s="981" t="str" cm="1">
        <f t="array" aca="1" ref="BH56" ca="1">IF(INDIRECT($AG$10&amp;$AI55&amp;"!"&amp;$BH$17)="","★",INDIRECT($AG$10&amp;$AI55&amp;"!"&amp;$BH$17))</f>
        <v>★</v>
      </c>
      <c r="BI56" s="979"/>
      <c r="BJ56" s="981" t="e" cm="1">
        <f t="array" aca="1" ref="BJ56" ca="1">IF(INDIRECT($AG$10&amp;$AI55&amp;"!"&amp;$BJ$17)="","★",INDIRECT($AG$10&amp;$AI55&amp;"!"&amp;$BJ$17))</f>
        <v>#N/A</v>
      </c>
      <c r="BK56" s="981" t="str" cm="1">
        <f t="array" aca="1" ref="BK56" ca="1">IF(INDIRECT($AG$10&amp;$AI55&amp;"!"&amp;$BK$17)="","★",INDIRECT($AG$10&amp;$AI55&amp;"!"&amp;$BK$17))</f>
        <v>---</v>
      </c>
      <c r="BL56" s="979"/>
      <c r="BM56" s="981" t="str" cm="1">
        <f t="array" aca="1" ref="BM56" ca="1">IF(INDIRECT($AG$10&amp;$AI55&amp;"!"&amp;$BM$17)="","★",INDIRECT($AG$10&amp;$AI55&amp;"!"&amp;$BM$17))</f>
        <v>★</v>
      </c>
      <c r="BN56" s="981" t="str" cm="1">
        <f t="array" aca="1" ref="BN56" ca="1">IF(INDIRECT($AG$10&amp;$AI55&amp;"!"&amp;$BN$17)="","★",INDIRECT($AG$10&amp;$AI55&amp;"!"&amp;$BN$17))</f>
        <v>★</v>
      </c>
      <c r="BO56" s="981" t="str" cm="1">
        <f t="array" aca="1" ref="BO56" ca="1">IF(INDIRECT($AG$10&amp;$AI55&amp;"!"&amp;$BO$17)="","★",INDIRECT($AG$10&amp;$AI55&amp;"!"&amp;$BO$17))</f>
        <v>★</v>
      </c>
      <c r="BP56" s="981" t="str" cm="1">
        <f t="array" aca="1" ref="BP56" ca="1">IF(INDIRECT($AG$10&amp;$AI55&amp;"!"&amp;$BP$17)="","★",INDIRECT($AG$10&amp;$AI55&amp;"!"&amp;$BP$17))</f>
        <v>★</v>
      </c>
      <c r="BQ56" s="981" t="str" cm="1">
        <f t="array" aca="1" ref="BQ56" ca="1">IF(INDIRECT($AG$10&amp;$AI55&amp;"!"&amp;$BQ$17)="","★",INDIRECT($AG$10&amp;$AI55&amp;"!"&amp;$BQ$17))</f>
        <v>★</v>
      </c>
      <c r="BR56" s="981" t="str" cm="1">
        <f t="array" aca="1" ref="BR56" ca="1">IF(INDIRECT($AG$10&amp;$AI55&amp;"!"&amp;$BR$17)="","★",INDIRECT($AG$10&amp;$AI55&amp;"!"&amp;$BR$17))</f>
        <v>★</v>
      </c>
      <c r="BS56" s="979"/>
      <c r="BT56" s="981" t="str" cm="1">
        <f t="array" aca="1" ref="BT56" ca="1">IF(INDIRECT($AG$10&amp;$AI55&amp;"!"&amp;$BT$17)="","★",INDIRECT($AG$10&amp;$AI55&amp;"!"&amp;$BT$17))</f>
        <v>★</v>
      </c>
      <c r="BU56" s="981" t="str" cm="1">
        <f t="array" aca="1" ref="BU56" ca="1">IF(INDIRECT($AG$10&amp;$AI55&amp;"!"&amp;$BU$17)="","★",INDIRECT($AG$10&amp;$AI55&amp;"!"&amp;$BU$17))</f>
        <v>★</v>
      </c>
      <c r="BV56" s="979"/>
      <c r="BW56" s="981" t="e" cm="1">
        <f t="array" aca="1" ref="BW56" ca="1">IF(INDIRECT($AG$10&amp;$AI55&amp;"!"&amp;$BW$17)="","★",INDIRECT($AG$10&amp;$AI55&amp;"!"&amp;$BW$17))</f>
        <v>#N/A</v>
      </c>
      <c r="BX56" s="981" t="str" cm="1">
        <f t="array" aca="1" ref="BX56" ca="1">IF(INDIRECT($AG$10&amp;$AI55&amp;"!"&amp;$BX$17)="","★",INDIRECT($AG$10&amp;$AI55&amp;"!"&amp;$BX$17))</f>
        <v>---</v>
      </c>
      <c r="BY56" s="980"/>
      <c r="BZ56" s="982"/>
      <c r="CA56" s="983"/>
      <c r="CB56" s="983"/>
    </row>
    <row r="57" spans="1:80" s="39" customFormat="1" ht="18" customHeight="1">
      <c r="A57" s="250"/>
      <c r="P57" s="250"/>
      <c r="Q57" s="250"/>
      <c r="R57" s="250"/>
      <c r="S57" s="250"/>
      <c r="T57" s="250"/>
      <c r="U57" s="250"/>
      <c r="V57" s="250"/>
      <c r="W57" s="250"/>
      <c r="X57" s="250"/>
      <c r="Y57" s="250"/>
      <c r="Z57" s="250"/>
      <c r="AA57" s="250"/>
      <c r="AB57" s="250"/>
      <c r="AC57" s="250"/>
      <c r="AD57" s="250"/>
      <c r="AE57" s="250"/>
      <c r="AF57" s="250"/>
      <c r="AG57" s="250"/>
      <c r="AH57" s="40"/>
      <c r="AI57" s="977"/>
      <c r="AJ57" s="978"/>
      <c r="AK57" s="979"/>
      <c r="AL57" s="979"/>
      <c r="AM57" s="979"/>
      <c r="AN57" s="979"/>
      <c r="AO57" s="979"/>
      <c r="AP57" s="979"/>
      <c r="AQ57" s="980"/>
      <c r="AR57" s="978"/>
      <c r="AS57" s="979"/>
      <c r="AT57" s="979"/>
      <c r="AU57" s="979"/>
      <c r="AV57" s="979"/>
      <c r="AW57" s="980"/>
      <c r="AX57" s="978"/>
      <c r="AY57" s="979"/>
      <c r="AZ57" s="981" t="str" cm="1">
        <f t="array" aca="1" ref="AZ57" ca="1">IF(INDIRECT($AG$10&amp;$AI55&amp;"!"&amp;$AZ$18)="","★",INDIRECT($AG$10&amp;$AI55&amp;"!"&amp;$AZ$18))</f>
        <v>★</v>
      </c>
      <c r="BA57" s="981" t="str" cm="1">
        <f t="array" aca="1" ref="BA57" ca="1">IF(INDIRECT($AG$10&amp;$AI55&amp;"!"&amp;$BA$18)="","★",INDIRECT($AG$10&amp;$AI55&amp;"!"&amp;$BA$18))</f>
        <v>★</v>
      </c>
      <c r="BB57" s="981" t="str" cm="1">
        <f t="array" aca="1" ref="BB57" ca="1">IF(INDIRECT($AG$10&amp;$AI55&amp;"!"&amp;$BB$18)="","★",INDIRECT($AG$10&amp;$AI55&amp;"!"&amp;$BB$18))</f>
        <v>★</v>
      </c>
      <c r="BC57" s="981" t="str" cm="1">
        <f t="array" aca="1" ref="BC57" ca="1">IF(INDIRECT($AG$10&amp;$AI55&amp;"!"&amp;$BC$18)="","★",INDIRECT($AG$10&amp;$AI55&amp;"!"&amp;$BC$18))</f>
        <v>★</v>
      </c>
      <c r="BD57" s="981" t="str" cm="1">
        <f t="array" aca="1" ref="BD57" ca="1">IF(INDIRECT($AG$10&amp;$AI55&amp;"!"&amp;$BD$18)="","★",INDIRECT($AG$10&amp;$AI55&amp;"!"&amp;$BD$18))</f>
        <v>★</v>
      </c>
      <c r="BE57" s="981" t="str" cm="1">
        <f t="array" aca="1" ref="BE57" ca="1">IF(INDIRECT($AG$10&amp;$AI55&amp;"!"&amp;$BE$18)="","★",INDIRECT($AG$10&amp;$AI55&amp;"!"&amp;$BE$18))</f>
        <v>★</v>
      </c>
      <c r="BF57" s="979"/>
      <c r="BG57" s="981" t="str" cm="1">
        <f t="array" aca="1" ref="BG57" ca="1">IF(INDIRECT($AG$10&amp;$AI55&amp;"!"&amp;$BG$18)="","★",INDIRECT($AG$10&amp;$AI55&amp;"!"&amp;$BG$18))</f>
        <v>★</v>
      </c>
      <c r="BH57" s="981" t="str" cm="1">
        <f t="array" aca="1" ref="BH57" ca="1">IF(INDIRECT($AG$10&amp;$AI55&amp;"!"&amp;$BH$18)="","★",INDIRECT($AG$10&amp;$AI55&amp;"!"&amp;$BH$18))</f>
        <v>★</v>
      </c>
      <c r="BI57" s="979"/>
      <c r="BJ57" s="981" t="e" cm="1">
        <f t="array" aca="1" ref="BJ57" ca="1">IF(INDIRECT($AG$10&amp;$AI55&amp;"!"&amp;$BJ$18)="","★",INDIRECT($AG$10&amp;$AI55&amp;"!"&amp;$BJ$18))</f>
        <v>#N/A</v>
      </c>
      <c r="BK57" s="981" t="str" cm="1">
        <f t="array" aca="1" ref="BK57" ca="1">IF(INDIRECT($AG$10&amp;$AI55&amp;"!"&amp;$BK$18)="","★",INDIRECT($AG$10&amp;$AI55&amp;"!"&amp;$BK$18))</f>
        <v>---</v>
      </c>
      <c r="BL57" s="979"/>
      <c r="BM57" s="981" t="str" cm="1">
        <f t="array" aca="1" ref="BM57" ca="1">IF(INDIRECT($AG$10&amp;$AI55&amp;"!"&amp;$BM$18)="","★",INDIRECT($AG$10&amp;$AI55&amp;"!"&amp;$BM$18))</f>
        <v>★</v>
      </c>
      <c r="BN57" s="981" t="str" cm="1">
        <f t="array" aca="1" ref="BN57" ca="1">IF(INDIRECT($AG$10&amp;$AI55&amp;"!"&amp;$BN$18)="","★",INDIRECT($AG$10&amp;$AI55&amp;"!"&amp;$BN$18))</f>
        <v>★</v>
      </c>
      <c r="BO57" s="981" t="str" cm="1">
        <f t="array" aca="1" ref="BO57" ca="1">IF(INDIRECT($AG$10&amp;$AI55&amp;"!"&amp;$BO$18)="","★",INDIRECT($AG$10&amp;$AI55&amp;"!"&amp;$BO$18))</f>
        <v>★</v>
      </c>
      <c r="BP57" s="981" t="str" cm="1">
        <f t="array" aca="1" ref="BP57" ca="1">IF(INDIRECT($AG$10&amp;$AI55&amp;"!"&amp;$BP$18)="","★",INDIRECT($AG$10&amp;$AI55&amp;"!"&amp;$BP$18))</f>
        <v>★</v>
      </c>
      <c r="BQ57" s="981" t="str" cm="1">
        <f t="array" aca="1" ref="BQ57" ca="1">IF(INDIRECT($AG$10&amp;$AI55&amp;"!"&amp;$BQ$18)="","★",INDIRECT($AG$10&amp;$AI55&amp;"!"&amp;$BQ$18))</f>
        <v>★</v>
      </c>
      <c r="BR57" s="981" t="str" cm="1">
        <f t="array" aca="1" ref="BR57" ca="1">IF(INDIRECT($AG$10&amp;$AI55&amp;"!"&amp;$BR$18)="","★",INDIRECT($AG$10&amp;$AI55&amp;"!"&amp;$BR$18))</f>
        <v>★</v>
      </c>
      <c r="BS57" s="979"/>
      <c r="BT57" s="981" t="str" cm="1">
        <f t="array" aca="1" ref="BT57" ca="1">IF(INDIRECT($AG$10&amp;$AI55&amp;"!"&amp;$BT$18)="","★",INDIRECT($AG$10&amp;$AI55&amp;"!"&amp;$BT$18))</f>
        <v>★</v>
      </c>
      <c r="BU57" s="981" t="str" cm="1">
        <f t="array" aca="1" ref="BU57" ca="1">IF(INDIRECT($AG$10&amp;$AI55&amp;"!"&amp;$BU$18)="","★",INDIRECT($AG$10&amp;$AI55&amp;"!"&amp;$BU$18))</f>
        <v>★</v>
      </c>
      <c r="BV57" s="979"/>
      <c r="BW57" s="981" t="e" cm="1">
        <f t="array" aca="1" ref="BW57" ca="1">IF(INDIRECT($AG$10&amp;$AI55&amp;"!"&amp;$BW$18)="","★",INDIRECT($AG$10&amp;$AI55&amp;"!"&amp;$BW$18))</f>
        <v>#N/A</v>
      </c>
      <c r="BX57" s="981" t="str" cm="1">
        <f t="array" aca="1" ref="BX57" ca="1">IF(INDIRECT($AG$10&amp;$AI55&amp;"!"&amp;$BX$18)="","★",INDIRECT($AG$10&amp;$AI55&amp;"!"&amp;$BX$18))</f>
        <v>---</v>
      </c>
      <c r="BY57" s="980"/>
      <c r="BZ57" s="982"/>
      <c r="CA57" s="983"/>
      <c r="CB57" s="983"/>
    </row>
    <row r="58" spans="1:80" s="39" customFormat="1" ht="18" customHeight="1" thickBot="1">
      <c r="A58" s="250"/>
      <c r="P58" s="250"/>
      <c r="Q58" s="250"/>
      <c r="R58" s="250"/>
      <c r="S58" s="250"/>
      <c r="T58" s="250"/>
      <c r="U58" s="250"/>
      <c r="V58" s="250"/>
      <c r="W58" s="250"/>
      <c r="X58" s="250"/>
      <c r="Y58" s="250"/>
      <c r="Z58" s="250"/>
      <c r="AA58" s="250"/>
      <c r="AB58" s="250"/>
      <c r="AC58" s="250"/>
      <c r="AD58" s="250"/>
      <c r="AE58" s="250"/>
      <c r="AF58" s="250"/>
      <c r="AG58" s="250"/>
      <c r="AH58" s="992"/>
      <c r="AI58" s="984"/>
      <c r="AJ58" s="985"/>
      <c r="AK58" s="986"/>
      <c r="AL58" s="986"/>
      <c r="AM58" s="986"/>
      <c r="AN58" s="986"/>
      <c r="AO58" s="986"/>
      <c r="AP58" s="986"/>
      <c r="AQ58" s="987"/>
      <c r="AR58" s="985"/>
      <c r="AS58" s="986"/>
      <c r="AT58" s="986"/>
      <c r="AU58" s="986"/>
      <c r="AV58" s="986"/>
      <c r="AW58" s="987"/>
      <c r="AX58" s="985"/>
      <c r="AY58" s="986"/>
      <c r="AZ58" s="988" t="str" cm="1">
        <f t="array" aca="1" ref="AZ58" ca="1">IF(INDIRECT($AG$10&amp;$AI55&amp;"!"&amp;$AZ$19)="","★",INDIRECT($AG$10&amp;$AI55&amp;"!"&amp;$AZ$19))</f>
        <v>★</v>
      </c>
      <c r="BA58" s="988" t="str" cm="1">
        <f t="array" aca="1" ref="BA58" ca="1">IF(INDIRECT($AG$10&amp;$AI55&amp;"!"&amp;$BA$19)="","★",INDIRECT($AG$10&amp;$AI55&amp;"!"&amp;$BA$19))</f>
        <v>★</v>
      </c>
      <c r="BB58" s="988" t="str" cm="1">
        <f t="array" aca="1" ref="BB58" ca="1">IF(INDIRECT($AG$10&amp;$AI55&amp;"!"&amp;$BB$19)="","★",INDIRECT($AG$10&amp;$AI55&amp;"!"&amp;$BB$19))</f>
        <v>★</v>
      </c>
      <c r="BC58" s="988" t="str" cm="1">
        <f t="array" aca="1" ref="BC58" ca="1">IF(INDIRECT($AG$10&amp;$AI55&amp;"!"&amp;$BC$19)="","★",INDIRECT($AG$10&amp;$AI55&amp;"!"&amp;$BC$19))</f>
        <v>★</v>
      </c>
      <c r="BD58" s="988" t="str" cm="1">
        <f t="array" aca="1" ref="BD58" ca="1">IF(INDIRECT($AG$10&amp;$AI55&amp;"!"&amp;$BD$19)="","★",INDIRECT($AG$10&amp;$AI55&amp;"!"&amp;$BD$19))</f>
        <v>★</v>
      </c>
      <c r="BE58" s="988" t="str" cm="1">
        <f t="array" aca="1" ref="BE58" ca="1">IF(INDIRECT($AG$10&amp;$AI55&amp;"!"&amp;$BE$19)="","★",INDIRECT($AG$10&amp;$AI55&amp;"!"&amp;$BE$19))</f>
        <v>★</v>
      </c>
      <c r="BF58" s="986"/>
      <c r="BG58" s="988" t="str" cm="1">
        <f t="array" aca="1" ref="BG58" ca="1">IF(INDIRECT($AG$10&amp;$AI55&amp;"!"&amp;$BG$19)="","★",INDIRECT($AG$10&amp;$AI55&amp;"!"&amp;$BG$19))</f>
        <v>★</v>
      </c>
      <c r="BH58" s="988" t="str" cm="1">
        <f t="array" aca="1" ref="BH58" ca="1">IF(INDIRECT($AG$10&amp;$AI55&amp;"!"&amp;$BH$19)="","★",INDIRECT($AG$10&amp;$AI55&amp;"!"&amp;$BH$19))</f>
        <v>★</v>
      </c>
      <c r="BI58" s="986"/>
      <c r="BJ58" s="988" t="e" cm="1">
        <f t="array" aca="1" ref="BJ58" ca="1">IF(INDIRECT($AG$10&amp;$AI55&amp;"!"&amp;$BJ$19)="","★",INDIRECT($AG$10&amp;$AI55&amp;"!"&amp;$BJ$19))</f>
        <v>#N/A</v>
      </c>
      <c r="BK58" s="988" t="str" cm="1">
        <f t="array" aca="1" ref="BK58" ca="1">IF(INDIRECT($AG$10&amp;$AI55&amp;"!"&amp;$BK$19)="","★",INDIRECT($AG$10&amp;$AI55&amp;"!"&amp;$BK$19))</f>
        <v>---</v>
      </c>
      <c r="BL58" s="986"/>
      <c r="BM58" s="988" t="str" cm="1">
        <f t="array" aca="1" ref="BM58" ca="1">IF(INDIRECT($AG$10&amp;$AI55&amp;"!"&amp;$BM$19)="","★",INDIRECT($AG$10&amp;$AI55&amp;"!"&amp;$BM$19))</f>
        <v>★</v>
      </c>
      <c r="BN58" s="988" t="str" cm="1">
        <f t="array" aca="1" ref="BN58" ca="1">IF(INDIRECT($AG$10&amp;$AI55&amp;"!"&amp;$BN$19)="","★",INDIRECT($AG$10&amp;$AI55&amp;"!"&amp;$BN$19))</f>
        <v>★</v>
      </c>
      <c r="BO58" s="988" t="str" cm="1">
        <f t="array" aca="1" ref="BO58" ca="1">IF(INDIRECT($AG$10&amp;$AI55&amp;"!"&amp;$BO$19)="","★",INDIRECT($AG$10&amp;$AI55&amp;"!"&amp;$BO$19))</f>
        <v>★</v>
      </c>
      <c r="BP58" s="988" t="str" cm="1">
        <f t="array" aca="1" ref="BP58" ca="1">IF(INDIRECT($AG$10&amp;$AI55&amp;"!"&amp;$BP$19)="","★",INDIRECT($AG$10&amp;$AI55&amp;"!"&amp;$BP$19))</f>
        <v>★</v>
      </c>
      <c r="BQ58" s="988" t="str" cm="1">
        <f t="array" aca="1" ref="BQ58" ca="1">IF(INDIRECT($AG$10&amp;$AI55&amp;"!"&amp;$BQ$19)="","★",INDIRECT($AG$10&amp;$AI55&amp;"!"&amp;$BQ$19))</f>
        <v>★</v>
      </c>
      <c r="BR58" s="988" t="str" cm="1">
        <f t="array" aca="1" ref="BR58" ca="1">IF(INDIRECT($AG$10&amp;$AI55&amp;"!"&amp;$BR$19)="","★",INDIRECT($AG$10&amp;$AI55&amp;"!"&amp;$BR$19))</f>
        <v>★</v>
      </c>
      <c r="BS58" s="986"/>
      <c r="BT58" s="988" t="str" cm="1">
        <f t="array" aca="1" ref="BT58" ca="1">IF(INDIRECT($AG$10&amp;$AI55&amp;"!"&amp;$BT$19)="","★",INDIRECT($AG$10&amp;$AI55&amp;"!"&amp;$BT$19))</f>
        <v>★</v>
      </c>
      <c r="BU58" s="988" t="str" cm="1">
        <f t="array" aca="1" ref="BU58" ca="1">IF(INDIRECT($AG$10&amp;$AI55&amp;"!"&amp;$BU$19)="","★",INDIRECT($AG$10&amp;$AI55&amp;"!"&amp;$BU$19))</f>
        <v>★</v>
      </c>
      <c r="BV58" s="986"/>
      <c r="BW58" s="988" t="e" cm="1">
        <f t="array" aca="1" ref="BW58" ca="1">IF(INDIRECT($AG$10&amp;$AI55&amp;"!"&amp;$BW$19)="","★",INDIRECT($AG$10&amp;$AI55&amp;"!"&amp;$BW$19))</f>
        <v>#N/A</v>
      </c>
      <c r="BX58" s="988" t="str" cm="1">
        <f t="array" aca="1" ref="BX58" ca="1">IF(INDIRECT($AG$10&amp;$AI55&amp;"!"&amp;$BX$19)="","★",INDIRECT($AG$10&amp;$AI55&amp;"!"&amp;$BX$19))</f>
        <v>---</v>
      </c>
      <c r="BY58" s="987"/>
      <c r="BZ58" s="989"/>
      <c r="CA58" s="990"/>
      <c r="CB58" s="990"/>
    </row>
    <row r="59" spans="1:80" s="39" customFormat="1" ht="18" customHeight="1">
      <c r="A59" s="250"/>
      <c r="P59" s="250"/>
      <c r="Q59" s="250"/>
      <c r="R59" s="250"/>
      <c r="S59" s="250"/>
      <c r="T59" s="250"/>
      <c r="U59" s="250"/>
      <c r="V59" s="250"/>
      <c r="W59" s="250"/>
      <c r="X59" s="250"/>
      <c r="Y59" s="250"/>
      <c r="Z59" s="250"/>
      <c r="AA59" s="250"/>
      <c r="AB59" s="250"/>
      <c r="AC59" s="250"/>
      <c r="AD59" s="250"/>
      <c r="AE59" s="250"/>
      <c r="AF59" s="250"/>
      <c r="AG59" s="250"/>
      <c r="AH59" s="992"/>
      <c r="AI59" s="971">
        <v>10</v>
      </c>
      <c r="AJ59" s="972" t="str" cm="1">
        <f t="array" aca="1" ref="AJ59" ca="1">IF(INDIRECT($AG$10&amp;$AI59&amp;"!"&amp;$AJ$16)="","★",INDIRECT($AG$10&amp;$AI59&amp;"!"&amp;$AJ$16))</f>
        <v>★</v>
      </c>
      <c r="AK59" s="973" t="str" cm="1">
        <f t="array" aca="1" ref="AK59" ca="1">IF(INDIRECT($AG$10&amp;$AI59&amp;"!"&amp;$AK$16)="","★",INDIRECT($AG$10&amp;$AI59&amp;"!"&amp;$AK$16))</f>
        <v>★</v>
      </c>
      <c r="AL59" s="973" t="str" cm="1">
        <f t="array" aca="1" ref="AL59" ca="1">IF(INDIRECT($AG$10&amp;$AI59&amp;"!"&amp;$AL$16)="","★",INDIRECT($AG$10&amp;$AI59&amp;"!"&amp;$AL$16))</f>
        <v>★</v>
      </c>
      <c r="AM59" s="973" t="str" cm="1">
        <f t="array" aca="1" ref="AM59" ca="1">IF(INDIRECT($AG$10&amp;$AI59&amp;"!"&amp;$AM$16)="","★",INDIRECT($AG$10&amp;$AI59&amp;"!"&amp;$AM$16))</f>
        <v>★</v>
      </c>
      <c r="AN59" s="973" t="str" cm="1">
        <f t="array" aca="1" ref="AN59" ca="1">IF(INDIRECT($AG$10&amp;$AI59&amp;"!"&amp;$AN$16)="","★",INDIRECT($AG$10&amp;$AI59&amp;"!"&amp;$AN$16))</f>
        <v>★</v>
      </c>
      <c r="AO59" s="973" t="str" cm="1">
        <f t="array" aca="1" ref="AO59" ca="1">IF(INDIRECT($AG$10&amp;$AI59&amp;"!"&amp;$AO$16)="","★",INDIRECT($AG$10&amp;$AI59&amp;"!"&amp;$AO$16))</f>
        <v>★</v>
      </c>
      <c r="AP59" s="973" t="str" cm="1">
        <f t="array" aca="1" ref="AP59" ca="1">IF(INDIRECT($AG$10&amp;$AI59&amp;"!"&amp;$AP$16)="","★",INDIRECT($AG$10&amp;$AI59&amp;"!"&amp;$AP$16))</f>
        <v>★</v>
      </c>
      <c r="AQ59" s="974" t="str" cm="1">
        <f t="array" aca="1" ref="AQ59" ca="1">IF(INDIRECT($AG$10&amp;$AI59&amp;"!"&amp;$AQ$16)="","★",INDIRECT($AG$10&amp;$AI59&amp;"!"&amp;$AQ$16))</f>
        <v>★</v>
      </c>
      <c r="AR59" s="972" t="str" cm="1">
        <f t="array" aca="1" ref="AR59" ca="1">IF(INDIRECT($AG$10&amp;$AI59&amp;"!"&amp;$AR$16)="","★",INDIRECT($AG$10&amp;$AI59&amp;"!"&amp;$AR$16))</f>
        <v>★</v>
      </c>
      <c r="AS59" s="973" t="str" cm="1">
        <f t="array" aca="1" ref="AS59" ca="1">IF(INDIRECT($AG$10&amp;$AI59&amp;"!"&amp;$AS$16)="","★",INDIRECT($AG$10&amp;$AI59&amp;"!"&amp;$AS$16))</f>
        <v>★</v>
      </c>
      <c r="AT59" s="973" t="str" cm="1">
        <f t="array" aca="1" ref="AT59" ca="1">IF(INDIRECT($AG$10&amp;$AI59&amp;"!"&amp;$AT$16)="","★",INDIRECT($AG$10&amp;$AI59&amp;"!"&amp;$AT$16))</f>
        <v>★</v>
      </c>
      <c r="AU59" s="973" t="str" cm="1">
        <f t="array" aca="1" ref="AU59" ca="1">IF(INDIRECT($AG$10&amp;$AI59&amp;"!"&amp;$AU$16)="","★",INDIRECT($AG$10&amp;$AI59&amp;"!"&amp;$AU$16))</f>
        <v>★</v>
      </c>
      <c r="AV59" s="973" t="str" cm="1">
        <f t="array" aca="1" ref="AV59" ca="1">IF(INDIRECT($AG$10&amp;$AI59&amp;"!"&amp;$AV$16)="","★",INDIRECT($AG$10&amp;$AI59&amp;"!"&amp;$AV$16))</f>
        <v>★</v>
      </c>
      <c r="AW59" s="974" t="str" cm="1">
        <f t="array" aca="1" ref="AW59" ca="1">IF(INDIRECT($AG$10&amp;$AI59&amp;"!"&amp;$AW$16)="","★",INDIRECT($AG$10&amp;$AI59&amp;"!"&amp;$AW$16))</f>
        <v>★</v>
      </c>
      <c r="AX59" s="972" t="e" cm="1">
        <f t="array" aca="1" ref="AX59" ca="1">IF(INDIRECT($AG$10&amp;$AI59&amp;"!"&amp;$AX$16)="","★",INDIRECT($AG$10&amp;$AI59&amp;"!"&amp;$AX$16))</f>
        <v>#VALUE!</v>
      </c>
      <c r="AY59" s="973" t="e" cm="1">
        <f t="array" aca="1" ref="AY59" ca="1">IF(INDIRECT($AG$10&amp;$AI59&amp;"!"&amp;$AY$16)="","★",INDIRECT($AG$10&amp;$AI59&amp;"!"&amp;$AY$16))</f>
        <v>#VALUE!</v>
      </c>
      <c r="AZ59" s="973" t="str" cm="1">
        <f t="array" aca="1" ref="AZ59" ca="1">IF(INDIRECT($AG$10&amp;$AI59&amp;"!"&amp;$AZ$16)="","★",INDIRECT($AG$10&amp;$AI59&amp;"!"&amp;$AZ$16))</f>
        <v>★</v>
      </c>
      <c r="BA59" s="973" t="str" cm="1">
        <f t="array" aca="1" ref="BA59" ca="1">IF(INDIRECT($AG$10&amp;$AI59&amp;"!"&amp;$BA$16)="","★",INDIRECT($AG$10&amp;$AI59&amp;"!"&amp;$BA$16))</f>
        <v>★</v>
      </c>
      <c r="BB59" s="973" t="str" cm="1">
        <f t="array" aca="1" ref="BB59" ca="1">IF(INDIRECT($AG$10&amp;$AI59&amp;"!"&amp;$BB$16)="","★",INDIRECT($AG$10&amp;$AI59&amp;"!"&amp;$BB$16))</f>
        <v>★</v>
      </c>
      <c r="BC59" s="973" t="str" cm="1">
        <f t="array" aca="1" ref="BC59" ca="1">IF(INDIRECT($AG$10&amp;$AI59&amp;"!"&amp;$BC$16)="","★",INDIRECT($AG$10&amp;$AI59&amp;"!"&amp;$BC$16))</f>
        <v>★</v>
      </c>
      <c r="BD59" s="973" t="str" cm="1">
        <f t="array" aca="1" ref="BD59" ca="1">IF(INDIRECT($AG$10&amp;$AI59&amp;"!"&amp;$BD$16)="","★",INDIRECT($AG$10&amp;$AI59&amp;"!"&amp;$BD$16))</f>
        <v>★</v>
      </c>
      <c r="BE59" s="973" t="str" cm="1">
        <f t="array" aca="1" ref="BE59" ca="1">IF(INDIRECT($AG$10&amp;$AI59&amp;"!"&amp;$BE$16)="","★",INDIRECT($AG$10&amp;$AI59&amp;"!"&amp;$BE$16))</f>
        <v>★</v>
      </c>
      <c r="BF59" s="973" t="str" cm="1">
        <f t="array" aca="1" ref="BF59" ca="1">IF(INDIRECT($AG$10&amp;$AI59&amp;"!"&amp;$BF$16)="","★",INDIRECT($AG$10&amp;$AI59&amp;"!"&amp;$BF$16))</f>
        <v>★</v>
      </c>
      <c r="BG59" s="973" t="str" cm="1">
        <f t="array" aca="1" ref="BG59" ca="1">IF(INDIRECT($AG$10&amp;$AI59&amp;"!"&amp;$BG$16)="","★",INDIRECT($AG$10&amp;$AI59&amp;"!"&amp;$BG$16))</f>
        <v>★</v>
      </c>
      <c r="BH59" s="973" t="str" cm="1">
        <f t="array" aca="1" ref="BH59" ca="1">IF(INDIRECT($AG$10&amp;$AI59&amp;"!"&amp;$BH$16)="","★",INDIRECT($AG$10&amp;$AI59&amp;"!"&amp;$BH$16))</f>
        <v>★</v>
      </c>
      <c r="BI59" s="973" t="str" cm="1">
        <f t="array" aca="1" ref="BI59" ca="1">IF(INDIRECT($AG$10&amp;$AI59&amp;"!"&amp;$BI$16)="","★",INDIRECT($AG$10&amp;$AI59&amp;"!"&amp;$BI$16))</f>
        <v>★</v>
      </c>
      <c r="BJ59" s="973" t="e" cm="1">
        <f t="array" aca="1" ref="BJ59" ca="1">IF(INDIRECT($AG$10&amp;$AI59&amp;"!"&amp;$BJ$16)="","★",INDIRECT($AG$10&amp;$AI59&amp;"!"&amp;$BJ$16))</f>
        <v>#N/A</v>
      </c>
      <c r="BK59" s="973" t="str" cm="1">
        <f t="array" aca="1" ref="BK59" ca="1">IF(INDIRECT($AG$10&amp;$AI59&amp;"!"&amp;$BK$16)="","★",INDIRECT($AG$10&amp;$AI59&amp;"!"&amp;$BK$16))</f>
        <v>---</v>
      </c>
      <c r="BL59" s="973" cm="1">
        <f t="array" aca="1" ref="BL59" ca="1">IF(INDIRECT($AG$10&amp;$AI59&amp;"!"&amp;$BL$16)="","★",INDIRECT($AG$10&amp;$AI59&amp;"!"&amp;$BL$16))</f>
        <v>0</v>
      </c>
      <c r="BM59" s="973" t="str" cm="1">
        <f t="array" aca="1" ref="BM59" ca="1">IF(INDIRECT($AG$10&amp;$AI59&amp;"!"&amp;$BM$16)="","★",INDIRECT($AG$10&amp;$AI59&amp;"!"&amp;$BM$16))</f>
        <v>★</v>
      </c>
      <c r="BN59" s="973" t="str" cm="1">
        <f t="array" aca="1" ref="BN59" ca="1">IF(INDIRECT($AG$10&amp;$AI59&amp;"!"&amp;$BN$16)="","★",INDIRECT($AG$10&amp;$AI59&amp;"!"&amp;$BN$16))</f>
        <v>★</v>
      </c>
      <c r="BO59" s="973" t="str" cm="1">
        <f t="array" aca="1" ref="BO59" ca="1">IF(INDIRECT($AG$10&amp;$AI59&amp;"!"&amp;$BO$16)="","★",INDIRECT($AG$10&amp;$AI59&amp;"!"&amp;$BO$16))</f>
        <v>★</v>
      </c>
      <c r="BP59" s="973" t="str" cm="1">
        <f t="array" aca="1" ref="BP59" ca="1">IF(INDIRECT($AG$10&amp;$AI59&amp;"!"&amp;$BP$16)="","★",INDIRECT($AG$10&amp;$AI59&amp;"!"&amp;$BP$16))</f>
        <v>★</v>
      </c>
      <c r="BQ59" s="973" t="str" cm="1">
        <f t="array" aca="1" ref="BQ59" ca="1">IF(INDIRECT($AG$10&amp;$AI59&amp;"!"&amp;$BQ$16)="","★",INDIRECT($AG$10&amp;$AI59&amp;"!"&amp;$BQ$16))</f>
        <v>★</v>
      </c>
      <c r="BR59" s="973" t="str" cm="1">
        <f t="array" aca="1" ref="BR59" ca="1">IF(INDIRECT($AG$10&amp;$AI59&amp;"!"&amp;$BR$16)="","★",INDIRECT($AG$10&amp;$AI59&amp;"!"&amp;$BR$16))</f>
        <v>★</v>
      </c>
      <c r="BS59" s="973" t="str" cm="1">
        <f t="array" aca="1" ref="BS59" ca="1">IF(INDIRECT($AG$10&amp;$AI59&amp;"!"&amp;$BS$16)="","★",INDIRECT($AG$10&amp;$AI59&amp;"!"&amp;$BS$16))</f>
        <v>★</v>
      </c>
      <c r="BT59" s="973" t="str" cm="1">
        <f t="array" aca="1" ref="BT59" ca="1">IF(INDIRECT($AG$10&amp;$AI59&amp;"!"&amp;$BT$16)="","★",INDIRECT($AG$10&amp;$AI59&amp;"!"&amp;$BT$16))</f>
        <v>★</v>
      </c>
      <c r="BU59" s="973" t="str" cm="1">
        <f t="array" aca="1" ref="BU59" ca="1">IF(INDIRECT($AG$10&amp;$AI59&amp;"!"&amp;$BU$16)="","★",INDIRECT($AG$10&amp;$AI59&amp;"!"&amp;$BU$16))</f>
        <v>★</v>
      </c>
      <c r="BV59" s="973" t="str" cm="1">
        <f t="array" aca="1" ref="BV59" ca="1">IF(INDIRECT($AG$10&amp;$AI59&amp;"!"&amp;$BV$16)="","★",INDIRECT($AG$10&amp;$AI59&amp;"!"&amp;$BV$16))</f>
        <v>★</v>
      </c>
      <c r="BW59" s="973" t="e" cm="1">
        <f t="array" aca="1" ref="BW59" ca="1">IF(INDIRECT($AG$10&amp;$AI59&amp;"!"&amp;$BW$16)="","★",INDIRECT($AG$10&amp;$AI59&amp;"!"&amp;$BW$16))</f>
        <v>#N/A</v>
      </c>
      <c r="BX59" s="973" t="str" cm="1">
        <f t="array" aca="1" ref="BX59" ca="1">IF(INDIRECT($AG$10&amp;$AI59&amp;"!"&amp;$BX$16)="","★",INDIRECT($AG$10&amp;$AI59&amp;"!"&amp;$BX$16))</f>
        <v>---</v>
      </c>
      <c r="BY59" s="974" cm="1">
        <f t="array" aca="1" ref="BY59" ca="1">IF(INDIRECT($AG$10&amp;$AI59&amp;"!"&amp;$BY$16)="","★",INDIRECT($AG$10&amp;$AI59&amp;"!"&amp;$BY$16))</f>
        <v>0</v>
      </c>
      <c r="BZ59" s="975" t="str" cm="1">
        <f t="array" aca="1" ref="BZ59" ca="1">IF(INDIRECT($AG$10&amp;$AI59&amp;"!"&amp;$BZ$16)="","★",INDIRECT($AG$10&amp;$AI59&amp;"!"&amp;$BZ$16))</f>
        <v>★</v>
      </c>
      <c r="CA59" s="976" t="str" cm="1">
        <f t="array" aca="1" ref="CA59" ca="1">IF(INDIRECT($AG$10&amp;$AI59&amp;"!"&amp;$CA$16)="","★",INDIRECT($AG$10&amp;$AI59&amp;"!"&amp;$CA$16))</f>
        <v>★</v>
      </c>
      <c r="CB59" s="976" t="str" cm="1">
        <f t="array" aca="1" ref="CB59" ca="1">IF(INDIRECT($AG$10&amp;$AI59&amp;"!"&amp;$CB$16)="","★",INDIRECT($AG$10&amp;$AI59&amp;"!"&amp;$CB$16))</f>
        <v>★</v>
      </c>
    </row>
    <row r="60" spans="1:80" s="39" customFormat="1" ht="18" customHeight="1">
      <c r="A60" s="250"/>
      <c r="P60" s="250"/>
      <c r="Q60" s="250"/>
      <c r="R60" s="250"/>
      <c r="S60" s="250"/>
      <c r="T60" s="250"/>
      <c r="U60" s="250"/>
      <c r="V60" s="250"/>
      <c r="W60" s="250"/>
      <c r="X60" s="250"/>
      <c r="Y60" s="250"/>
      <c r="Z60" s="250"/>
      <c r="AA60" s="250"/>
      <c r="AB60" s="250"/>
      <c r="AC60" s="250"/>
      <c r="AD60" s="250"/>
      <c r="AE60" s="250"/>
      <c r="AF60" s="250"/>
      <c r="AG60" s="250"/>
      <c r="AH60" s="992"/>
      <c r="AI60" s="977"/>
      <c r="AJ60" s="978"/>
      <c r="AK60" s="979"/>
      <c r="AL60" s="979"/>
      <c r="AM60" s="979"/>
      <c r="AN60" s="979"/>
      <c r="AO60" s="979"/>
      <c r="AP60" s="979"/>
      <c r="AQ60" s="980"/>
      <c r="AR60" s="978"/>
      <c r="AS60" s="979"/>
      <c r="AT60" s="979"/>
      <c r="AU60" s="979"/>
      <c r="AV60" s="979"/>
      <c r="AW60" s="980"/>
      <c r="AX60" s="978"/>
      <c r="AY60" s="979"/>
      <c r="AZ60" s="981" t="str" cm="1">
        <f t="array" aca="1" ref="AZ60" ca="1">IF(INDIRECT($AG$10&amp;$AI59&amp;"!"&amp;$AZ$17)="","★",INDIRECT($AG$10&amp;$AI59&amp;"!"&amp;$AZ$17))</f>
        <v>★</v>
      </c>
      <c r="BA60" s="981" t="str" cm="1">
        <f t="array" aca="1" ref="BA60" ca="1">IF(INDIRECT($AG$10&amp;$AI59&amp;"!"&amp;$BA$17)="","★",INDIRECT($AG$10&amp;$AI59&amp;"!"&amp;$BA$17))</f>
        <v>★</v>
      </c>
      <c r="BB60" s="981" t="str" cm="1">
        <f t="array" aca="1" ref="BB60" ca="1">IF(INDIRECT($AG$10&amp;$AI59&amp;"!"&amp;$BB$17)="","★",INDIRECT($AG$10&amp;$AI59&amp;"!"&amp;$BB$17))</f>
        <v>★</v>
      </c>
      <c r="BC60" s="981" t="str" cm="1">
        <f t="array" aca="1" ref="BC60" ca="1">IF(INDIRECT($AG$10&amp;$AI59&amp;"!"&amp;$BC$17)="","★",INDIRECT($AG$10&amp;$AI59&amp;"!"&amp;$BC$17))</f>
        <v>★</v>
      </c>
      <c r="BD60" s="981" t="str" cm="1">
        <f t="array" aca="1" ref="BD60" ca="1">IF(INDIRECT($AG$10&amp;$AI59&amp;"!"&amp;$BD$17)="","★",INDIRECT($AG$10&amp;$AI59&amp;"!"&amp;$BD$17))</f>
        <v>★</v>
      </c>
      <c r="BE60" s="981" t="str" cm="1">
        <f t="array" aca="1" ref="BE60" ca="1">IF(INDIRECT($AG$10&amp;$AI59&amp;"!"&amp;$BE$17)="","★",INDIRECT($AG$10&amp;$AI59&amp;"!"&amp;$BE$17))</f>
        <v>★</v>
      </c>
      <c r="BF60" s="979"/>
      <c r="BG60" s="981" t="str" cm="1">
        <f t="array" aca="1" ref="BG60" ca="1">IF(INDIRECT($AG$10&amp;$AI59&amp;"!"&amp;$BG$17)="","★",INDIRECT($AG$10&amp;$AI59&amp;"!"&amp;$BG$17))</f>
        <v>★</v>
      </c>
      <c r="BH60" s="981" t="str" cm="1">
        <f t="array" aca="1" ref="BH60" ca="1">IF(INDIRECT($AG$10&amp;$AI59&amp;"!"&amp;$BH$17)="","★",INDIRECT($AG$10&amp;$AI59&amp;"!"&amp;$BH$17))</f>
        <v>★</v>
      </c>
      <c r="BI60" s="979"/>
      <c r="BJ60" s="981" t="e" cm="1">
        <f t="array" aca="1" ref="BJ60" ca="1">IF(INDIRECT($AG$10&amp;$AI59&amp;"!"&amp;$BJ$17)="","★",INDIRECT($AG$10&amp;$AI59&amp;"!"&amp;$BJ$17))</f>
        <v>#N/A</v>
      </c>
      <c r="BK60" s="981" t="str" cm="1">
        <f t="array" aca="1" ref="BK60" ca="1">IF(INDIRECT($AG$10&amp;$AI59&amp;"!"&amp;$BK$17)="","★",INDIRECT($AG$10&amp;$AI59&amp;"!"&amp;$BK$17))</f>
        <v>---</v>
      </c>
      <c r="BL60" s="979"/>
      <c r="BM60" s="981" t="str" cm="1">
        <f t="array" aca="1" ref="BM60" ca="1">IF(INDIRECT($AG$10&amp;$AI59&amp;"!"&amp;$BM$17)="","★",INDIRECT($AG$10&amp;$AI59&amp;"!"&amp;$BM$17))</f>
        <v>★</v>
      </c>
      <c r="BN60" s="981" t="str" cm="1">
        <f t="array" aca="1" ref="BN60" ca="1">IF(INDIRECT($AG$10&amp;$AI59&amp;"!"&amp;$BN$17)="","★",INDIRECT($AG$10&amp;$AI59&amp;"!"&amp;$BN$17))</f>
        <v>★</v>
      </c>
      <c r="BO60" s="981" t="str" cm="1">
        <f t="array" aca="1" ref="BO60" ca="1">IF(INDIRECT($AG$10&amp;$AI59&amp;"!"&amp;$BO$17)="","★",INDIRECT($AG$10&amp;$AI59&amp;"!"&amp;$BO$17))</f>
        <v>★</v>
      </c>
      <c r="BP60" s="981" t="str" cm="1">
        <f t="array" aca="1" ref="BP60" ca="1">IF(INDIRECT($AG$10&amp;$AI59&amp;"!"&amp;$BP$17)="","★",INDIRECT($AG$10&amp;$AI59&amp;"!"&amp;$BP$17))</f>
        <v>★</v>
      </c>
      <c r="BQ60" s="981" t="str" cm="1">
        <f t="array" aca="1" ref="BQ60" ca="1">IF(INDIRECT($AG$10&amp;$AI59&amp;"!"&amp;$BQ$17)="","★",INDIRECT($AG$10&amp;$AI59&amp;"!"&amp;$BQ$17))</f>
        <v>★</v>
      </c>
      <c r="BR60" s="981" t="str" cm="1">
        <f t="array" aca="1" ref="BR60" ca="1">IF(INDIRECT($AG$10&amp;$AI59&amp;"!"&amp;$BR$17)="","★",INDIRECT($AG$10&amp;$AI59&amp;"!"&amp;$BR$17))</f>
        <v>★</v>
      </c>
      <c r="BS60" s="979"/>
      <c r="BT60" s="981" t="str" cm="1">
        <f t="array" aca="1" ref="BT60" ca="1">IF(INDIRECT($AG$10&amp;$AI59&amp;"!"&amp;$BT$17)="","★",INDIRECT($AG$10&amp;$AI59&amp;"!"&amp;$BT$17))</f>
        <v>★</v>
      </c>
      <c r="BU60" s="981" t="str" cm="1">
        <f t="array" aca="1" ref="BU60" ca="1">IF(INDIRECT($AG$10&amp;$AI59&amp;"!"&amp;$BU$17)="","★",INDIRECT($AG$10&amp;$AI59&amp;"!"&amp;$BU$17))</f>
        <v>★</v>
      </c>
      <c r="BV60" s="979"/>
      <c r="BW60" s="981" t="e" cm="1">
        <f t="array" aca="1" ref="BW60" ca="1">IF(INDIRECT($AG$10&amp;$AI59&amp;"!"&amp;$BW$17)="","★",INDIRECT($AG$10&amp;$AI59&amp;"!"&amp;$BW$17))</f>
        <v>#N/A</v>
      </c>
      <c r="BX60" s="981" t="str" cm="1">
        <f t="array" aca="1" ref="BX60" ca="1">IF(INDIRECT($AG$10&amp;$AI59&amp;"!"&amp;$BX$17)="","★",INDIRECT($AG$10&amp;$AI59&amp;"!"&amp;$BX$17))</f>
        <v>---</v>
      </c>
      <c r="BY60" s="980"/>
      <c r="BZ60" s="982"/>
      <c r="CA60" s="983"/>
      <c r="CB60" s="983"/>
    </row>
    <row r="61" spans="1:80" s="39" customFormat="1" ht="18" customHeight="1">
      <c r="A61" s="250"/>
      <c r="P61" s="250"/>
      <c r="Q61" s="250"/>
      <c r="R61" s="250"/>
      <c r="S61" s="250"/>
      <c r="T61" s="250"/>
      <c r="U61" s="250"/>
      <c r="V61" s="250"/>
      <c r="W61" s="250"/>
      <c r="X61" s="250"/>
      <c r="Y61" s="250"/>
      <c r="Z61" s="250"/>
      <c r="AA61" s="250"/>
      <c r="AB61" s="250"/>
      <c r="AC61" s="250"/>
      <c r="AD61" s="250"/>
      <c r="AE61" s="250"/>
      <c r="AF61" s="250"/>
      <c r="AG61" s="250"/>
      <c r="AH61" s="992"/>
      <c r="AI61" s="977"/>
      <c r="AJ61" s="978"/>
      <c r="AK61" s="979"/>
      <c r="AL61" s="979"/>
      <c r="AM61" s="979"/>
      <c r="AN61" s="979"/>
      <c r="AO61" s="979"/>
      <c r="AP61" s="979"/>
      <c r="AQ61" s="980"/>
      <c r="AR61" s="978"/>
      <c r="AS61" s="979"/>
      <c r="AT61" s="979"/>
      <c r="AU61" s="979"/>
      <c r="AV61" s="979"/>
      <c r="AW61" s="980"/>
      <c r="AX61" s="978"/>
      <c r="AY61" s="979"/>
      <c r="AZ61" s="981" t="str" cm="1">
        <f t="array" aca="1" ref="AZ61" ca="1">IF(INDIRECT($AG$10&amp;$AI59&amp;"!"&amp;$AZ$18)="","★",INDIRECT($AG$10&amp;$AI59&amp;"!"&amp;$AZ$18))</f>
        <v>★</v>
      </c>
      <c r="BA61" s="981" t="str" cm="1">
        <f t="array" aca="1" ref="BA61" ca="1">IF(INDIRECT($AG$10&amp;$AI59&amp;"!"&amp;$BA$18)="","★",INDIRECT($AG$10&amp;$AI59&amp;"!"&amp;$BA$18))</f>
        <v>★</v>
      </c>
      <c r="BB61" s="981" t="str" cm="1">
        <f t="array" aca="1" ref="BB61" ca="1">IF(INDIRECT($AG$10&amp;$AI59&amp;"!"&amp;$BB$18)="","★",INDIRECT($AG$10&amp;$AI59&amp;"!"&amp;$BB$18))</f>
        <v>★</v>
      </c>
      <c r="BC61" s="981" t="str" cm="1">
        <f t="array" aca="1" ref="BC61" ca="1">IF(INDIRECT($AG$10&amp;$AI59&amp;"!"&amp;$BC$18)="","★",INDIRECT($AG$10&amp;$AI59&amp;"!"&amp;$BC$18))</f>
        <v>★</v>
      </c>
      <c r="BD61" s="981" t="str" cm="1">
        <f t="array" aca="1" ref="BD61" ca="1">IF(INDIRECT($AG$10&amp;$AI59&amp;"!"&amp;$BD$18)="","★",INDIRECT($AG$10&amp;$AI59&amp;"!"&amp;$BD$18))</f>
        <v>★</v>
      </c>
      <c r="BE61" s="981" t="str" cm="1">
        <f t="array" aca="1" ref="BE61" ca="1">IF(INDIRECT($AG$10&amp;$AI59&amp;"!"&amp;$BE$18)="","★",INDIRECT($AG$10&amp;$AI59&amp;"!"&amp;$BE$18))</f>
        <v>★</v>
      </c>
      <c r="BF61" s="979"/>
      <c r="BG61" s="981" t="str" cm="1">
        <f t="array" aca="1" ref="BG61" ca="1">IF(INDIRECT($AG$10&amp;$AI59&amp;"!"&amp;$BG$18)="","★",INDIRECT($AG$10&amp;$AI59&amp;"!"&amp;$BG$18))</f>
        <v>★</v>
      </c>
      <c r="BH61" s="981" t="str" cm="1">
        <f t="array" aca="1" ref="BH61" ca="1">IF(INDIRECT($AG$10&amp;$AI59&amp;"!"&amp;$BH$18)="","★",INDIRECT($AG$10&amp;$AI59&amp;"!"&amp;$BH$18))</f>
        <v>★</v>
      </c>
      <c r="BI61" s="979"/>
      <c r="BJ61" s="981" t="e" cm="1">
        <f t="array" aca="1" ref="BJ61" ca="1">IF(INDIRECT($AG$10&amp;$AI59&amp;"!"&amp;$BJ$18)="","★",INDIRECT($AG$10&amp;$AI59&amp;"!"&amp;$BJ$18))</f>
        <v>#N/A</v>
      </c>
      <c r="BK61" s="981" t="str" cm="1">
        <f t="array" aca="1" ref="BK61" ca="1">IF(INDIRECT($AG$10&amp;$AI59&amp;"!"&amp;$BK$18)="","★",INDIRECT($AG$10&amp;$AI59&amp;"!"&amp;$BK$18))</f>
        <v>---</v>
      </c>
      <c r="BL61" s="979"/>
      <c r="BM61" s="981" t="str" cm="1">
        <f t="array" aca="1" ref="BM61" ca="1">IF(INDIRECT($AG$10&amp;$AI59&amp;"!"&amp;$BM$18)="","★",INDIRECT($AG$10&amp;$AI59&amp;"!"&amp;$BM$18))</f>
        <v>★</v>
      </c>
      <c r="BN61" s="981" t="str" cm="1">
        <f t="array" aca="1" ref="BN61" ca="1">IF(INDIRECT($AG$10&amp;$AI59&amp;"!"&amp;$BN$18)="","★",INDIRECT($AG$10&amp;$AI59&amp;"!"&amp;$BN$18))</f>
        <v>★</v>
      </c>
      <c r="BO61" s="981" t="str" cm="1">
        <f t="array" aca="1" ref="BO61" ca="1">IF(INDIRECT($AG$10&amp;$AI59&amp;"!"&amp;$BO$18)="","★",INDIRECT($AG$10&amp;$AI59&amp;"!"&amp;$BO$18))</f>
        <v>★</v>
      </c>
      <c r="BP61" s="981" t="str" cm="1">
        <f t="array" aca="1" ref="BP61" ca="1">IF(INDIRECT($AG$10&amp;$AI59&amp;"!"&amp;$BP$18)="","★",INDIRECT($AG$10&amp;$AI59&amp;"!"&amp;$BP$18))</f>
        <v>★</v>
      </c>
      <c r="BQ61" s="981" t="str" cm="1">
        <f t="array" aca="1" ref="BQ61" ca="1">IF(INDIRECT($AG$10&amp;$AI59&amp;"!"&amp;$BQ$18)="","★",INDIRECT($AG$10&amp;$AI59&amp;"!"&amp;$BQ$18))</f>
        <v>★</v>
      </c>
      <c r="BR61" s="981" t="str" cm="1">
        <f t="array" aca="1" ref="BR61" ca="1">IF(INDIRECT($AG$10&amp;$AI59&amp;"!"&amp;$BR$18)="","★",INDIRECT($AG$10&amp;$AI59&amp;"!"&amp;$BR$18))</f>
        <v>★</v>
      </c>
      <c r="BS61" s="979"/>
      <c r="BT61" s="981" t="str" cm="1">
        <f t="array" aca="1" ref="BT61" ca="1">IF(INDIRECT($AG$10&amp;$AI59&amp;"!"&amp;$BT$18)="","★",INDIRECT($AG$10&amp;$AI59&amp;"!"&amp;$BT$18))</f>
        <v>★</v>
      </c>
      <c r="BU61" s="981" t="str" cm="1">
        <f t="array" aca="1" ref="BU61" ca="1">IF(INDIRECT($AG$10&amp;$AI59&amp;"!"&amp;$BU$18)="","★",INDIRECT($AG$10&amp;$AI59&amp;"!"&amp;$BU$18))</f>
        <v>★</v>
      </c>
      <c r="BV61" s="979"/>
      <c r="BW61" s="981" t="e" cm="1">
        <f t="array" aca="1" ref="BW61" ca="1">IF(INDIRECT($AG$10&amp;$AI59&amp;"!"&amp;$BW$18)="","★",INDIRECT($AG$10&amp;$AI59&amp;"!"&amp;$BW$18))</f>
        <v>#N/A</v>
      </c>
      <c r="BX61" s="981" t="str" cm="1">
        <f t="array" aca="1" ref="BX61" ca="1">IF(INDIRECT($AG$10&amp;$AI59&amp;"!"&amp;$BX$18)="","★",INDIRECT($AG$10&amp;$AI59&amp;"!"&amp;$BX$18))</f>
        <v>---</v>
      </c>
      <c r="BY61" s="980"/>
      <c r="BZ61" s="982"/>
      <c r="CA61" s="983"/>
      <c r="CB61" s="983"/>
    </row>
    <row r="62" spans="1:80" s="39" customFormat="1" ht="18" customHeight="1" thickBot="1">
      <c r="A62" s="250"/>
      <c r="P62" s="250"/>
      <c r="Q62" s="250"/>
      <c r="R62" s="250"/>
      <c r="S62" s="250"/>
      <c r="T62" s="250"/>
      <c r="U62" s="250"/>
      <c r="V62" s="250"/>
      <c r="W62" s="250"/>
      <c r="X62" s="250"/>
      <c r="Y62" s="250"/>
      <c r="Z62" s="250"/>
      <c r="AA62" s="250"/>
      <c r="AB62" s="250"/>
      <c r="AC62" s="250"/>
      <c r="AD62" s="250"/>
      <c r="AE62" s="250"/>
      <c r="AF62" s="250"/>
      <c r="AG62" s="250"/>
      <c r="AH62" s="992"/>
      <c r="AI62" s="984"/>
      <c r="AJ62" s="985"/>
      <c r="AK62" s="986"/>
      <c r="AL62" s="986"/>
      <c r="AM62" s="986"/>
      <c r="AN62" s="986"/>
      <c r="AO62" s="986"/>
      <c r="AP62" s="986"/>
      <c r="AQ62" s="987"/>
      <c r="AR62" s="985"/>
      <c r="AS62" s="986"/>
      <c r="AT62" s="986"/>
      <c r="AU62" s="986"/>
      <c r="AV62" s="986"/>
      <c r="AW62" s="987"/>
      <c r="AX62" s="985"/>
      <c r="AY62" s="986"/>
      <c r="AZ62" s="988" t="str" cm="1">
        <f t="array" aca="1" ref="AZ62" ca="1">IF(INDIRECT($AG$10&amp;$AI59&amp;"!"&amp;$AZ$19)="","★",INDIRECT($AG$10&amp;$AI59&amp;"!"&amp;$AZ$19))</f>
        <v>★</v>
      </c>
      <c r="BA62" s="988" t="str" cm="1">
        <f t="array" aca="1" ref="BA62" ca="1">IF(INDIRECT($AG$10&amp;$AI59&amp;"!"&amp;$BA$19)="","★",INDIRECT($AG$10&amp;$AI59&amp;"!"&amp;$BA$19))</f>
        <v>★</v>
      </c>
      <c r="BB62" s="988" t="str" cm="1">
        <f t="array" aca="1" ref="BB62" ca="1">IF(INDIRECT($AG$10&amp;$AI59&amp;"!"&amp;$BB$19)="","★",INDIRECT($AG$10&amp;$AI59&amp;"!"&amp;$BB$19))</f>
        <v>★</v>
      </c>
      <c r="BC62" s="988" t="str" cm="1">
        <f t="array" aca="1" ref="BC62" ca="1">IF(INDIRECT($AG$10&amp;$AI59&amp;"!"&amp;$BC$19)="","★",INDIRECT($AG$10&amp;$AI59&amp;"!"&amp;$BC$19))</f>
        <v>★</v>
      </c>
      <c r="BD62" s="988" t="str" cm="1">
        <f t="array" aca="1" ref="BD62" ca="1">IF(INDIRECT($AG$10&amp;$AI59&amp;"!"&amp;$BD$19)="","★",INDIRECT($AG$10&amp;$AI59&amp;"!"&amp;$BD$19))</f>
        <v>★</v>
      </c>
      <c r="BE62" s="988" t="str" cm="1">
        <f t="array" aca="1" ref="BE62" ca="1">IF(INDIRECT($AG$10&amp;$AI59&amp;"!"&amp;$BE$19)="","★",INDIRECT($AG$10&amp;$AI59&amp;"!"&amp;$BE$19))</f>
        <v>★</v>
      </c>
      <c r="BF62" s="986"/>
      <c r="BG62" s="988" t="str" cm="1">
        <f t="array" aca="1" ref="BG62" ca="1">IF(INDIRECT($AG$10&amp;$AI59&amp;"!"&amp;$BG$19)="","★",INDIRECT($AG$10&amp;$AI59&amp;"!"&amp;$BG$19))</f>
        <v>★</v>
      </c>
      <c r="BH62" s="988" t="str" cm="1">
        <f t="array" aca="1" ref="BH62" ca="1">IF(INDIRECT($AG$10&amp;$AI59&amp;"!"&amp;$BH$19)="","★",INDIRECT($AG$10&amp;$AI59&amp;"!"&amp;$BH$19))</f>
        <v>★</v>
      </c>
      <c r="BI62" s="986"/>
      <c r="BJ62" s="988" t="e" cm="1">
        <f t="array" aca="1" ref="BJ62" ca="1">IF(INDIRECT($AG$10&amp;$AI59&amp;"!"&amp;$BJ$19)="","★",INDIRECT($AG$10&amp;$AI59&amp;"!"&amp;$BJ$19))</f>
        <v>#N/A</v>
      </c>
      <c r="BK62" s="988" t="str" cm="1">
        <f t="array" aca="1" ref="BK62" ca="1">IF(INDIRECT($AG$10&amp;$AI59&amp;"!"&amp;$BK$19)="","★",INDIRECT($AG$10&amp;$AI59&amp;"!"&amp;$BK$19))</f>
        <v>---</v>
      </c>
      <c r="BL62" s="986"/>
      <c r="BM62" s="988" t="str" cm="1">
        <f t="array" aca="1" ref="BM62" ca="1">IF(INDIRECT($AG$10&amp;$AI59&amp;"!"&amp;$BM$19)="","★",INDIRECT($AG$10&amp;$AI59&amp;"!"&amp;$BM$19))</f>
        <v>★</v>
      </c>
      <c r="BN62" s="988" t="str" cm="1">
        <f t="array" aca="1" ref="BN62" ca="1">IF(INDIRECT($AG$10&amp;$AI59&amp;"!"&amp;$BN$19)="","★",INDIRECT($AG$10&amp;$AI59&amp;"!"&amp;$BN$19))</f>
        <v>★</v>
      </c>
      <c r="BO62" s="988" t="str" cm="1">
        <f t="array" aca="1" ref="BO62" ca="1">IF(INDIRECT($AG$10&amp;$AI59&amp;"!"&amp;$BO$19)="","★",INDIRECT($AG$10&amp;$AI59&amp;"!"&amp;$BO$19))</f>
        <v>★</v>
      </c>
      <c r="BP62" s="988" t="str" cm="1">
        <f t="array" aca="1" ref="BP62" ca="1">IF(INDIRECT($AG$10&amp;$AI59&amp;"!"&amp;$BP$19)="","★",INDIRECT($AG$10&amp;$AI59&amp;"!"&amp;$BP$19))</f>
        <v>★</v>
      </c>
      <c r="BQ62" s="988" t="str" cm="1">
        <f t="array" aca="1" ref="BQ62" ca="1">IF(INDIRECT($AG$10&amp;$AI59&amp;"!"&amp;$BQ$19)="","★",INDIRECT($AG$10&amp;$AI59&amp;"!"&amp;$BQ$19))</f>
        <v>★</v>
      </c>
      <c r="BR62" s="988" t="str" cm="1">
        <f t="array" aca="1" ref="BR62" ca="1">IF(INDIRECT($AG$10&amp;$AI59&amp;"!"&amp;$BR$19)="","★",INDIRECT($AG$10&amp;$AI59&amp;"!"&amp;$BR$19))</f>
        <v>★</v>
      </c>
      <c r="BS62" s="986"/>
      <c r="BT62" s="988" t="str" cm="1">
        <f t="array" aca="1" ref="BT62" ca="1">IF(INDIRECT($AG$10&amp;$AI59&amp;"!"&amp;$BT$19)="","★",INDIRECT($AG$10&amp;$AI59&amp;"!"&amp;$BT$19))</f>
        <v>★</v>
      </c>
      <c r="BU62" s="988" t="str" cm="1">
        <f t="array" aca="1" ref="BU62" ca="1">IF(INDIRECT($AG$10&amp;$AI59&amp;"!"&amp;$BU$19)="","★",INDIRECT($AG$10&amp;$AI59&amp;"!"&amp;$BU$19))</f>
        <v>★</v>
      </c>
      <c r="BV62" s="986"/>
      <c r="BW62" s="988" t="e" cm="1">
        <f t="array" aca="1" ref="BW62" ca="1">IF(INDIRECT($AG$10&amp;$AI59&amp;"!"&amp;$BW$19)="","★",INDIRECT($AG$10&amp;$AI59&amp;"!"&amp;$BW$19))</f>
        <v>#N/A</v>
      </c>
      <c r="BX62" s="988" t="str" cm="1">
        <f t="array" aca="1" ref="BX62" ca="1">IF(INDIRECT($AG$10&amp;$AI59&amp;"!"&amp;$BX$19)="","★",INDIRECT($AG$10&amp;$AI59&amp;"!"&amp;$BX$19))</f>
        <v>---</v>
      </c>
      <c r="BY62" s="987"/>
      <c r="BZ62" s="989"/>
      <c r="CA62" s="990"/>
      <c r="CB62" s="990"/>
    </row>
    <row r="63" spans="1:80" s="39" customFormat="1" ht="18" customHeight="1">
      <c r="A63" s="250"/>
      <c r="P63" s="250"/>
      <c r="Q63" s="250"/>
      <c r="R63" s="250"/>
      <c r="S63" s="250"/>
      <c r="T63" s="250"/>
      <c r="U63" s="250"/>
      <c r="V63" s="250"/>
      <c r="W63" s="250"/>
      <c r="X63" s="250"/>
      <c r="Y63" s="250"/>
      <c r="Z63" s="250"/>
      <c r="AA63" s="250"/>
      <c r="AB63" s="250"/>
      <c r="AC63" s="250"/>
      <c r="AD63" s="250"/>
      <c r="AE63" s="250"/>
      <c r="AF63" s="250"/>
      <c r="AG63" s="250"/>
      <c r="AH63" s="992"/>
      <c r="AI63" s="992"/>
      <c r="AJ63" s="992"/>
      <c r="AK63" s="992"/>
      <c r="AL63" s="992"/>
      <c r="AM63" s="992"/>
      <c r="AN63" s="992"/>
      <c r="AO63" s="992"/>
      <c r="AP63" s="992"/>
      <c r="AQ63" s="992"/>
      <c r="AR63" s="992"/>
      <c r="AS63" s="992"/>
      <c r="AT63" s="992"/>
      <c r="AU63" s="992"/>
      <c r="AV63" s="992"/>
      <c r="AW63" s="992"/>
      <c r="AX63" s="992"/>
      <c r="AY63" s="992"/>
      <c r="AZ63" s="992"/>
      <c r="BA63" s="992"/>
      <c r="BB63" s="992"/>
      <c r="BC63" s="992"/>
      <c r="BD63" s="992"/>
      <c r="BE63" s="992"/>
      <c r="BF63" s="992"/>
      <c r="BG63" s="992"/>
      <c r="BH63" s="992"/>
      <c r="BI63" s="993"/>
      <c r="BJ63" s="993"/>
      <c r="BK63" s="993"/>
      <c r="BL63" s="993"/>
      <c r="BM63" s="993"/>
      <c r="BN63" s="993"/>
      <c r="BO63" s="993"/>
      <c r="BP63" s="993"/>
      <c r="BQ63" s="993"/>
      <c r="BR63" s="993"/>
      <c r="BS63" s="993"/>
      <c r="BT63" s="993"/>
      <c r="BU63" s="993"/>
      <c r="BV63" s="993"/>
      <c r="BW63" s="993"/>
      <c r="BX63" s="993"/>
      <c r="BY63" s="993"/>
      <c r="BZ63" s="993"/>
      <c r="CA63" s="993"/>
    </row>
    <row r="64" spans="1:80" s="39" customFormat="1" ht="18" customHeight="1" thickBot="1">
      <c r="A64" s="250"/>
      <c r="P64" s="250"/>
      <c r="Q64" s="250"/>
      <c r="R64" s="250"/>
      <c r="S64" s="250"/>
      <c r="T64" s="250"/>
      <c r="U64" s="250"/>
      <c r="V64" s="250"/>
      <c r="W64" s="250"/>
      <c r="X64" s="250"/>
      <c r="Y64" s="250"/>
      <c r="Z64" s="250"/>
      <c r="AA64" s="250"/>
      <c r="AB64" s="250"/>
      <c r="AC64" s="250"/>
      <c r="AD64" s="250"/>
      <c r="AE64" s="250"/>
      <c r="AF64" s="250"/>
      <c r="AG64" s="250"/>
      <c r="AH64" s="955" t="s">
        <v>1300</v>
      </c>
      <c r="AI64" s="325" t="e" cm="1">
        <f t="array" aca="1" ref="AI64" ca="1">MID(CELL("address",#REF!),FIND("!",CELL("address",#REF!))+1,LEN(CELL("address",#REF!)))</f>
        <v>#REF!</v>
      </c>
      <c r="AJ64" s="325" t="e" cm="1">
        <f t="array" aca="1" ref="AJ64" ca="1">MID(CELL("address",#REF!),FIND("!",CELL("address",#REF!))+1,LEN(CELL("address",#REF!)))</f>
        <v>#REF!</v>
      </c>
      <c r="AK64" s="325" t="e" cm="1">
        <f t="array" aca="1" ref="AK64" ca="1">MID(CELL("address",#REF!),FIND("!",CELL("address",#REF!))+1,LEN(CELL("address",#REF!)))</f>
        <v>#REF!</v>
      </c>
      <c r="AL64" s="325" t="e" cm="1">
        <f t="array" aca="1" ref="AL64" ca="1">MID(CELL("address",#REF!),FIND("!",CELL("address",#REF!))+1,LEN(CELL("address",#REF!)))</f>
        <v>#REF!</v>
      </c>
      <c r="AM64" s="325" t="e" cm="1">
        <f t="array" aca="1" ref="AM64" ca="1">MID(CELL("address",#REF!),FIND("!",CELL("address",#REF!))+1,LEN(CELL("address",#REF!)))</f>
        <v>#REF!</v>
      </c>
      <c r="AN64" s="325" t="e" cm="1">
        <f t="array" aca="1" ref="AN64" ca="1">MID(CELL("address",#REF!),FIND("!",CELL("address",#REF!))+1,LEN(CELL("address",#REF!)))</f>
        <v>#REF!</v>
      </c>
      <c r="AO64" s="325" t="e" cm="1">
        <f t="array" aca="1" ref="AO64" ca="1">MID(CELL("address",#REF!),FIND("!",CELL("address",#REF!))+1,LEN(CELL("address",#REF!)))</f>
        <v>#REF!</v>
      </c>
      <c r="AP64" s="325" t="e" cm="1">
        <f t="array" aca="1" ref="AP64" ca="1">MID(CELL("address",#REF!),FIND("!",CELL("address",#REF!))+1,LEN(CELL("address",#REF!)))</f>
        <v>#REF!</v>
      </c>
      <c r="AQ64" s="325" t="e" cm="1">
        <f t="array" aca="1" ref="AQ64" ca="1">MID(CELL("address",#REF!),FIND("!",CELL("address",#REF!))+1,LEN(CELL("address",#REF!)))</f>
        <v>#REF!</v>
      </c>
      <c r="AR64" s="325" t="e" cm="1">
        <f t="array" aca="1" ref="AR64" ca="1">MID(CELL("address",#REF!),FIND("!",CELL("address",#REF!))+1,LEN(CELL("address",#REF!)))</f>
        <v>#REF!</v>
      </c>
      <c r="AS64" s="325" t="e" cm="1">
        <f t="array" aca="1" ref="AS64" ca="1">MID(CELL("address",#REF!),FIND("!",CELL("address",#REF!))+1,LEN(CELL("address",#REF!)))</f>
        <v>#REF!</v>
      </c>
      <c r="AT64" s="325" t="e" cm="1">
        <f t="array" aca="1" ref="AT64" ca="1">MID(CELL("address",#REF!),FIND("!",CELL("address",#REF!))+1,LEN(CELL("address",#REF!)))</f>
        <v>#REF!</v>
      </c>
      <c r="AU64" s="325" t="e" cm="1">
        <f t="array" aca="1" ref="AU64" ca="1">MID(CELL("address",#REF!),FIND("!",CELL("address",#REF!))+1,LEN(CELL("address",#REF!)))</f>
        <v>#REF!</v>
      </c>
      <c r="AV64" s="325" t="e" cm="1">
        <f t="array" aca="1" ref="AV64" ca="1">MID(CELL("address",#REF!),FIND("!",CELL("address",#REF!))+1,LEN(CELL("address",#REF!)))</f>
        <v>#REF!</v>
      </c>
      <c r="AW64" s="325" t="e" cm="1">
        <f t="array" aca="1" ref="AW64" ca="1">MID(CELL("address",#REF!),FIND("!",CELL("address",#REF!))+1,LEN(CELL("address",#REF!)))</f>
        <v>#REF!</v>
      </c>
      <c r="AX64" s="325" t="e" cm="1">
        <f t="array" aca="1" ref="AX64" ca="1">MID(CELL("address",#REF!),FIND("!",CELL("address",#REF!))+1,LEN(CELL("address",#REF!)))</f>
        <v>#REF!</v>
      </c>
      <c r="AY64" s="992"/>
      <c r="AZ64" s="992"/>
      <c r="BA64" s="992"/>
      <c r="BB64" s="992"/>
      <c r="BC64" s="992"/>
      <c r="BD64" s="992"/>
      <c r="BE64" s="992"/>
      <c r="BF64" s="992"/>
      <c r="BG64" s="992"/>
      <c r="BH64" s="992"/>
      <c r="BI64" s="993"/>
      <c r="BJ64" s="993"/>
      <c r="BK64" s="993"/>
      <c r="BL64" s="993"/>
      <c r="BM64" s="993"/>
      <c r="BN64" s="993"/>
      <c r="BO64" s="993"/>
      <c r="BP64" s="993"/>
      <c r="BQ64" s="993"/>
      <c r="BR64" s="993"/>
      <c r="BS64" s="993"/>
      <c r="BT64" s="993"/>
      <c r="BU64" s="993"/>
      <c r="BV64" s="993"/>
      <c r="BW64" s="993"/>
      <c r="BX64" s="993"/>
      <c r="BY64" s="993"/>
      <c r="BZ64" s="993"/>
      <c r="CA64" s="993"/>
    </row>
    <row r="65" spans="1:79" s="39" customFormat="1" ht="18" customHeight="1" thickBot="1">
      <c r="A65" s="250"/>
      <c r="P65" s="250"/>
      <c r="Q65" s="250"/>
      <c r="R65" s="250"/>
      <c r="S65" s="250"/>
      <c r="T65" s="250"/>
      <c r="U65" s="250"/>
      <c r="V65" s="250"/>
      <c r="W65" s="250"/>
      <c r="X65" s="250"/>
      <c r="Y65" s="250"/>
      <c r="Z65" s="250"/>
      <c r="AA65" s="250"/>
      <c r="AB65" s="250"/>
      <c r="AC65" s="250"/>
      <c r="AD65" s="250"/>
      <c r="AE65" s="250"/>
      <c r="AF65" s="250"/>
      <c r="AG65" s="250"/>
      <c r="AH65" s="956" t="s">
        <v>1545</v>
      </c>
      <c r="AI65" s="994" t="s">
        <v>1546</v>
      </c>
      <c r="AJ65" s="995"/>
      <c r="AK65" s="995"/>
      <c r="AL65" s="994" t="s">
        <v>1547</v>
      </c>
      <c r="AM65" s="995"/>
      <c r="AN65" s="995"/>
      <c r="AO65" s="995"/>
      <c r="AP65" s="995"/>
      <c r="AQ65" s="995"/>
      <c r="AR65" s="995"/>
      <c r="AS65" s="995"/>
      <c r="AT65" s="995"/>
      <c r="AU65" s="995"/>
      <c r="AV65" s="995"/>
      <c r="AW65" s="995"/>
      <c r="AX65" s="996"/>
      <c r="AY65" s="992"/>
      <c r="AZ65" s="992"/>
      <c r="BA65" s="992"/>
      <c r="BB65" s="992"/>
      <c r="BC65" s="992"/>
      <c r="BD65" s="992"/>
      <c r="BE65" s="992"/>
      <c r="BF65" s="992"/>
      <c r="BG65" s="992"/>
      <c r="BH65" s="992"/>
      <c r="BI65" s="993"/>
      <c r="BJ65" s="993"/>
      <c r="BK65" s="993"/>
      <c r="BL65" s="993"/>
      <c r="BM65" s="993"/>
      <c r="BN65" s="993"/>
      <c r="BO65" s="993"/>
      <c r="BP65" s="993"/>
      <c r="BQ65" s="993"/>
      <c r="BR65" s="993"/>
      <c r="BS65" s="993"/>
      <c r="BT65" s="993"/>
      <c r="BU65" s="993"/>
      <c r="BV65" s="993"/>
      <c r="BW65" s="993"/>
      <c r="BX65" s="993"/>
      <c r="BY65" s="993"/>
      <c r="BZ65" s="993"/>
      <c r="CA65" s="993"/>
    </row>
    <row r="66" spans="1:79" s="39" customFormat="1" ht="18" customHeight="1">
      <c r="A66" s="250"/>
      <c r="P66" s="250"/>
      <c r="Q66" s="250"/>
      <c r="R66" s="250"/>
      <c r="S66" s="250"/>
      <c r="T66" s="250"/>
      <c r="U66" s="250"/>
      <c r="V66" s="250"/>
      <c r="W66" s="250"/>
      <c r="X66" s="250"/>
      <c r="Y66" s="250"/>
      <c r="Z66" s="250"/>
      <c r="AA66" s="250"/>
      <c r="AB66" s="250"/>
      <c r="AC66" s="250"/>
      <c r="AD66" s="250"/>
      <c r="AE66" s="250"/>
      <c r="AF66" s="250"/>
      <c r="AG66" s="250"/>
      <c r="AH66" s="992"/>
      <c r="AI66" s="997"/>
      <c r="AJ66" s="993"/>
      <c r="AK66" s="993"/>
      <c r="AL66" s="998" t="s">
        <v>1274</v>
      </c>
      <c r="AM66" s="999" t="s">
        <v>1548</v>
      </c>
      <c r="AN66" s="999" t="s">
        <v>1393</v>
      </c>
      <c r="AO66" s="999" t="s">
        <v>1394</v>
      </c>
      <c r="AP66" s="999" t="s">
        <v>1395</v>
      </c>
      <c r="AQ66" s="999" t="s">
        <v>1396</v>
      </c>
      <c r="AR66" s="999" t="s">
        <v>1549</v>
      </c>
      <c r="AS66" s="999" t="s">
        <v>1550</v>
      </c>
      <c r="AT66" s="999" t="s">
        <v>1551</v>
      </c>
      <c r="AU66" s="999" t="s">
        <v>1552</v>
      </c>
      <c r="AV66" s="999" t="s">
        <v>1553</v>
      </c>
      <c r="AW66" s="999" t="s">
        <v>1554</v>
      </c>
      <c r="AX66" s="1000" t="s">
        <v>1555</v>
      </c>
      <c r="AY66" s="992"/>
      <c r="AZ66" s="992"/>
      <c r="BA66" s="992"/>
      <c r="BB66" s="992"/>
      <c r="BC66" s="992"/>
      <c r="BD66" s="992"/>
      <c r="BE66" s="992"/>
      <c r="BF66" s="992"/>
      <c r="BG66" s="992"/>
      <c r="BH66" s="992"/>
      <c r="BI66" s="993"/>
      <c r="BJ66" s="993"/>
      <c r="BK66" s="993"/>
      <c r="BL66" s="993"/>
      <c r="BM66" s="993"/>
      <c r="BN66" s="993"/>
      <c r="BO66" s="993"/>
      <c r="BP66" s="993"/>
      <c r="BQ66" s="993"/>
      <c r="BR66" s="993"/>
      <c r="BS66" s="993"/>
      <c r="BT66" s="993"/>
      <c r="BU66" s="993"/>
      <c r="BV66" s="993"/>
      <c r="BW66" s="993"/>
      <c r="BX66" s="993"/>
      <c r="BY66" s="993"/>
      <c r="BZ66" s="993"/>
      <c r="CA66" s="993"/>
    </row>
    <row r="67" spans="1:79" s="39" customFormat="1" ht="18" customHeight="1">
      <c r="A67" s="250"/>
      <c r="P67" s="250"/>
      <c r="Q67" s="250"/>
      <c r="R67" s="250"/>
      <c r="S67" s="250"/>
      <c r="T67" s="250"/>
      <c r="U67" s="250"/>
      <c r="V67" s="250"/>
      <c r="W67" s="250"/>
      <c r="X67" s="250"/>
      <c r="Y67" s="250"/>
      <c r="Z67" s="250"/>
      <c r="AA67" s="250"/>
      <c r="AB67" s="250"/>
      <c r="AC67" s="250"/>
      <c r="AD67" s="250"/>
      <c r="AE67" s="250"/>
      <c r="AF67" s="250"/>
      <c r="AG67" s="250"/>
      <c r="AH67" s="992"/>
      <c r="AI67" s="1001" t="s">
        <v>1556</v>
      </c>
      <c r="AJ67" s="1002" t="s">
        <v>1557</v>
      </c>
      <c r="AK67" s="1003" t="s">
        <v>1558</v>
      </c>
      <c r="AL67" s="1001" t="s">
        <v>1559</v>
      </c>
      <c r="AM67" s="1002" t="s">
        <v>1279</v>
      </c>
      <c r="AN67" s="1004" t="s">
        <v>1291</v>
      </c>
      <c r="AO67" s="1002" t="s">
        <v>1260</v>
      </c>
      <c r="AP67" s="1002" t="s">
        <v>1560</v>
      </c>
      <c r="AQ67" s="1002" t="s">
        <v>1561</v>
      </c>
      <c r="AR67" s="1002" t="s">
        <v>1562</v>
      </c>
      <c r="AS67" s="1002" t="s">
        <v>1286</v>
      </c>
      <c r="AT67" s="1002" t="s">
        <v>1287</v>
      </c>
      <c r="AU67" s="1002" t="s">
        <v>1563</v>
      </c>
      <c r="AV67" s="1002" t="s">
        <v>1564</v>
      </c>
      <c r="AW67" s="1002" t="s">
        <v>1565</v>
      </c>
      <c r="AX67" s="1005" t="s">
        <v>1566</v>
      </c>
      <c r="AY67" s="992"/>
      <c r="AZ67" s="992"/>
      <c r="BA67" s="992"/>
      <c r="BB67" s="992"/>
      <c r="BC67" s="992"/>
      <c r="BD67" s="992"/>
      <c r="BE67" s="992"/>
      <c r="BF67" s="992"/>
      <c r="BG67" s="992"/>
      <c r="BH67" s="992"/>
      <c r="BI67" s="993"/>
      <c r="BJ67" s="993"/>
      <c r="BK67" s="993"/>
      <c r="BL67" s="993"/>
      <c r="BM67" s="993"/>
      <c r="BN67" s="993"/>
      <c r="BO67" s="993"/>
      <c r="BP67" s="993"/>
      <c r="BQ67" s="993"/>
      <c r="BR67" s="993"/>
      <c r="BS67" s="993"/>
      <c r="BT67" s="993"/>
      <c r="BU67" s="993"/>
      <c r="BV67" s="993"/>
      <c r="BW67" s="993"/>
      <c r="BX67" s="993"/>
      <c r="BY67" s="993"/>
      <c r="BZ67" s="993"/>
      <c r="CA67" s="993"/>
    </row>
    <row r="68" spans="1:79" s="39" customFormat="1" ht="18" customHeight="1" thickBot="1">
      <c r="A68" s="250"/>
      <c r="P68" s="250"/>
      <c r="Q68" s="250"/>
      <c r="R68" s="250"/>
      <c r="S68" s="250"/>
      <c r="T68" s="250"/>
      <c r="U68" s="250"/>
      <c r="V68" s="250"/>
      <c r="W68" s="250"/>
      <c r="X68" s="250"/>
      <c r="Y68" s="250"/>
      <c r="Z68" s="250"/>
      <c r="AA68" s="250"/>
      <c r="AB68" s="250"/>
      <c r="AC68" s="250"/>
      <c r="AD68" s="250"/>
      <c r="AE68" s="250"/>
      <c r="AF68" s="250"/>
      <c r="AG68" s="250"/>
      <c r="AH68" s="992"/>
      <c r="AI68" s="1006" t="s">
        <v>1567</v>
      </c>
      <c r="AJ68" s="1007" t="s">
        <v>1568</v>
      </c>
      <c r="AK68" s="1008" t="s">
        <v>1569</v>
      </c>
      <c r="AL68" s="1006"/>
      <c r="AM68" s="1007"/>
      <c r="AN68" s="1007" t="s">
        <v>1570</v>
      </c>
      <c r="AO68" s="1007"/>
      <c r="AP68" s="1007"/>
      <c r="AQ68" s="1007" t="s">
        <v>1571</v>
      </c>
      <c r="AR68" s="1007" t="s">
        <v>1290</v>
      </c>
      <c r="AS68" s="1007"/>
      <c r="AT68" s="1007"/>
      <c r="AU68" s="1007" t="s">
        <v>1572</v>
      </c>
      <c r="AV68" s="1007"/>
      <c r="AW68" s="1007" t="s">
        <v>1573</v>
      </c>
      <c r="AX68" s="1009" t="s">
        <v>1574</v>
      </c>
      <c r="AY68" s="992"/>
      <c r="AZ68" s="992"/>
      <c r="BA68" s="992"/>
      <c r="BB68" s="992"/>
      <c r="BC68" s="992"/>
      <c r="BD68" s="992"/>
      <c r="BE68" s="992"/>
      <c r="BF68" s="992"/>
      <c r="BG68" s="992"/>
      <c r="BH68" s="992"/>
      <c r="BI68" s="993"/>
      <c r="BJ68" s="993"/>
      <c r="BK68" s="993"/>
      <c r="BL68" s="993"/>
      <c r="BM68" s="993"/>
      <c r="BN68" s="993"/>
      <c r="BO68" s="993"/>
      <c r="BP68" s="993"/>
      <c r="BQ68" s="993"/>
      <c r="BR68" s="993"/>
      <c r="BS68" s="993"/>
      <c r="BT68" s="993"/>
      <c r="BU68" s="993"/>
      <c r="BV68" s="993"/>
      <c r="BW68" s="993"/>
      <c r="BX68" s="993"/>
      <c r="BY68" s="993"/>
      <c r="BZ68" s="993"/>
      <c r="CA68" s="993"/>
    </row>
    <row r="69" spans="1:79" ht="12" thickBot="1">
      <c r="AH69" s="992"/>
      <c r="AI69" s="1010" t="e" cm="1">
        <f t="array" aca="1" ref="AI69" ca="1">IF(INDIRECT($AI$10&amp;$AI$64)="","★",INDIRECT($AI$10&amp;$AI$64))</f>
        <v>#REF!</v>
      </c>
      <c r="AJ69" s="1011" t="e" cm="1">
        <f t="array" aca="1" ref="AJ69" ca="1">IF(INDIRECT($AI$10&amp;$AJ$64)="","★",INDIRECT($AI$10&amp;$AJ$64))</f>
        <v>#REF!</v>
      </c>
      <c r="AK69" s="1012" t="e" cm="1">
        <f t="array" aca="1" ref="AK69" ca="1">IF(INDIRECT($AI$10&amp;$AK$64)="","★",INDIRECT($AI$10&amp;$AK$64))</f>
        <v>#REF!</v>
      </c>
      <c r="AL69" s="1010" t="e" cm="1">
        <f t="array" aca="1" ref="AL69" ca="1">IF(INDIRECT($AI$10&amp;$AL$64)="","★",INDIRECT($AI$10&amp;$AL$64))</f>
        <v>#REF!</v>
      </c>
      <c r="AM69" s="1011" t="e" cm="1">
        <f t="array" aca="1" ref="AM69" ca="1">IF(INDIRECT($AI$10&amp;$AM$64)="","★",INDIRECT($AI$10&amp;$AM$64))</f>
        <v>#REF!</v>
      </c>
      <c r="AN69" s="1011" t="e" cm="1">
        <f t="array" aca="1" ref="AN69" ca="1">IF(INDIRECT($AI$10&amp;$AN$64)="","★",INDIRECT($AI$10&amp;$AN$64))</f>
        <v>#REF!</v>
      </c>
      <c r="AO69" s="1011" t="e" cm="1">
        <f t="array" aca="1" ref="AO69" ca="1">IF(INDIRECT($AI$10&amp;$AO$64)="","★",INDIRECT($AI$10&amp;$AO$64))</f>
        <v>#REF!</v>
      </c>
      <c r="AP69" s="1011" t="e" cm="1">
        <f t="array" aca="1" ref="AP69" ca="1">IF(INDIRECT($AI$10&amp;$AP$64)="","★",INDIRECT($AI$10&amp;$AP$64))</f>
        <v>#REF!</v>
      </c>
      <c r="AQ69" s="1011" t="e" cm="1">
        <f t="array" aca="1" ref="AQ69" ca="1">IF(INDIRECT($AI$10&amp;$AQ$64)="","★",INDIRECT($AI$10&amp;$AQ$64))</f>
        <v>#REF!</v>
      </c>
      <c r="AR69" s="1011" t="e" cm="1">
        <f t="array" aca="1" ref="AR69" ca="1">IF(INDIRECT($AI$10&amp;$AR$64)="","★",INDIRECT($AI$10&amp;$AR$64))</f>
        <v>#REF!</v>
      </c>
      <c r="AS69" s="1011" t="e" cm="1">
        <f t="array" aca="1" ref="AS69" ca="1">IF(INDIRECT($AI$10&amp;$AS$64)="","★",INDIRECT($AI$10&amp;$AS$64))</f>
        <v>#REF!</v>
      </c>
      <c r="AT69" s="1011" t="e" cm="1">
        <f t="array" aca="1" ref="AT69" ca="1">IF(INDIRECT($AI$10&amp;$AT$64)="","★",INDIRECT($AI$10&amp;$AT$64))</f>
        <v>#REF!</v>
      </c>
      <c r="AU69" s="1011" t="e" cm="1">
        <f t="array" aca="1" ref="AU69" ca="1">IF(INDIRECT($AI$10&amp;$AU$64)="","★",INDIRECT($AI$10&amp;$AU$64))</f>
        <v>#REF!</v>
      </c>
      <c r="AV69" s="1011" t="e" cm="1">
        <f t="array" aca="1" ref="AV69" ca="1">IF(INDIRECT($AI$10&amp;$AV$64)="","★",INDIRECT($AI$10&amp;$AV$64))</f>
        <v>#REF!</v>
      </c>
      <c r="AW69" s="1011" t="e" cm="1">
        <f t="array" aca="1" ref="AW69" ca="1">IF(INDIRECT($AI$10&amp;$AW$64)="","★",INDIRECT($AI$10&amp;$AW$64))</f>
        <v>#REF!</v>
      </c>
      <c r="AX69" s="1013" t="e" cm="1">
        <f t="array" aca="1" ref="AX69" ca="1">IF(INDIRECT($AI$10&amp;$AX$64)="","★",INDIRECT($AI$10&amp;$AX$64))</f>
        <v>#REF!</v>
      </c>
      <c r="AY69" s="252"/>
    </row>
    <row r="70" spans="1:79">
      <c r="AO70" s="1014"/>
      <c r="AP70" s="252"/>
      <c r="AQ70" s="252"/>
      <c r="AR70" s="252"/>
      <c r="AS70" s="252"/>
      <c r="AT70" s="252"/>
      <c r="AU70" s="252"/>
      <c r="AV70" s="252"/>
      <c r="AW70" s="252"/>
      <c r="AX70" s="252"/>
      <c r="AY70" s="252"/>
    </row>
  </sheetData>
  <mergeCells count="44">
    <mergeCell ref="R3:AN6"/>
    <mergeCell ref="AI20:AI22"/>
    <mergeCell ref="AJ20:AQ20"/>
    <mergeCell ref="AR20:AW20"/>
    <mergeCell ref="AX20:BY20"/>
    <mergeCell ref="AS21:AW21"/>
    <mergeCell ref="AX21:AY21"/>
    <mergeCell ref="AZ21:BL21"/>
    <mergeCell ref="BM21:BY21"/>
    <mergeCell ref="AR12:AW12"/>
    <mergeCell ref="BA12:BC12"/>
    <mergeCell ref="AX12:AZ12"/>
    <mergeCell ref="AI12:AI13"/>
    <mergeCell ref="AJ12:AJ13"/>
    <mergeCell ref="AK12:AM12"/>
    <mergeCell ref="AN12:AN13"/>
    <mergeCell ref="AO12:AQ12"/>
    <mergeCell ref="B53:N53"/>
    <mergeCell ref="B52:N52"/>
    <mergeCell ref="K9:M9"/>
    <mergeCell ref="L12:L13"/>
    <mergeCell ref="M12:M13"/>
    <mergeCell ref="N12:N13"/>
    <mergeCell ref="C35:C36"/>
    <mergeCell ref="C37:C38"/>
    <mergeCell ref="F31:G31"/>
    <mergeCell ref="D33:D34"/>
    <mergeCell ref="F33:F34"/>
    <mergeCell ref="D31:E31"/>
    <mergeCell ref="O12:O13"/>
    <mergeCell ref="B11:B14"/>
    <mergeCell ref="C11:C14"/>
    <mergeCell ref="J11:J13"/>
    <mergeCell ref="K12:K13"/>
    <mergeCell ref="D12:D13"/>
    <mergeCell ref="AA12:AA13"/>
    <mergeCell ref="AB12:AB13"/>
    <mergeCell ref="AC12:AC13"/>
    <mergeCell ref="AD12:AD13"/>
    <mergeCell ref="Q11:Q14"/>
    <mergeCell ref="R11:R14"/>
    <mergeCell ref="Y11:Y13"/>
    <mergeCell ref="S12:S13"/>
    <mergeCell ref="Z12:Z13"/>
  </mergeCells>
  <phoneticPr fontId="9"/>
  <conditionalFormatting sqref="C15:C24">
    <cfRule type="containsBlanks" dxfId="180" priority="16">
      <formula>LEN(TRIM(C15))=0</formula>
    </cfRule>
  </conditionalFormatting>
  <conditionalFormatting sqref="C44:E44">
    <cfRule type="containsBlanks" dxfId="179" priority="22">
      <formula>LEN(TRIM(C44))=0</formula>
    </cfRule>
  </conditionalFormatting>
  <conditionalFormatting sqref="C15:J24">
    <cfRule type="containsBlanks" dxfId="178" priority="27">
      <formula>LEN(TRIM(C15))=0</formula>
    </cfRule>
  </conditionalFormatting>
  <conditionalFormatting sqref="D15:D24">
    <cfRule type="containsBlanks" dxfId="177" priority="14">
      <formula>LEN(TRIM(D15))=0</formula>
    </cfRule>
  </conditionalFormatting>
  <conditionalFormatting sqref="D36:G36">
    <cfRule type="containsBlanks" dxfId="176" priority="24">
      <formula>LEN(TRIM(D36))=0</formula>
    </cfRule>
  </conditionalFormatting>
  <conditionalFormatting sqref="D38:G39">
    <cfRule type="containsBlanks" dxfId="175" priority="23">
      <formula>LEN(TRIM(D38))=0</formula>
    </cfRule>
  </conditionalFormatting>
  <conditionalFormatting sqref="E25:L27 N25:O27">
    <cfRule type="containsBlanks" dxfId="174" priority="25">
      <formula>LEN(TRIM(E25))=0</formula>
    </cfRule>
  </conditionalFormatting>
  <conditionalFormatting sqref="E15:M24">
    <cfRule type="containsBlanks" dxfId="173" priority="13">
      <formula>LEN(TRIM(E15))=0</formula>
    </cfRule>
  </conditionalFormatting>
  <conditionalFormatting sqref="M15:O24">
    <cfRule type="containsBlanks" dxfId="172" priority="28">
      <formula>LEN(TRIM(M15))=0</formula>
    </cfRule>
  </conditionalFormatting>
  <conditionalFormatting sqref="N9">
    <cfRule type="containsBlanks" dxfId="171" priority="1">
      <formula>LEN(TRIM(N9))=0</formula>
    </cfRule>
    <cfRule type="containsBlanks" dxfId="170" priority="2">
      <formula>LEN(TRIM(N9))=0</formula>
    </cfRule>
  </conditionalFormatting>
  <conditionalFormatting sqref="R15:R24">
    <cfRule type="containsBlanks" dxfId="169" priority="6">
      <formula>LEN(TRIM(R15))=0</formula>
    </cfRule>
  </conditionalFormatting>
  <conditionalFormatting sqref="R15:Y24">
    <cfRule type="containsBlanks" dxfId="168" priority="10">
      <formula>LEN(TRIM(R15))=0</formula>
    </cfRule>
  </conditionalFormatting>
  <conditionalFormatting sqref="S15:S24">
    <cfRule type="containsBlanks" dxfId="167" priority="4">
      <formula>LEN(TRIM(S15))=0</formula>
    </cfRule>
  </conditionalFormatting>
  <conditionalFormatting sqref="T25:AA27 AC25:AD27">
    <cfRule type="containsBlanks" dxfId="166" priority="8">
      <formula>LEN(TRIM(T25))=0</formula>
    </cfRule>
  </conditionalFormatting>
  <conditionalFormatting sqref="T15:AB24">
    <cfRule type="containsBlanks" dxfId="165" priority="3">
      <formula>LEN(TRIM(T15))=0</formula>
    </cfRule>
  </conditionalFormatting>
  <conditionalFormatting sqref="AB15:AD24">
    <cfRule type="containsBlanks" dxfId="164" priority="29">
      <formula>LEN(TRIM(AB15))=0</formula>
    </cfRule>
  </conditionalFormatting>
  <dataValidations count="9">
    <dataValidation type="list" allowBlank="1" showInputMessage="1" showErrorMessage="1" sqref="B65562:B65566 IY65562:IY65566 SU65562:SU65566 ACQ65562:ACQ65566 AMM65562:AMM65566 AWI65562:AWI65566 BGE65562:BGE65566 BQA65562:BQA65566 BZW65562:BZW65566 CJS65562:CJS65566 CTO65562:CTO65566 DDK65562:DDK65566 DNG65562:DNG65566 DXC65562:DXC65566 EGY65562:EGY65566 EQU65562:EQU65566 FAQ65562:FAQ65566 FKM65562:FKM65566 FUI65562:FUI65566 GEE65562:GEE65566 GOA65562:GOA65566 GXW65562:GXW65566 HHS65562:HHS65566 HRO65562:HRO65566 IBK65562:IBK65566 ILG65562:ILG65566 IVC65562:IVC65566 JEY65562:JEY65566 JOU65562:JOU65566 JYQ65562:JYQ65566 KIM65562:KIM65566 KSI65562:KSI65566 LCE65562:LCE65566 LMA65562:LMA65566 LVW65562:LVW65566 MFS65562:MFS65566 MPO65562:MPO65566 MZK65562:MZK65566 NJG65562:NJG65566 NTC65562:NTC65566 OCY65562:OCY65566 OMU65562:OMU65566 OWQ65562:OWQ65566 PGM65562:PGM65566 PQI65562:PQI65566 QAE65562:QAE65566 QKA65562:QKA65566 QTW65562:QTW65566 RDS65562:RDS65566 RNO65562:RNO65566 RXK65562:RXK65566 SHG65562:SHG65566 SRC65562:SRC65566 TAY65562:TAY65566 TKU65562:TKU65566 TUQ65562:TUQ65566 UEM65562:UEM65566 UOI65562:UOI65566 UYE65562:UYE65566 VIA65562:VIA65566 VRW65562:VRW65566 WBS65562:WBS65566 WLO65562:WLO65566 WVK65562:WVK65566 B131098:B131102 IY131098:IY131102 SU131098:SU131102 ACQ131098:ACQ131102 AMM131098:AMM131102 AWI131098:AWI131102 BGE131098:BGE131102 BQA131098:BQA131102 BZW131098:BZW131102 CJS131098:CJS131102 CTO131098:CTO131102 DDK131098:DDK131102 DNG131098:DNG131102 DXC131098:DXC131102 EGY131098:EGY131102 EQU131098:EQU131102 FAQ131098:FAQ131102 FKM131098:FKM131102 FUI131098:FUI131102 GEE131098:GEE131102 GOA131098:GOA131102 GXW131098:GXW131102 HHS131098:HHS131102 HRO131098:HRO131102 IBK131098:IBK131102 ILG131098:ILG131102 IVC131098:IVC131102 JEY131098:JEY131102 JOU131098:JOU131102 JYQ131098:JYQ131102 KIM131098:KIM131102 KSI131098:KSI131102 LCE131098:LCE131102 LMA131098:LMA131102 LVW131098:LVW131102 MFS131098:MFS131102 MPO131098:MPO131102 MZK131098:MZK131102 NJG131098:NJG131102 NTC131098:NTC131102 OCY131098:OCY131102 OMU131098:OMU131102 OWQ131098:OWQ131102 PGM131098:PGM131102 PQI131098:PQI131102 QAE131098:QAE131102 QKA131098:QKA131102 QTW131098:QTW131102 RDS131098:RDS131102 RNO131098:RNO131102 RXK131098:RXK131102 SHG131098:SHG131102 SRC131098:SRC131102 TAY131098:TAY131102 TKU131098:TKU131102 TUQ131098:TUQ131102 UEM131098:UEM131102 UOI131098:UOI131102 UYE131098:UYE131102 VIA131098:VIA131102 VRW131098:VRW131102 WBS131098:WBS131102 WLO131098:WLO131102 WVK131098:WVK131102 B196634:B196638 IY196634:IY196638 SU196634:SU196638 ACQ196634:ACQ196638 AMM196634:AMM196638 AWI196634:AWI196638 BGE196634:BGE196638 BQA196634:BQA196638 BZW196634:BZW196638 CJS196634:CJS196638 CTO196634:CTO196638 DDK196634:DDK196638 DNG196634:DNG196638 DXC196634:DXC196638 EGY196634:EGY196638 EQU196634:EQU196638 FAQ196634:FAQ196638 FKM196634:FKM196638 FUI196634:FUI196638 GEE196634:GEE196638 GOA196634:GOA196638 GXW196634:GXW196638 HHS196634:HHS196638 HRO196634:HRO196638 IBK196634:IBK196638 ILG196634:ILG196638 IVC196634:IVC196638 JEY196634:JEY196638 JOU196634:JOU196638 JYQ196634:JYQ196638 KIM196634:KIM196638 KSI196634:KSI196638 LCE196634:LCE196638 LMA196634:LMA196638 LVW196634:LVW196638 MFS196634:MFS196638 MPO196634:MPO196638 MZK196634:MZK196638 NJG196634:NJG196638 NTC196634:NTC196638 OCY196634:OCY196638 OMU196634:OMU196638 OWQ196634:OWQ196638 PGM196634:PGM196638 PQI196634:PQI196638 QAE196634:QAE196638 QKA196634:QKA196638 QTW196634:QTW196638 RDS196634:RDS196638 RNO196634:RNO196638 RXK196634:RXK196638 SHG196634:SHG196638 SRC196634:SRC196638 TAY196634:TAY196638 TKU196634:TKU196638 TUQ196634:TUQ196638 UEM196634:UEM196638 UOI196634:UOI196638 UYE196634:UYE196638 VIA196634:VIA196638 VRW196634:VRW196638 WBS196634:WBS196638 WLO196634:WLO196638 WVK196634:WVK196638 B262170:B262174 IY262170:IY262174 SU262170:SU262174 ACQ262170:ACQ262174 AMM262170:AMM262174 AWI262170:AWI262174 BGE262170:BGE262174 BQA262170:BQA262174 BZW262170:BZW262174 CJS262170:CJS262174 CTO262170:CTO262174 DDK262170:DDK262174 DNG262170:DNG262174 DXC262170:DXC262174 EGY262170:EGY262174 EQU262170:EQU262174 FAQ262170:FAQ262174 FKM262170:FKM262174 FUI262170:FUI262174 GEE262170:GEE262174 GOA262170:GOA262174 GXW262170:GXW262174 HHS262170:HHS262174 HRO262170:HRO262174 IBK262170:IBK262174 ILG262170:ILG262174 IVC262170:IVC262174 JEY262170:JEY262174 JOU262170:JOU262174 JYQ262170:JYQ262174 KIM262170:KIM262174 KSI262170:KSI262174 LCE262170:LCE262174 LMA262170:LMA262174 LVW262170:LVW262174 MFS262170:MFS262174 MPO262170:MPO262174 MZK262170:MZK262174 NJG262170:NJG262174 NTC262170:NTC262174 OCY262170:OCY262174 OMU262170:OMU262174 OWQ262170:OWQ262174 PGM262170:PGM262174 PQI262170:PQI262174 QAE262170:QAE262174 QKA262170:QKA262174 QTW262170:QTW262174 RDS262170:RDS262174 RNO262170:RNO262174 RXK262170:RXK262174 SHG262170:SHG262174 SRC262170:SRC262174 TAY262170:TAY262174 TKU262170:TKU262174 TUQ262170:TUQ262174 UEM262170:UEM262174 UOI262170:UOI262174 UYE262170:UYE262174 VIA262170:VIA262174 VRW262170:VRW262174 WBS262170:WBS262174 WLO262170:WLO262174 WVK262170:WVK262174 B327706:B327710 IY327706:IY327710 SU327706:SU327710 ACQ327706:ACQ327710 AMM327706:AMM327710 AWI327706:AWI327710 BGE327706:BGE327710 BQA327706:BQA327710 BZW327706:BZW327710 CJS327706:CJS327710 CTO327706:CTO327710 DDK327706:DDK327710 DNG327706:DNG327710 DXC327706:DXC327710 EGY327706:EGY327710 EQU327706:EQU327710 FAQ327706:FAQ327710 FKM327706:FKM327710 FUI327706:FUI327710 GEE327706:GEE327710 GOA327706:GOA327710 GXW327706:GXW327710 HHS327706:HHS327710 HRO327706:HRO327710 IBK327706:IBK327710 ILG327706:ILG327710 IVC327706:IVC327710 JEY327706:JEY327710 JOU327706:JOU327710 JYQ327706:JYQ327710 KIM327706:KIM327710 KSI327706:KSI327710 LCE327706:LCE327710 LMA327706:LMA327710 LVW327706:LVW327710 MFS327706:MFS327710 MPO327706:MPO327710 MZK327706:MZK327710 NJG327706:NJG327710 NTC327706:NTC327710 OCY327706:OCY327710 OMU327706:OMU327710 OWQ327706:OWQ327710 PGM327706:PGM327710 PQI327706:PQI327710 QAE327706:QAE327710 QKA327706:QKA327710 QTW327706:QTW327710 RDS327706:RDS327710 RNO327706:RNO327710 RXK327706:RXK327710 SHG327706:SHG327710 SRC327706:SRC327710 TAY327706:TAY327710 TKU327706:TKU327710 TUQ327706:TUQ327710 UEM327706:UEM327710 UOI327706:UOI327710 UYE327706:UYE327710 VIA327706:VIA327710 VRW327706:VRW327710 WBS327706:WBS327710 WLO327706:WLO327710 WVK327706:WVK327710 B393242:B393246 IY393242:IY393246 SU393242:SU393246 ACQ393242:ACQ393246 AMM393242:AMM393246 AWI393242:AWI393246 BGE393242:BGE393246 BQA393242:BQA393246 BZW393242:BZW393246 CJS393242:CJS393246 CTO393242:CTO393246 DDK393242:DDK393246 DNG393242:DNG393246 DXC393242:DXC393246 EGY393242:EGY393246 EQU393242:EQU393246 FAQ393242:FAQ393246 FKM393242:FKM393246 FUI393242:FUI393246 GEE393242:GEE393246 GOA393242:GOA393246 GXW393242:GXW393246 HHS393242:HHS393246 HRO393242:HRO393246 IBK393242:IBK393246 ILG393242:ILG393246 IVC393242:IVC393246 JEY393242:JEY393246 JOU393242:JOU393246 JYQ393242:JYQ393246 KIM393242:KIM393246 KSI393242:KSI393246 LCE393242:LCE393246 LMA393242:LMA393246 LVW393242:LVW393246 MFS393242:MFS393246 MPO393242:MPO393246 MZK393242:MZK393246 NJG393242:NJG393246 NTC393242:NTC393246 OCY393242:OCY393246 OMU393242:OMU393246 OWQ393242:OWQ393246 PGM393242:PGM393246 PQI393242:PQI393246 QAE393242:QAE393246 QKA393242:QKA393246 QTW393242:QTW393246 RDS393242:RDS393246 RNO393242:RNO393246 RXK393242:RXK393246 SHG393242:SHG393246 SRC393242:SRC393246 TAY393242:TAY393246 TKU393242:TKU393246 TUQ393242:TUQ393246 UEM393242:UEM393246 UOI393242:UOI393246 UYE393242:UYE393246 VIA393242:VIA393246 VRW393242:VRW393246 WBS393242:WBS393246 WLO393242:WLO393246 WVK393242:WVK393246 B458778:B458782 IY458778:IY458782 SU458778:SU458782 ACQ458778:ACQ458782 AMM458778:AMM458782 AWI458778:AWI458782 BGE458778:BGE458782 BQA458778:BQA458782 BZW458778:BZW458782 CJS458778:CJS458782 CTO458778:CTO458782 DDK458778:DDK458782 DNG458778:DNG458782 DXC458778:DXC458782 EGY458778:EGY458782 EQU458778:EQU458782 FAQ458778:FAQ458782 FKM458778:FKM458782 FUI458778:FUI458782 GEE458778:GEE458782 GOA458778:GOA458782 GXW458778:GXW458782 HHS458778:HHS458782 HRO458778:HRO458782 IBK458778:IBK458782 ILG458778:ILG458782 IVC458778:IVC458782 JEY458778:JEY458782 JOU458778:JOU458782 JYQ458778:JYQ458782 KIM458778:KIM458782 KSI458778:KSI458782 LCE458778:LCE458782 LMA458778:LMA458782 LVW458778:LVW458782 MFS458778:MFS458782 MPO458778:MPO458782 MZK458778:MZK458782 NJG458778:NJG458782 NTC458778:NTC458782 OCY458778:OCY458782 OMU458778:OMU458782 OWQ458778:OWQ458782 PGM458778:PGM458782 PQI458778:PQI458782 QAE458778:QAE458782 QKA458778:QKA458782 QTW458778:QTW458782 RDS458778:RDS458782 RNO458778:RNO458782 RXK458778:RXK458782 SHG458778:SHG458782 SRC458778:SRC458782 TAY458778:TAY458782 TKU458778:TKU458782 TUQ458778:TUQ458782 UEM458778:UEM458782 UOI458778:UOI458782 UYE458778:UYE458782 VIA458778:VIA458782 VRW458778:VRW458782 WBS458778:WBS458782 WLO458778:WLO458782 WVK458778:WVK458782 B524314:B524318 IY524314:IY524318 SU524314:SU524318 ACQ524314:ACQ524318 AMM524314:AMM524318 AWI524314:AWI524318 BGE524314:BGE524318 BQA524314:BQA524318 BZW524314:BZW524318 CJS524314:CJS524318 CTO524314:CTO524318 DDK524314:DDK524318 DNG524314:DNG524318 DXC524314:DXC524318 EGY524314:EGY524318 EQU524314:EQU524318 FAQ524314:FAQ524318 FKM524314:FKM524318 FUI524314:FUI524318 GEE524314:GEE524318 GOA524314:GOA524318 GXW524314:GXW524318 HHS524314:HHS524318 HRO524314:HRO524318 IBK524314:IBK524318 ILG524314:ILG524318 IVC524314:IVC524318 JEY524314:JEY524318 JOU524314:JOU524318 JYQ524314:JYQ524318 KIM524314:KIM524318 KSI524314:KSI524318 LCE524314:LCE524318 LMA524314:LMA524318 LVW524314:LVW524318 MFS524314:MFS524318 MPO524314:MPO524318 MZK524314:MZK524318 NJG524314:NJG524318 NTC524314:NTC524318 OCY524314:OCY524318 OMU524314:OMU524318 OWQ524314:OWQ524318 PGM524314:PGM524318 PQI524314:PQI524318 QAE524314:QAE524318 QKA524314:QKA524318 QTW524314:QTW524318 RDS524314:RDS524318 RNO524314:RNO524318 RXK524314:RXK524318 SHG524314:SHG524318 SRC524314:SRC524318 TAY524314:TAY524318 TKU524314:TKU524318 TUQ524314:TUQ524318 UEM524314:UEM524318 UOI524314:UOI524318 UYE524314:UYE524318 VIA524314:VIA524318 VRW524314:VRW524318 WBS524314:WBS524318 WLO524314:WLO524318 WVK524314:WVK524318 B589850:B589854 IY589850:IY589854 SU589850:SU589854 ACQ589850:ACQ589854 AMM589850:AMM589854 AWI589850:AWI589854 BGE589850:BGE589854 BQA589850:BQA589854 BZW589850:BZW589854 CJS589850:CJS589854 CTO589850:CTO589854 DDK589850:DDK589854 DNG589850:DNG589854 DXC589850:DXC589854 EGY589850:EGY589854 EQU589850:EQU589854 FAQ589850:FAQ589854 FKM589850:FKM589854 FUI589850:FUI589854 GEE589850:GEE589854 GOA589850:GOA589854 GXW589850:GXW589854 HHS589850:HHS589854 HRO589850:HRO589854 IBK589850:IBK589854 ILG589850:ILG589854 IVC589850:IVC589854 JEY589850:JEY589854 JOU589850:JOU589854 JYQ589850:JYQ589854 KIM589850:KIM589854 KSI589850:KSI589854 LCE589850:LCE589854 LMA589850:LMA589854 LVW589850:LVW589854 MFS589850:MFS589854 MPO589850:MPO589854 MZK589850:MZK589854 NJG589850:NJG589854 NTC589850:NTC589854 OCY589850:OCY589854 OMU589850:OMU589854 OWQ589850:OWQ589854 PGM589850:PGM589854 PQI589850:PQI589854 QAE589850:QAE589854 QKA589850:QKA589854 QTW589850:QTW589854 RDS589850:RDS589854 RNO589850:RNO589854 RXK589850:RXK589854 SHG589850:SHG589854 SRC589850:SRC589854 TAY589850:TAY589854 TKU589850:TKU589854 TUQ589850:TUQ589854 UEM589850:UEM589854 UOI589850:UOI589854 UYE589850:UYE589854 VIA589850:VIA589854 VRW589850:VRW589854 WBS589850:WBS589854 WLO589850:WLO589854 WVK589850:WVK589854 B655386:B655390 IY655386:IY655390 SU655386:SU655390 ACQ655386:ACQ655390 AMM655386:AMM655390 AWI655386:AWI655390 BGE655386:BGE655390 BQA655386:BQA655390 BZW655386:BZW655390 CJS655386:CJS655390 CTO655386:CTO655390 DDK655386:DDK655390 DNG655386:DNG655390 DXC655386:DXC655390 EGY655386:EGY655390 EQU655386:EQU655390 FAQ655386:FAQ655390 FKM655386:FKM655390 FUI655386:FUI655390 GEE655386:GEE655390 GOA655386:GOA655390 GXW655386:GXW655390 HHS655386:HHS655390 HRO655386:HRO655390 IBK655386:IBK655390 ILG655386:ILG655390 IVC655386:IVC655390 JEY655386:JEY655390 JOU655386:JOU655390 JYQ655386:JYQ655390 KIM655386:KIM655390 KSI655386:KSI655390 LCE655386:LCE655390 LMA655386:LMA655390 LVW655386:LVW655390 MFS655386:MFS655390 MPO655386:MPO655390 MZK655386:MZK655390 NJG655386:NJG655390 NTC655386:NTC655390 OCY655386:OCY655390 OMU655386:OMU655390 OWQ655386:OWQ655390 PGM655386:PGM655390 PQI655386:PQI655390 QAE655386:QAE655390 QKA655386:QKA655390 QTW655386:QTW655390 RDS655386:RDS655390 RNO655386:RNO655390 RXK655386:RXK655390 SHG655386:SHG655390 SRC655386:SRC655390 TAY655386:TAY655390 TKU655386:TKU655390 TUQ655386:TUQ655390 UEM655386:UEM655390 UOI655386:UOI655390 UYE655386:UYE655390 VIA655386:VIA655390 VRW655386:VRW655390 WBS655386:WBS655390 WLO655386:WLO655390 WVK655386:WVK655390 B720922:B720926 IY720922:IY720926 SU720922:SU720926 ACQ720922:ACQ720926 AMM720922:AMM720926 AWI720922:AWI720926 BGE720922:BGE720926 BQA720922:BQA720926 BZW720922:BZW720926 CJS720922:CJS720926 CTO720922:CTO720926 DDK720922:DDK720926 DNG720922:DNG720926 DXC720922:DXC720926 EGY720922:EGY720926 EQU720922:EQU720926 FAQ720922:FAQ720926 FKM720922:FKM720926 FUI720922:FUI720926 GEE720922:GEE720926 GOA720922:GOA720926 GXW720922:GXW720926 HHS720922:HHS720926 HRO720922:HRO720926 IBK720922:IBK720926 ILG720922:ILG720926 IVC720922:IVC720926 JEY720922:JEY720926 JOU720922:JOU720926 JYQ720922:JYQ720926 KIM720922:KIM720926 KSI720922:KSI720926 LCE720922:LCE720926 LMA720922:LMA720926 LVW720922:LVW720926 MFS720922:MFS720926 MPO720922:MPO720926 MZK720922:MZK720926 NJG720922:NJG720926 NTC720922:NTC720926 OCY720922:OCY720926 OMU720922:OMU720926 OWQ720922:OWQ720926 PGM720922:PGM720926 PQI720922:PQI720926 QAE720922:QAE720926 QKA720922:QKA720926 QTW720922:QTW720926 RDS720922:RDS720926 RNO720922:RNO720926 RXK720922:RXK720926 SHG720922:SHG720926 SRC720922:SRC720926 TAY720922:TAY720926 TKU720922:TKU720926 TUQ720922:TUQ720926 UEM720922:UEM720926 UOI720922:UOI720926 UYE720922:UYE720926 VIA720922:VIA720926 VRW720922:VRW720926 WBS720922:WBS720926 WLO720922:WLO720926 WVK720922:WVK720926 B786458:B786462 IY786458:IY786462 SU786458:SU786462 ACQ786458:ACQ786462 AMM786458:AMM786462 AWI786458:AWI786462 BGE786458:BGE786462 BQA786458:BQA786462 BZW786458:BZW786462 CJS786458:CJS786462 CTO786458:CTO786462 DDK786458:DDK786462 DNG786458:DNG786462 DXC786458:DXC786462 EGY786458:EGY786462 EQU786458:EQU786462 FAQ786458:FAQ786462 FKM786458:FKM786462 FUI786458:FUI786462 GEE786458:GEE786462 GOA786458:GOA786462 GXW786458:GXW786462 HHS786458:HHS786462 HRO786458:HRO786462 IBK786458:IBK786462 ILG786458:ILG786462 IVC786458:IVC786462 JEY786458:JEY786462 JOU786458:JOU786462 JYQ786458:JYQ786462 KIM786458:KIM786462 KSI786458:KSI786462 LCE786458:LCE786462 LMA786458:LMA786462 LVW786458:LVW786462 MFS786458:MFS786462 MPO786458:MPO786462 MZK786458:MZK786462 NJG786458:NJG786462 NTC786458:NTC786462 OCY786458:OCY786462 OMU786458:OMU786462 OWQ786458:OWQ786462 PGM786458:PGM786462 PQI786458:PQI786462 QAE786458:QAE786462 QKA786458:QKA786462 QTW786458:QTW786462 RDS786458:RDS786462 RNO786458:RNO786462 RXK786458:RXK786462 SHG786458:SHG786462 SRC786458:SRC786462 TAY786458:TAY786462 TKU786458:TKU786462 TUQ786458:TUQ786462 UEM786458:UEM786462 UOI786458:UOI786462 UYE786458:UYE786462 VIA786458:VIA786462 VRW786458:VRW786462 WBS786458:WBS786462 WLO786458:WLO786462 WVK786458:WVK786462 B851994:B851998 IY851994:IY851998 SU851994:SU851998 ACQ851994:ACQ851998 AMM851994:AMM851998 AWI851994:AWI851998 BGE851994:BGE851998 BQA851994:BQA851998 BZW851994:BZW851998 CJS851994:CJS851998 CTO851994:CTO851998 DDK851994:DDK851998 DNG851994:DNG851998 DXC851994:DXC851998 EGY851994:EGY851998 EQU851994:EQU851998 FAQ851994:FAQ851998 FKM851994:FKM851998 FUI851994:FUI851998 GEE851994:GEE851998 GOA851994:GOA851998 GXW851994:GXW851998 HHS851994:HHS851998 HRO851994:HRO851998 IBK851994:IBK851998 ILG851994:ILG851998 IVC851994:IVC851998 JEY851994:JEY851998 JOU851994:JOU851998 JYQ851994:JYQ851998 KIM851994:KIM851998 KSI851994:KSI851998 LCE851994:LCE851998 LMA851994:LMA851998 LVW851994:LVW851998 MFS851994:MFS851998 MPO851994:MPO851998 MZK851994:MZK851998 NJG851994:NJG851998 NTC851994:NTC851998 OCY851994:OCY851998 OMU851994:OMU851998 OWQ851994:OWQ851998 PGM851994:PGM851998 PQI851994:PQI851998 QAE851994:QAE851998 QKA851994:QKA851998 QTW851994:QTW851998 RDS851994:RDS851998 RNO851994:RNO851998 RXK851994:RXK851998 SHG851994:SHG851998 SRC851994:SRC851998 TAY851994:TAY851998 TKU851994:TKU851998 TUQ851994:TUQ851998 UEM851994:UEM851998 UOI851994:UOI851998 UYE851994:UYE851998 VIA851994:VIA851998 VRW851994:VRW851998 WBS851994:WBS851998 WLO851994:WLO851998 WVK851994:WVK851998 B917530:B917534 IY917530:IY917534 SU917530:SU917534 ACQ917530:ACQ917534 AMM917530:AMM917534 AWI917530:AWI917534 BGE917530:BGE917534 BQA917530:BQA917534 BZW917530:BZW917534 CJS917530:CJS917534 CTO917530:CTO917534 DDK917530:DDK917534 DNG917530:DNG917534 DXC917530:DXC917534 EGY917530:EGY917534 EQU917530:EQU917534 FAQ917530:FAQ917534 FKM917530:FKM917534 FUI917530:FUI917534 GEE917530:GEE917534 GOA917530:GOA917534 GXW917530:GXW917534 HHS917530:HHS917534 HRO917530:HRO917534 IBK917530:IBK917534 ILG917530:ILG917534 IVC917530:IVC917534 JEY917530:JEY917534 JOU917530:JOU917534 JYQ917530:JYQ917534 KIM917530:KIM917534 KSI917530:KSI917534 LCE917530:LCE917534 LMA917530:LMA917534 LVW917530:LVW917534 MFS917530:MFS917534 MPO917530:MPO917534 MZK917530:MZK917534 NJG917530:NJG917534 NTC917530:NTC917534 OCY917530:OCY917534 OMU917530:OMU917534 OWQ917530:OWQ917534 PGM917530:PGM917534 PQI917530:PQI917534 QAE917530:QAE917534 QKA917530:QKA917534 QTW917530:QTW917534 RDS917530:RDS917534 RNO917530:RNO917534 RXK917530:RXK917534 SHG917530:SHG917534 SRC917530:SRC917534 TAY917530:TAY917534 TKU917530:TKU917534 TUQ917530:TUQ917534 UEM917530:UEM917534 UOI917530:UOI917534 UYE917530:UYE917534 VIA917530:VIA917534 VRW917530:VRW917534 WBS917530:WBS917534 WLO917530:WLO917534 WVK917530:WVK917534 B983066:B983070 IY983066:IY983070 SU983066:SU983070 ACQ983066:ACQ983070 AMM983066:AMM983070 AWI983066:AWI983070 BGE983066:BGE983070 BQA983066:BQA983070 BZW983066:BZW983070 CJS983066:CJS983070 CTO983066:CTO983070 DDK983066:DDK983070 DNG983066:DNG983070 DXC983066:DXC983070 EGY983066:EGY983070 EQU983066:EQU983070 FAQ983066:FAQ983070 FKM983066:FKM983070 FUI983066:FUI983070 GEE983066:GEE983070 GOA983066:GOA983070 GXW983066:GXW983070 HHS983066:HHS983070 HRO983066:HRO983070 IBK983066:IBK983070 ILG983066:ILG983070 IVC983066:IVC983070 JEY983066:JEY983070 JOU983066:JOU983070 JYQ983066:JYQ983070 KIM983066:KIM983070 KSI983066:KSI983070 LCE983066:LCE983070 LMA983066:LMA983070 LVW983066:LVW983070 MFS983066:MFS983070 MPO983066:MPO983070 MZK983066:MZK983070 NJG983066:NJG983070 NTC983066:NTC983070 OCY983066:OCY983070 OMU983066:OMU983070 OWQ983066:OWQ983070 PGM983066:PGM983070 PQI983066:PQI983070 QAE983066:QAE983070 QKA983066:QKA983070 QTW983066:QTW983070 RDS983066:RDS983070 RNO983066:RNO983070 RXK983066:RXK983070 SHG983066:SHG983070 SRC983066:SRC983070 TAY983066:TAY983070 TKU983066:TKU983070 TUQ983066:TUQ983070 UEM983066:UEM983070 UOI983066:UOI983070 UYE983066:UYE983070 VIA983066:VIA983070 VRW983066:VRW983070 WBS983066:WBS983070 WLO983066:WLO983070 WVK983066:WVK983070 WVK15:WVK24 WLO15:WLO24 WBS15:WBS24 VRW15:VRW24 VIA15:VIA24 UYE15:UYE24 UOI15:UOI24 UEM15:UEM24 TUQ15:TUQ24 TKU15:TKU24 TAY15:TAY24 SRC15:SRC24 SHG15:SHG24 RXK15:RXK24 RNO15:RNO24 RDS15:RDS24 QTW15:QTW24 QKA15:QKA24 QAE15:QAE24 PQI15:PQI24 PGM15:PGM24 OWQ15:OWQ24 OMU15:OMU24 OCY15:OCY24 NTC15:NTC24 NJG15:NJG24 MZK15:MZK24 MPO15:MPO24 MFS15:MFS24 LVW15:LVW24 LMA15:LMA24 LCE15:LCE24 KSI15:KSI24 KIM15:KIM24 JYQ15:JYQ24 JOU15:JOU24 JEY15:JEY24 IVC15:IVC24 ILG15:ILG24 IBK15:IBK24 HRO15:HRO24 HHS15:HHS24 GXW15:GXW24 GOA15:GOA24 GEE15:GEE24 FUI15:FUI24 FKM15:FKM24 FAQ15:FAQ24 EQU15:EQU24 EGY15:EGY24 DXC15:DXC24 DNG15:DNG24 DDK15:DDK24 CTO15:CTO24 CJS15:CJS24 BZW15:BZW24 BQA15:BQA24 BGE15:BGE24 AWI15:AWI24 AMM15:AMM24 ACQ15:ACQ24 SU15:SU24 IY15:IY24" xr:uid="{00000000-0002-0000-0800-000000000000}">
      <formula1>個票番号</formula1>
    </dataValidation>
    <dataValidation type="whole" allowBlank="1" showInputMessage="1" showErrorMessage="1" error="半角数字で入力してください。" sqref="JE44 TA44 ACW44 AMS44 AWO44 BGK44 BQG44 CAC44 CJY44 CTU44 DDQ44 DNM44 DXI44 EHE44 ERA44 FAW44 FKS44 FUO44 GEK44 GOG44 GYC44 HHY44 HRU44 IBQ44 ILM44 IVI44 JFE44 JPA44 JYW44 KIS44 KSO44 LCK44 LMG44 LWC44 MFY44 MPU44 MZQ44 NJM44 NTI44 ODE44 ONA44 OWW44 PGS44 PQO44 QAK44 QKG44 QUC44 RDY44 RNU44 RXQ44 SHM44 SRI44 TBE44 TLA44 TUW44 UES44 UOO44 UYK44 VIG44 VSC44 WBY44 WLU44 WVQ44 I65580 JE65580 TA65580 ACW65580 AMS65580 AWO65580 BGK65580 BQG65580 CAC65580 CJY65580 CTU65580 DDQ65580 DNM65580 DXI65580 EHE65580 ERA65580 FAW65580 FKS65580 FUO65580 GEK65580 GOG65580 GYC65580 HHY65580 HRU65580 IBQ65580 ILM65580 IVI65580 JFE65580 JPA65580 JYW65580 KIS65580 KSO65580 LCK65580 LMG65580 LWC65580 MFY65580 MPU65580 MZQ65580 NJM65580 NTI65580 ODE65580 ONA65580 OWW65580 PGS65580 PQO65580 QAK65580 QKG65580 QUC65580 RDY65580 RNU65580 RXQ65580 SHM65580 SRI65580 TBE65580 TLA65580 TUW65580 UES65580 UOO65580 UYK65580 VIG65580 VSC65580 WBY65580 WLU65580 WVQ65580 I131116 JE131116 TA131116 ACW131116 AMS131116 AWO131116 BGK131116 BQG131116 CAC131116 CJY131116 CTU131116 DDQ131116 DNM131116 DXI131116 EHE131116 ERA131116 FAW131116 FKS131116 FUO131116 GEK131116 GOG131116 GYC131116 HHY131116 HRU131116 IBQ131116 ILM131116 IVI131116 JFE131116 JPA131116 JYW131116 KIS131116 KSO131116 LCK131116 LMG131116 LWC131116 MFY131116 MPU131116 MZQ131116 NJM131116 NTI131116 ODE131116 ONA131116 OWW131116 PGS131116 PQO131116 QAK131116 QKG131116 QUC131116 RDY131116 RNU131116 RXQ131116 SHM131116 SRI131116 TBE131116 TLA131116 TUW131116 UES131116 UOO131116 UYK131116 VIG131116 VSC131116 WBY131116 WLU131116 WVQ131116 I196652 JE196652 TA196652 ACW196652 AMS196652 AWO196652 BGK196652 BQG196652 CAC196652 CJY196652 CTU196652 DDQ196652 DNM196652 DXI196652 EHE196652 ERA196652 FAW196652 FKS196652 FUO196652 GEK196652 GOG196652 GYC196652 HHY196652 HRU196652 IBQ196652 ILM196652 IVI196652 JFE196652 JPA196652 JYW196652 KIS196652 KSO196652 LCK196652 LMG196652 LWC196652 MFY196652 MPU196652 MZQ196652 NJM196652 NTI196652 ODE196652 ONA196652 OWW196652 PGS196652 PQO196652 QAK196652 QKG196652 QUC196652 RDY196652 RNU196652 RXQ196652 SHM196652 SRI196652 TBE196652 TLA196652 TUW196652 UES196652 UOO196652 UYK196652 VIG196652 VSC196652 WBY196652 WLU196652 WVQ196652 I262188 JE262188 TA262188 ACW262188 AMS262188 AWO262188 BGK262188 BQG262188 CAC262188 CJY262188 CTU262188 DDQ262188 DNM262188 DXI262188 EHE262188 ERA262188 FAW262188 FKS262188 FUO262188 GEK262188 GOG262188 GYC262188 HHY262188 HRU262188 IBQ262188 ILM262188 IVI262188 JFE262188 JPA262188 JYW262188 KIS262188 KSO262188 LCK262188 LMG262188 LWC262188 MFY262188 MPU262188 MZQ262188 NJM262188 NTI262188 ODE262188 ONA262188 OWW262188 PGS262188 PQO262188 QAK262188 QKG262188 QUC262188 RDY262188 RNU262188 RXQ262188 SHM262188 SRI262188 TBE262188 TLA262188 TUW262188 UES262188 UOO262188 UYK262188 VIG262188 VSC262188 WBY262188 WLU262188 WVQ262188 I327724 JE327724 TA327724 ACW327724 AMS327724 AWO327724 BGK327724 BQG327724 CAC327724 CJY327724 CTU327724 DDQ327724 DNM327724 DXI327724 EHE327724 ERA327724 FAW327724 FKS327724 FUO327724 GEK327724 GOG327724 GYC327724 HHY327724 HRU327724 IBQ327724 ILM327724 IVI327724 JFE327724 JPA327724 JYW327724 KIS327724 KSO327724 LCK327724 LMG327724 LWC327724 MFY327724 MPU327724 MZQ327724 NJM327724 NTI327724 ODE327724 ONA327724 OWW327724 PGS327724 PQO327724 QAK327724 QKG327724 QUC327724 RDY327724 RNU327724 RXQ327724 SHM327724 SRI327724 TBE327724 TLA327724 TUW327724 UES327724 UOO327724 UYK327724 VIG327724 VSC327724 WBY327724 WLU327724 WVQ327724 I393260 JE393260 TA393260 ACW393260 AMS393260 AWO393260 BGK393260 BQG393260 CAC393260 CJY393260 CTU393260 DDQ393260 DNM393260 DXI393260 EHE393260 ERA393260 FAW393260 FKS393260 FUO393260 GEK393260 GOG393260 GYC393260 HHY393260 HRU393260 IBQ393260 ILM393260 IVI393260 JFE393260 JPA393260 JYW393260 KIS393260 KSO393260 LCK393260 LMG393260 LWC393260 MFY393260 MPU393260 MZQ393260 NJM393260 NTI393260 ODE393260 ONA393260 OWW393260 PGS393260 PQO393260 QAK393260 QKG393260 QUC393260 RDY393260 RNU393260 RXQ393260 SHM393260 SRI393260 TBE393260 TLA393260 TUW393260 UES393260 UOO393260 UYK393260 VIG393260 VSC393260 WBY393260 WLU393260 WVQ393260 I458796 JE458796 TA458796 ACW458796 AMS458796 AWO458796 BGK458796 BQG458796 CAC458796 CJY458796 CTU458796 DDQ458796 DNM458796 DXI458796 EHE458796 ERA458796 FAW458796 FKS458796 FUO458796 GEK458796 GOG458796 GYC458796 HHY458796 HRU458796 IBQ458796 ILM458796 IVI458796 JFE458796 JPA458796 JYW458796 KIS458796 KSO458796 LCK458796 LMG458796 LWC458796 MFY458796 MPU458796 MZQ458796 NJM458796 NTI458796 ODE458796 ONA458796 OWW458796 PGS458796 PQO458796 QAK458796 QKG458796 QUC458796 RDY458796 RNU458796 RXQ458796 SHM458796 SRI458796 TBE458796 TLA458796 TUW458796 UES458796 UOO458796 UYK458796 VIG458796 VSC458796 WBY458796 WLU458796 WVQ458796 I524332 JE524332 TA524332 ACW524332 AMS524332 AWO524332 BGK524332 BQG524332 CAC524332 CJY524332 CTU524332 DDQ524332 DNM524332 DXI524332 EHE524332 ERA524332 FAW524332 FKS524332 FUO524332 GEK524332 GOG524332 GYC524332 HHY524332 HRU524332 IBQ524332 ILM524332 IVI524332 JFE524332 JPA524332 JYW524332 KIS524332 KSO524332 LCK524332 LMG524332 LWC524332 MFY524332 MPU524332 MZQ524332 NJM524332 NTI524332 ODE524332 ONA524332 OWW524332 PGS524332 PQO524332 QAK524332 QKG524332 QUC524332 RDY524332 RNU524332 RXQ524332 SHM524332 SRI524332 TBE524332 TLA524332 TUW524332 UES524332 UOO524332 UYK524332 VIG524332 VSC524332 WBY524332 WLU524332 WVQ524332 I589868 JE589868 TA589868 ACW589868 AMS589868 AWO589868 BGK589868 BQG589868 CAC589868 CJY589868 CTU589868 DDQ589868 DNM589868 DXI589868 EHE589868 ERA589868 FAW589868 FKS589868 FUO589868 GEK589868 GOG589868 GYC589868 HHY589868 HRU589868 IBQ589868 ILM589868 IVI589868 JFE589868 JPA589868 JYW589868 KIS589868 KSO589868 LCK589868 LMG589868 LWC589868 MFY589868 MPU589868 MZQ589868 NJM589868 NTI589868 ODE589868 ONA589868 OWW589868 PGS589868 PQO589868 QAK589868 QKG589868 QUC589868 RDY589868 RNU589868 RXQ589868 SHM589868 SRI589868 TBE589868 TLA589868 TUW589868 UES589868 UOO589868 UYK589868 VIG589868 VSC589868 WBY589868 WLU589868 WVQ589868 I655404 JE655404 TA655404 ACW655404 AMS655404 AWO655404 BGK655404 BQG655404 CAC655404 CJY655404 CTU655404 DDQ655404 DNM655404 DXI655404 EHE655404 ERA655404 FAW655404 FKS655404 FUO655404 GEK655404 GOG655404 GYC655404 HHY655404 HRU655404 IBQ655404 ILM655404 IVI655404 JFE655404 JPA655404 JYW655404 KIS655404 KSO655404 LCK655404 LMG655404 LWC655404 MFY655404 MPU655404 MZQ655404 NJM655404 NTI655404 ODE655404 ONA655404 OWW655404 PGS655404 PQO655404 QAK655404 QKG655404 QUC655404 RDY655404 RNU655404 RXQ655404 SHM655404 SRI655404 TBE655404 TLA655404 TUW655404 UES655404 UOO655404 UYK655404 VIG655404 VSC655404 WBY655404 WLU655404 WVQ655404 I720940 JE720940 TA720940 ACW720940 AMS720940 AWO720940 BGK720940 BQG720940 CAC720940 CJY720940 CTU720940 DDQ720940 DNM720940 DXI720940 EHE720940 ERA720940 FAW720940 FKS720940 FUO720940 GEK720940 GOG720940 GYC720940 HHY720940 HRU720940 IBQ720940 ILM720940 IVI720940 JFE720940 JPA720940 JYW720940 KIS720940 KSO720940 LCK720940 LMG720940 LWC720940 MFY720940 MPU720940 MZQ720940 NJM720940 NTI720940 ODE720940 ONA720940 OWW720940 PGS720940 PQO720940 QAK720940 QKG720940 QUC720940 RDY720940 RNU720940 RXQ720940 SHM720940 SRI720940 TBE720940 TLA720940 TUW720940 UES720940 UOO720940 UYK720940 VIG720940 VSC720940 WBY720940 WLU720940 WVQ720940 I786476 JE786476 TA786476 ACW786476 AMS786476 AWO786476 BGK786476 BQG786476 CAC786476 CJY786476 CTU786476 DDQ786476 DNM786476 DXI786476 EHE786476 ERA786476 FAW786476 FKS786476 FUO786476 GEK786476 GOG786476 GYC786476 HHY786476 HRU786476 IBQ786476 ILM786476 IVI786476 JFE786476 JPA786476 JYW786476 KIS786476 KSO786476 LCK786476 LMG786476 LWC786476 MFY786476 MPU786476 MZQ786476 NJM786476 NTI786476 ODE786476 ONA786476 OWW786476 PGS786476 PQO786476 QAK786476 QKG786476 QUC786476 RDY786476 RNU786476 RXQ786476 SHM786476 SRI786476 TBE786476 TLA786476 TUW786476 UES786476 UOO786476 UYK786476 VIG786476 VSC786476 WBY786476 WLU786476 WVQ786476 I852012 JE852012 TA852012 ACW852012 AMS852012 AWO852012 BGK852012 BQG852012 CAC852012 CJY852012 CTU852012 DDQ852012 DNM852012 DXI852012 EHE852012 ERA852012 FAW852012 FKS852012 FUO852012 GEK852012 GOG852012 GYC852012 HHY852012 HRU852012 IBQ852012 ILM852012 IVI852012 JFE852012 JPA852012 JYW852012 KIS852012 KSO852012 LCK852012 LMG852012 LWC852012 MFY852012 MPU852012 MZQ852012 NJM852012 NTI852012 ODE852012 ONA852012 OWW852012 PGS852012 PQO852012 QAK852012 QKG852012 QUC852012 RDY852012 RNU852012 RXQ852012 SHM852012 SRI852012 TBE852012 TLA852012 TUW852012 UES852012 UOO852012 UYK852012 VIG852012 VSC852012 WBY852012 WLU852012 WVQ852012 I917548 JE917548 TA917548 ACW917548 AMS917548 AWO917548 BGK917548 BQG917548 CAC917548 CJY917548 CTU917548 DDQ917548 DNM917548 DXI917548 EHE917548 ERA917548 FAW917548 FKS917548 FUO917548 GEK917548 GOG917548 GYC917548 HHY917548 HRU917548 IBQ917548 ILM917548 IVI917548 JFE917548 JPA917548 JYW917548 KIS917548 KSO917548 LCK917548 LMG917548 LWC917548 MFY917548 MPU917548 MZQ917548 NJM917548 NTI917548 ODE917548 ONA917548 OWW917548 PGS917548 PQO917548 QAK917548 QKG917548 QUC917548 RDY917548 RNU917548 RXQ917548 SHM917548 SRI917548 TBE917548 TLA917548 TUW917548 UES917548 UOO917548 UYK917548 VIG917548 VSC917548 WBY917548 WLU917548 WVQ917548 I983084 JE983084 TA983084 ACW983084 AMS983084 AWO983084 BGK983084 BQG983084 CAC983084 CJY983084 CTU983084 DDQ983084 DNM983084 DXI983084 EHE983084 ERA983084 FAW983084 FKS983084 FUO983084 GEK983084 GOG983084 GYC983084 HHY983084 HRU983084 IBQ983084 ILM983084 IVI983084 JFE983084 JPA983084 JYW983084 KIS983084 KSO983084 LCK983084 LMG983084 LWC983084 MFY983084 MPU983084 MZQ983084 NJM983084 NTI983084 ODE983084 ONA983084 OWW983084 PGS983084 PQO983084 QAK983084 QKG983084 QUC983084 RDY983084 RNU983084 RXQ983084 SHM983084 SRI983084 TBE983084 TLA983084 TUW983084 UES983084 UOO983084 UYK983084 VIG983084 VSC983084 WBY983084 WLU983084 WVQ983084" xr:uid="{00000000-0002-0000-0800-000001000000}">
      <formula1>0</formula1>
    </dataValidation>
    <dataValidation type="whole" allowBlank="1" showInputMessage="1" showErrorMessage="1" error="半角数字で入力してください。_x000a_" sqref="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xr:uid="{00000000-0002-0000-0800-000002000000}">
      <formula1>0</formula1>
    </dataValidation>
    <dataValidation type="decimal" allowBlank="1" showInputMessage="1" showErrorMessage="1" error="半角数字で入力してください。" sqref="M65562:M65566 JH65562:JH65566 TD65562:TD65566 ACZ65562:ACZ65566 AMV65562:AMV65566 AWR65562:AWR65566 BGN65562:BGN65566 BQJ65562:BQJ65566 CAF65562:CAF65566 CKB65562:CKB65566 CTX65562:CTX65566 DDT65562:DDT65566 DNP65562:DNP65566 DXL65562:DXL65566 EHH65562:EHH65566 ERD65562:ERD65566 FAZ65562:FAZ65566 FKV65562:FKV65566 FUR65562:FUR65566 GEN65562:GEN65566 GOJ65562:GOJ65566 GYF65562:GYF65566 HIB65562:HIB65566 HRX65562:HRX65566 IBT65562:IBT65566 ILP65562:ILP65566 IVL65562:IVL65566 JFH65562:JFH65566 JPD65562:JPD65566 JYZ65562:JYZ65566 KIV65562:KIV65566 KSR65562:KSR65566 LCN65562:LCN65566 LMJ65562:LMJ65566 LWF65562:LWF65566 MGB65562:MGB65566 MPX65562:MPX65566 MZT65562:MZT65566 NJP65562:NJP65566 NTL65562:NTL65566 ODH65562:ODH65566 OND65562:OND65566 OWZ65562:OWZ65566 PGV65562:PGV65566 PQR65562:PQR65566 QAN65562:QAN65566 QKJ65562:QKJ65566 QUF65562:QUF65566 REB65562:REB65566 RNX65562:RNX65566 RXT65562:RXT65566 SHP65562:SHP65566 SRL65562:SRL65566 TBH65562:TBH65566 TLD65562:TLD65566 TUZ65562:TUZ65566 UEV65562:UEV65566 UOR65562:UOR65566 UYN65562:UYN65566 VIJ65562:VIJ65566 VSF65562:VSF65566 WCB65562:WCB65566 WLX65562:WLX65566 WVT65562:WVT65566 M131098:M131102 JH131098:JH131102 TD131098:TD131102 ACZ131098:ACZ131102 AMV131098:AMV131102 AWR131098:AWR131102 BGN131098:BGN131102 BQJ131098:BQJ131102 CAF131098:CAF131102 CKB131098:CKB131102 CTX131098:CTX131102 DDT131098:DDT131102 DNP131098:DNP131102 DXL131098:DXL131102 EHH131098:EHH131102 ERD131098:ERD131102 FAZ131098:FAZ131102 FKV131098:FKV131102 FUR131098:FUR131102 GEN131098:GEN131102 GOJ131098:GOJ131102 GYF131098:GYF131102 HIB131098:HIB131102 HRX131098:HRX131102 IBT131098:IBT131102 ILP131098:ILP131102 IVL131098:IVL131102 JFH131098:JFH131102 JPD131098:JPD131102 JYZ131098:JYZ131102 KIV131098:KIV131102 KSR131098:KSR131102 LCN131098:LCN131102 LMJ131098:LMJ131102 LWF131098:LWF131102 MGB131098:MGB131102 MPX131098:MPX131102 MZT131098:MZT131102 NJP131098:NJP131102 NTL131098:NTL131102 ODH131098:ODH131102 OND131098:OND131102 OWZ131098:OWZ131102 PGV131098:PGV131102 PQR131098:PQR131102 QAN131098:QAN131102 QKJ131098:QKJ131102 QUF131098:QUF131102 REB131098:REB131102 RNX131098:RNX131102 RXT131098:RXT131102 SHP131098:SHP131102 SRL131098:SRL131102 TBH131098:TBH131102 TLD131098:TLD131102 TUZ131098:TUZ131102 UEV131098:UEV131102 UOR131098:UOR131102 UYN131098:UYN131102 VIJ131098:VIJ131102 VSF131098:VSF131102 WCB131098:WCB131102 WLX131098:WLX131102 WVT131098:WVT131102 M196634:M196638 JH196634:JH196638 TD196634:TD196638 ACZ196634:ACZ196638 AMV196634:AMV196638 AWR196634:AWR196638 BGN196634:BGN196638 BQJ196634:BQJ196638 CAF196634:CAF196638 CKB196634:CKB196638 CTX196634:CTX196638 DDT196634:DDT196638 DNP196634:DNP196638 DXL196634:DXL196638 EHH196634:EHH196638 ERD196634:ERD196638 FAZ196634:FAZ196638 FKV196634:FKV196638 FUR196634:FUR196638 GEN196634:GEN196638 GOJ196634:GOJ196638 GYF196634:GYF196638 HIB196634:HIB196638 HRX196634:HRX196638 IBT196634:IBT196638 ILP196634:ILP196638 IVL196634:IVL196638 JFH196634:JFH196638 JPD196634:JPD196638 JYZ196634:JYZ196638 KIV196634:KIV196638 KSR196634:KSR196638 LCN196634:LCN196638 LMJ196634:LMJ196638 LWF196634:LWF196638 MGB196634:MGB196638 MPX196634:MPX196638 MZT196634:MZT196638 NJP196634:NJP196638 NTL196634:NTL196638 ODH196634:ODH196638 OND196634:OND196638 OWZ196634:OWZ196638 PGV196634:PGV196638 PQR196634:PQR196638 QAN196634:QAN196638 QKJ196634:QKJ196638 QUF196634:QUF196638 REB196634:REB196638 RNX196634:RNX196638 RXT196634:RXT196638 SHP196634:SHP196638 SRL196634:SRL196638 TBH196634:TBH196638 TLD196634:TLD196638 TUZ196634:TUZ196638 UEV196634:UEV196638 UOR196634:UOR196638 UYN196634:UYN196638 VIJ196634:VIJ196638 VSF196634:VSF196638 WCB196634:WCB196638 WLX196634:WLX196638 WVT196634:WVT196638 M262170:M262174 JH262170:JH262174 TD262170:TD262174 ACZ262170:ACZ262174 AMV262170:AMV262174 AWR262170:AWR262174 BGN262170:BGN262174 BQJ262170:BQJ262174 CAF262170:CAF262174 CKB262170:CKB262174 CTX262170:CTX262174 DDT262170:DDT262174 DNP262170:DNP262174 DXL262170:DXL262174 EHH262170:EHH262174 ERD262170:ERD262174 FAZ262170:FAZ262174 FKV262170:FKV262174 FUR262170:FUR262174 GEN262170:GEN262174 GOJ262170:GOJ262174 GYF262170:GYF262174 HIB262170:HIB262174 HRX262170:HRX262174 IBT262170:IBT262174 ILP262170:ILP262174 IVL262170:IVL262174 JFH262170:JFH262174 JPD262170:JPD262174 JYZ262170:JYZ262174 KIV262170:KIV262174 KSR262170:KSR262174 LCN262170:LCN262174 LMJ262170:LMJ262174 LWF262170:LWF262174 MGB262170:MGB262174 MPX262170:MPX262174 MZT262170:MZT262174 NJP262170:NJP262174 NTL262170:NTL262174 ODH262170:ODH262174 OND262170:OND262174 OWZ262170:OWZ262174 PGV262170:PGV262174 PQR262170:PQR262174 QAN262170:QAN262174 QKJ262170:QKJ262174 QUF262170:QUF262174 REB262170:REB262174 RNX262170:RNX262174 RXT262170:RXT262174 SHP262170:SHP262174 SRL262170:SRL262174 TBH262170:TBH262174 TLD262170:TLD262174 TUZ262170:TUZ262174 UEV262170:UEV262174 UOR262170:UOR262174 UYN262170:UYN262174 VIJ262170:VIJ262174 VSF262170:VSF262174 WCB262170:WCB262174 WLX262170:WLX262174 WVT262170:WVT262174 M327706:M327710 JH327706:JH327710 TD327706:TD327710 ACZ327706:ACZ327710 AMV327706:AMV327710 AWR327706:AWR327710 BGN327706:BGN327710 BQJ327706:BQJ327710 CAF327706:CAF327710 CKB327706:CKB327710 CTX327706:CTX327710 DDT327706:DDT327710 DNP327706:DNP327710 DXL327706:DXL327710 EHH327706:EHH327710 ERD327706:ERD327710 FAZ327706:FAZ327710 FKV327706:FKV327710 FUR327706:FUR327710 GEN327706:GEN327710 GOJ327706:GOJ327710 GYF327706:GYF327710 HIB327706:HIB327710 HRX327706:HRX327710 IBT327706:IBT327710 ILP327706:ILP327710 IVL327706:IVL327710 JFH327706:JFH327710 JPD327706:JPD327710 JYZ327706:JYZ327710 KIV327706:KIV327710 KSR327706:KSR327710 LCN327706:LCN327710 LMJ327706:LMJ327710 LWF327706:LWF327710 MGB327706:MGB327710 MPX327706:MPX327710 MZT327706:MZT327710 NJP327706:NJP327710 NTL327706:NTL327710 ODH327706:ODH327710 OND327706:OND327710 OWZ327706:OWZ327710 PGV327706:PGV327710 PQR327706:PQR327710 QAN327706:QAN327710 QKJ327706:QKJ327710 QUF327706:QUF327710 REB327706:REB327710 RNX327706:RNX327710 RXT327706:RXT327710 SHP327706:SHP327710 SRL327706:SRL327710 TBH327706:TBH327710 TLD327706:TLD327710 TUZ327706:TUZ327710 UEV327706:UEV327710 UOR327706:UOR327710 UYN327706:UYN327710 VIJ327706:VIJ327710 VSF327706:VSF327710 WCB327706:WCB327710 WLX327706:WLX327710 WVT327706:WVT327710 M393242:M393246 JH393242:JH393246 TD393242:TD393246 ACZ393242:ACZ393246 AMV393242:AMV393246 AWR393242:AWR393246 BGN393242:BGN393246 BQJ393242:BQJ393246 CAF393242:CAF393246 CKB393242:CKB393246 CTX393242:CTX393246 DDT393242:DDT393246 DNP393242:DNP393246 DXL393242:DXL393246 EHH393242:EHH393246 ERD393242:ERD393246 FAZ393242:FAZ393246 FKV393242:FKV393246 FUR393242:FUR393246 GEN393242:GEN393246 GOJ393242:GOJ393246 GYF393242:GYF393246 HIB393242:HIB393246 HRX393242:HRX393246 IBT393242:IBT393246 ILP393242:ILP393246 IVL393242:IVL393246 JFH393242:JFH393246 JPD393242:JPD393246 JYZ393242:JYZ393246 KIV393242:KIV393246 KSR393242:KSR393246 LCN393242:LCN393246 LMJ393242:LMJ393246 LWF393242:LWF393246 MGB393242:MGB393246 MPX393242:MPX393246 MZT393242:MZT393246 NJP393242:NJP393246 NTL393242:NTL393246 ODH393242:ODH393246 OND393242:OND393246 OWZ393242:OWZ393246 PGV393242:PGV393246 PQR393242:PQR393246 QAN393242:QAN393246 QKJ393242:QKJ393246 QUF393242:QUF393246 REB393242:REB393246 RNX393242:RNX393246 RXT393242:RXT393246 SHP393242:SHP393246 SRL393242:SRL393246 TBH393242:TBH393246 TLD393242:TLD393246 TUZ393242:TUZ393246 UEV393242:UEV393246 UOR393242:UOR393246 UYN393242:UYN393246 VIJ393242:VIJ393246 VSF393242:VSF393246 WCB393242:WCB393246 WLX393242:WLX393246 WVT393242:WVT393246 M458778:M458782 JH458778:JH458782 TD458778:TD458782 ACZ458778:ACZ458782 AMV458778:AMV458782 AWR458778:AWR458782 BGN458778:BGN458782 BQJ458778:BQJ458782 CAF458778:CAF458782 CKB458778:CKB458782 CTX458778:CTX458782 DDT458778:DDT458782 DNP458778:DNP458782 DXL458778:DXL458782 EHH458778:EHH458782 ERD458778:ERD458782 FAZ458778:FAZ458782 FKV458778:FKV458782 FUR458778:FUR458782 GEN458778:GEN458782 GOJ458778:GOJ458782 GYF458778:GYF458782 HIB458778:HIB458782 HRX458778:HRX458782 IBT458778:IBT458782 ILP458778:ILP458782 IVL458778:IVL458782 JFH458778:JFH458782 JPD458778:JPD458782 JYZ458778:JYZ458782 KIV458778:KIV458782 KSR458778:KSR458782 LCN458778:LCN458782 LMJ458778:LMJ458782 LWF458778:LWF458782 MGB458778:MGB458782 MPX458778:MPX458782 MZT458778:MZT458782 NJP458778:NJP458782 NTL458778:NTL458782 ODH458778:ODH458782 OND458778:OND458782 OWZ458778:OWZ458782 PGV458778:PGV458782 PQR458778:PQR458782 QAN458778:QAN458782 QKJ458778:QKJ458782 QUF458778:QUF458782 REB458778:REB458782 RNX458778:RNX458782 RXT458778:RXT458782 SHP458778:SHP458782 SRL458778:SRL458782 TBH458778:TBH458782 TLD458778:TLD458782 TUZ458778:TUZ458782 UEV458778:UEV458782 UOR458778:UOR458782 UYN458778:UYN458782 VIJ458778:VIJ458782 VSF458778:VSF458782 WCB458778:WCB458782 WLX458778:WLX458782 WVT458778:WVT458782 M524314:M524318 JH524314:JH524318 TD524314:TD524318 ACZ524314:ACZ524318 AMV524314:AMV524318 AWR524314:AWR524318 BGN524314:BGN524318 BQJ524314:BQJ524318 CAF524314:CAF524318 CKB524314:CKB524318 CTX524314:CTX524318 DDT524314:DDT524318 DNP524314:DNP524318 DXL524314:DXL524318 EHH524314:EHH524318 ERD524314:ERD524318 FAZ524314:FAZ524318 FKV524314:FKV524318 FUR524314:FUR524318 GEN524314:GEN524318 GOJ524314:GOJ524318 GYF524314:GYF524318 HIB524314:HIB524318 HRX524314:HRX524318 IBT524314:IBT524318 ILP524314:ILP524318 IVL524314:IVL524318 JFH524314:JFH524318 JPD524314:JPD524318 JYZ524314:JYZ524318 KIV524314:KIV524318 KSR524314:KSR524318 LCN524314:LCN524318 LMJ524314:LMJ524318 LWF524314:LWF524318 MGB524314:MGB524318 MPX524314:MPX524318 MZT524314:MZT524318 NJP524314:NJP524318 NTL524314:NTL524318 ODH524314:ODH524318 OND524314:OND524318 OWZ524314:OWZ524318 PGV524314:PGV524318 PQR524314:PQR524318 QAN524314:QAN524318 QKJ524314:QKJ524318 QUF524314:QUF524318 REB524314:REB524318 RNX524314:RNX524318 RXT524314:RXT524318 SHP524314:SHP524318 SRL524314:SRL524318 TBH524314:TBH524318 TLD524314:TLD524318 TUZ524314:TUZ524318 UEV524314:UEV524318 UOR524314:UOR524318 UYN524314:UYN524318 VIJ524314:VIJ524318 VSF524314:VSF524318 WCB524314:WCB524318 WLX524314:WLX524318 WVT524314:WVT524318 M589850:M589854 JH589850:JH589854 TD589850:TD589854 ACZ589850:ACZ589854 AMV589850:AMV589854 AWR589850:AWR589854 BGN589850:BGN589854 BQJ589850:BQJ589854 CAF589850:CAF589854 CKB589850:CKB589854 CTX589850:CTX589854 DDT589850:DDT589854 DNP589850:DNP589854 DXL589850:DXL589854 EHH589850:EHH589854 ERD589850:ERD589854 FAZ589850:FAZ589854 FKV589850:FKV589854 FUR589850:FUR589854 GEN589850:GEN589854 GOJ589850:GOJ589854 GYF589850:GYF589854 HIB589850:HIB589854 HRX589850:HRX589854 IBT589850:IBT589854 ILP589850:ILP589854 IVL589850:IVL589854 JFH589850:JFH589854 JPD589850:JPD589854 JYZ589850:JYZ589854 KIV589850:KIV589854 KSR589850:KSR589854 LCN589850:LCN589854 LMJ589850:LMJ589854 LWF589850:LWF589854 MGB589850:MGB589854 MPX589850:MPX589854 MZT589850:MZT589854 NJP589850:NJP589854 NTL589850:NTL589854 ODH589850:ODH589854 OND589850:OND589854 OWZ589850:OWZ589854 PGV589850:PGV589854 PQR589850:PQR589854 QAN589850:QAN589854 QKJ589850:QKJ589854 QUF589850:QUF589854 REB589850:REB589854 RNX589850:RNX589854 RXT589850:RXT589854 SHP589850:SHP589854 SRL589850:SRL589854 TBH589850:TBH589854 TLD589850:TLD589854 TUZ589850:TUZ589854 UEV589850:UEV589854 UOR589850:UOR589854 UYN589850:UYN589854 VIJ589850:VIJ589854 VSF589850:VSF589854 WCB589850:WCB589854 WLX589850:WLX589854 WVT589850:WVT589854 M655386:M655390 JH655386:JH655390 TD655386:TD655390 ACZ655386:ACZ655390 AMV655386:AMV655390 AWR655386:AWR655390 BGN655386:BGN655390 BQJ655386:BQJ655390 CAF655386:CAF655390 CKB655386:CKB655390 CTX655386:CTX655390 DDT655386:DDT655390 DNP655386:DNP655390 DXL655386:DXL655390 EHH655386:EHH655390 ERD655386:ERD655390 FAZ655386:FAZ655390 FKV655386:FKV655390 FUR655386:FUR655390 GEN655386:GEN655390 GOJ655386:GOJ655390 GYF655386:GYF655390 HIB655386:HIB655390 HRX655386:HRX655390 IBT655386:IBT655390 ILP655386:ILP655390 IVL655386:IVL655390 JFH655386:JFH655390 JPD655386:JPD655390 JYZ655386:JYZ655390 KIV655386:KIV655390 KSR655386:KSR655390 LCN655386:LCN655390 LMJ655386:LMJ655390 LWF655386:LWF655390 MGB655386:MGB655390 MPX655386:MPX655390 MZT655386:MZT655390 NJP655386:NJP655390 NTL655386:NTL655390 ODH655386:ODH655390 OND655386:OND655390 OWZ655386:OWZ655390 PGV655386:PGV655390 PQR655386:PQR655390 QAN655386:QAN655390 QKJ655386:QKJ655390 QUF655386:QUF655390 REB655386:REB655390 RNX655386:RNX655390 RXT655386:RXT655390 SHP655386:SHP655390 SRL655386:SRL655390 TBH655386:TBH655390 TLD655386:TLD655390 TUZ655386:TUZ655390 UEV655386:UEV655390 UOR655386:UOR655390 UYN655386:UYN655390 VIJ655386:VIJ655390 VSF655386:VSF655390 WCB655386:WCB655390 WLX655386:WLX655390 WVT655386:WVT655390 M720922:M720926 JH720922:JH720926 TD720922:TD720926 ACZ720922:ACZ720926 AMV720922:AMV720926 AWR720922:AWR720926 BGN720922:BGN720926 BQJ720922:BQJ720926 CAF720922:CAF720926 CKB720922:CKB720926 CTX720922:CTX720926 DDT720922:DDT720926 DNP720922:DNP720926 DXL720922:DXL720926 EHH720922:EHH720926 ERD720922:ERD720926 FAZ720922:FAZ720926 FKV720922:FKV720926 FUR720922:FUR720926 GEN720922:GEN720926 GOJ720922:GOJ720926 GYF720922:GYF720926 HIB720922:HIB720926 HRX720922:HRX720926 IBT720922:IBT720926 ILP720922:ILP720926 IVL720922:IVL720926 JFH720922:JFH720926 JPD720922:JPD720926 JYZ720922:JYZ720926 KIV720922:KIV720926 KSR720922:KSR720926 LCN720922:LCN720926 LMJ720922:LMJ720926 LWF720922:LWF720926 MGB720922:MGB720926 MPX720922:MPX720926 MZT720922:MZT720926 NJP720922:NJP720926 NTL720922:NTL720926 ODH720922:ODH720926 OND720922:OND720926 OWZ720922:OWZ720926 PGV720922:PGV720926 PQR720922:PQR720926 QAN720922:QAN720926 QKJ720922:QKJ720926 QUF720922:QUF720926 REB720922:REB720926 RNX720922:RNX720926 RXT720922:RXT720926 SHP720922:SHP720926 SRL720922:SRL720926 TBH720922:TBH720926 TLD720922:TLD720926 TUZ720922:TUZ720926 UEV720922:UEV720926 UOR720922:UOR720926 UYN720922:UYN720926 VIJ720922:VIJ720926 VSF720922:VSF720926 WCB720922:WCB720926 WLX720922:WLX720926 WVT720922:WVT720926 M786458:M786462 JH786458:JH786462 TD786458:TD786462 ACZ786458:ACZ786462 AMV786458:AMV786462 AWR786458:AWR786462 BGN786458:BGN786462 BQJ786458:BQJ786462 CAF786458:CAF786462 CKB786458:CKB786462 CTX786458:CTX786462 DDT786458:DDT786462 DNP786458:DNP786462 DXL786458:DXL786462 EHH786458:EHH786462 ERD786458:ERD786462 FAZ786458:FAZ786462 FKV786458:FKV786462 FUR786458:FUR786462 GEN786458:GEN786462 GOJ786458:GOJ786462 GYF786458:GYF786462 HIB786458:HIB786462 HRX786458:HRX786462 IBT786458:IBT786462 ILP786458:ILP786462 IVL786458:IVL786462 JFH786458:JFH786462 JPD786458:JPD786462 JYZ786458:JYZ786462 KIV786458:KIV786462 KSR786458:KSR786462 LCN786458:LCN786462 LMJ786458:LMJ786462 LWF786458:LWF786462 MGB786458:MGB786462 MPX786458:MPX786462 MZT786458:MZT786462 NJP786458:NJP786462 NTL786458:NTL786462 ODH786458:ODH786462 OND786458:OND786462 OWZ786458:OWZ786462 PGV786458:PGV786462 PQR786458:PQR786462 QAN786458:QAN786462 QKJ786458:QKJ786462 QUF786458:QUF786462 REB786458:REB786462 RNX786458:RNX786462 RXT786458:RXT786462 SHP786458:SHP786462 SRL786458:SRL786462 TBH786458:TBH786462 TLD786458:TLD786462 TUZ786458:TUZ786462 UEV786458:UEV786462 UOR786458:UOR786462 UYN786458:UYN786462 VIJ786458:VIJ786462 VSF786458:VSF786462 WCB786458:WCB786462 WLX786458:WLX786462 WVT786458:WVT786462 M851994:M851998 JH851994:JH851998 TD851994:TD851998 ACZ851994:ACZ851998 AMV851994:AMV851998 AWR851994:AWR851998 BGN851994:BGN851998 BQJ851994:BQJ851998 CAF851994:CAF851998 CKB851994:CKB851998 CTX851994:CTX851998 DDT851994:DDT851998 DNP851994:DNP851998 DXL851994:DXL851998 EHH851994:EHH851998 ERD851994:ERD851998 FAZ851994:FAZ851998 FKV851994:FKV851998 FUR851994:FUR851998 GEN851994:GEN851998 GOJ851994:GOJ851998 GYF851994:GYF851998 HIB851994:HIB851998 HRX851994:HRX851998 IBT851994:IBT851998 ILP851994:ILP851998 IVL851994:IVL851998 JFH851994:JFH851998 JPD851994:JPD851998 JYZ851994:JYZ851998 KIV851994:KIV851998 KSR851994:KSR851998 LCN851994:LCN851998 LMJ851994:LMJ851998 LWF851994:LWF851998 MGB851994:MGB851998 MPX851994:MPX851998 MZT851994:MZT851998 NJP851994:NJP851998 NTL851994:NTL851998 ODH851994:ODH851998 OND851994:OND851998 OWZ851994:OWZ851998 PGV851994:PGV851998 PQR851994:PQR851998 QAN851994:QAN851998 QKJ851994:QKJ851998 QUF851994:QUF851998 REB851994:REB851998 RNX851994:RNX851998 RXT851994:RXT851998 SHP851994:SHP851998 SRL851994:SRL851998 TBH851994:TBH851998 TLD851994:TLD851998 TUZ851994:TUZ851998 UEV851994:UEV851998 UOR851994:UOR851998 UYN851994:UYN851998 VIJ851994:VIJ851998 VSF851994:VSF851998 WCB851994:WCB851998 WLX851994:WLX851998 WVT851994:WVT851998 M917530:M917534 JH917530:JH917534 TD917530:TD917534 ACZ917530:ACZ917534 AMV917530:AMV917534 AWR917530:AWR917534 BGN917530:BGN917534 BQJ917530:BQJ917534 CAF917530:CAF917534 CKB917530:CKB917534 CTX917530:CTX917534 DDT917530:DDT917534 DNP917530:DNP917534 DXL917530:DXL917534 EHH917530:EHH917534 ERD917530:ERD917534 FAZ917530:FAZ917534 FKV917530:FKV917534 FUR917530:FUR917534 GEN917530:GEN917534 GOJ917530:GOJ917534 GYF917530:GYF917534 HIB917530:HIB917534 HRX917530:HRX917534 IBT917530:IBT917534 ILP917530:ILP917534 IVL917530:IVL917534 JFH917530:JFH917534 JPD917530:JPD917534 JYZ917530:JYZ917534 KIV917530:KIV917534 KSR917530:KSR917534 LCN917530:LCN917534 LMJ917530:LMJ917534 LWF917530:LWF917534 MGB917530:MGB917534 MPX917530:MPX917534 MZT917530:MZT917534 NJP917530:NJP917534 NTL917530:NTL917534 ODH917530:ODH917534 OND917530:OND917534 OWZ917530:OWZ917534 PGV917530:PGV917534 PQR917530:PQR917534 QAN917530:QAN917534 QKJ917530:QKJ917534 QUF917530:QUF917534 REB917530:REB917534 RNX917530:RNX917534 RXT917530:RXT917534 SHP917530:SHP917534 SRL917530:SRL917534 TBH917530:TBH917534 TLD917530:TLD917534 TUZ917530:TUZ917534 UEV917530:UEV917534 UOR917530:UOR917534 UYN917530:UYN917534 VIJ917530:VIJ917534 VSF917530:VSF917534 WCB917530:WCB917534 WLX917530:WLX917534 WVT917530:WVT917534 M983066:M983070 JH983066:JH983070 TD983066:TD983070 ACZ983066:ACZ983070 AMV983066:AMV983070 AWR983066:AWR983070 BGN983066:BGN983070 BQJ983066:BQJ983070 CAF983066:CAF983070 CKB983066:CKB983070 CTX983066:CTX983070 DDT983066:DDT983070 DNP983066:DNP983070 DXL983066:DXL983070 EHH983066:EHH983070 ERD983066:ERD983070 FAZ983066:FAZ983070 FKV983066:FKV983070 FUR983066:FUR983070 GEN983066:GEN983070 GOJ983066:GOJ983070 GYF983066:GYF983070 HIB983066:HIB983070 HRX983066:HRX983070 IBT983066:IBT983070 ILP983066:ILP983070 IVL983066:IVL983070 JFH983066:JFH983070 JPD983066:JPD983070 JYZ983066:JYZ983070 KIV983066:KIV983070 KSR983066:KSR983070 LCN983066:LCN983070 LMJ983066:LMJ983070 LWF983066:LWF983070 MGB983066:MGB983070 MPX983066:MPX983070 MZT983066:MZT983070 NJP983066:NJP983070 NTL983066:NTL983070 ODH983066:ODH983070 OND983066:OND983070 OWZ983066:OWZ983070 PGV983066:PGV983070 PQR983066:PQR983070 QAN983066:QAN983070 QKJ983066:QKJ983070 QUF983066:QUF983070 REB983066:REB983070 RNX983066:RNX983070 RXT983066:RXT983070 SHP983066:SHP983070 SRL983066:SRL983070 TBH983066:TBH983070 TLD983066:TLD983070 TUZ983066:TUZ983070 UEV983066:UEV983070 UOR983066:UOR983070 UYN983066:UYN983070 VIJ983066:VIJ983070 VSF983066:VSF983070 WCB983066:WCB983070 WLX983066:WLX983070 WVT983066:WVT983070 WVT15:WVT24 WLX15:WLX24 WCB15:WCB24 VSF15:VSF24 VIJ15:VIJ24 UYN15:UYN24 UOR15:UOR24 UEV15:UEV24 TUZ15:TUZ24 TLD15:TLD24 TBH15:TBH24 SRL15:SRL24 SHP15:SHP24 RXT15:RXT24 RNX15:RNX24 REB15:REB24 QUF15:QUF24 QKJ15:QKJ24 QAN15:QAN24 PQR15:PQR24 PGV15:PGV24 OWZ15:OWZ24 OND15:OND24 ODH15:ODH24 NTL15:NTL24 NJP15:NJP24 MZT15:MZT24 MPX15:MPX24 MGB15:MGB24 LWF15:LWF24 LMJ15:LMJ24 LCN15:LCN24 KSR15:KSR24 KIV15:KIV24 JYZ15:JYZ24 JPD15:JPD24 JFH15:JFH24 IVL15:IVL24 ILP15:ILP24 IBT15:IBT24 HRX15:HRX24 HIB15:HIB24 GYF15:GYF24 GOJ15:GOJ24 GEN15:GEN24 FUR15:FUR24 FKV15:FKV24 FAZ15:FAZ24 ERD15:ERD24 EHH15:EHH24 DXL15:DXL24 DNP15:DNP24 DDT15:DDT24 CTX15:CTX24 CKB15:CKB24 CAF15:CAF24 BQJ15:BQJ24 BGN15:BGN24 AWR15:AWR24 AMV15:AMV24 ACZ15:ACZ24 TD15:TD24 JH15:JH24" xr:uid="{00000000-0002-0000-0800-000003000000}">
      <formula1>0</formula1>
    </dataValidation>
    <dataValidation type="list" allowBlank="1" showInputMessage="1" showErrorMessage="1" sqref="AF15:AF17 KA15:KA17 TW15:TW17 ADS15:ADS17 ANO15:ANO17 AXK15:AXK17 BHG15:BHG17 BRC15:BRC17 CAY15:CAY17 CKU15:CKU17 CUQ15:CUQ17 DEM15:DEM17 DOI15:DOI17 DYE15:DYE17 EIA15:EIA17 ERW15:ERW17 FBS15:FBS17 FLO15:FLO17 FVK15:FVK17 GFG15:GFG17 GPC15:GPC17 GYY15:GYY17 HIU15:HIU17 HSQ15:HSQ17 ICM15:ICM17 IMI15:IMI17 IWE15:IWE17 JGA15:JGA17 JPW15:JPW17 JZS15:JZS17 KJO15:KJO17 KTK15:KTK17 LDG15:LDG17 LNC15:LNC17 LWY15:LWY17 MGU15:MGU17 MQQ15:MQQ17 NAM15:NAM17 NKI15:NKI17 NUE15:NUE17 OEA15:OEA17 ONW15:ONW17 OXS15:OXS17 PHO15:PHO17 PRK15:PRK17 QBG15:QBG17 QLC15:QLC17 QUY15:QUY17 REU15:REU17 ROQ15:ROQ17 RYM15:RYM17 SII15:SII17 SSE15:SSE17 TCA15:TCA17 TLW15:TLW17 TVS15:TVS17 UFO15:UFO17 UPK15:UPK17 UZG15:UZG17 VJC15:VJC17 VSY15:VSY17 WCU15:WCU17 WMQ15:WMQ17 WWM15:WWM17 AF65562:AF65564 KA65562:KA65564 TW65562:TW65564 ADS65562:ADS65564 ANO65562:ANO65564 AXK65562:AXK65564 BHG65562:BHG65564 BRC65562:BRC65564 CAY65562:CAY65564 CKU65562:CKU65564 CUQ65562:CUQ65564 DEM65562:DEM65564 DOI65562:DOI65564 DYE65562:DYE65564 EIA65562:EIA65564 ERW65562:ERW65564 FBS65562:FBS65564 FLO65562:FLO65564 FVK65562:FVK65564 GFG65562:GFG65564 GPC65562:GPC65564 GYY65562:GYY65564 HIU65562:HIU65564 HSQ65562:HSQ65564 ICM65562:ICM65564 IMI65562:IMI65564 IWE65562:IWE65564 JGA65562:JGA65564 JPW65562:JPW65564 JZS65562:JZS65564 KJO65562:KJO65564 KTK65562:KTK65564 LDG65562:LDG65564 LNC65562:LNC65564 LWY65562:LWY65564 MGU65562:MGU65564 MQQ65562:MQQ65564 NAM65562:NAM65564 NKI65562:NKI65564 NUE65562:NUE65564 OEA65562:OEA65564 ONW65562:ONW65564 OXS65562:OXS65564 PHO65562:PHO65564 PRK65562:PRK65564 QBG65562:QBG65564 QLC65562:QLC65564 QUY65562:QUY65564 REU65562:REU65564 ROQ65562:ROQ65564 RYM65562:RYM65564 SII65562:SII65564 SSE65562:SSE65564 TCA65562:TCA65564 TLW65562:TLW65564 TVS65562:TVS65564 UFO65562:UFO65564 UPK65562:UPK65564 UZG65562:UZG65564 VJC65562:VJC65564 VSY65562:VSY65564 WCU65562:WCU65564 WMQ65562:WMQ65564 WWM65562:WWM65564 AF131098:AF131100 KA131098:KA131100 TW131098:TW131100 ADS131098:ADS131100 ANO131098:ANO131100 AXK131098:AXK131100 BHG131098:BHG131100 BRC131098:BRC131100 CAY131098:CAY131100 CKU131098:CKU131100 CUQ131098:CUQ131100 DEM131098:DEM131100 DOI131098:DOI131100 DYE131098:DYE131100 EIA131098:EIA131100 ERW131098:ERW131100 FBS131098:FBS131100 FLO131098:FLO131100 FVK131098:FVK131100 GFG131098:GFG131100 GPC131098:GPC131100 GYY131098:GYY131100 HIU131098:HIU131100 HSQ131098:HSQ131100 ICM131098:ICM131100 IMI131098:IMI131100 IWE131098:IWE131100 JGA131098:JGA131100 JPW131098:JPW131100 JZS131098:JZS131100 KJO131098:KJO131100 KTK131098:KTK131100 LDG131098:LDG131100 LNC131098:LNC131100 LWY131098:LWY131100 MGU131098:MGU131100 MQQ131098:MQQ131100 NAM131098:NAM131100 NKI131098:NKI131100 NUE131098:NUE131100 OEA131098:OEA131100 ONW131098:ONW131100 OXS131098:OXS131100 PHO131098:PHO131100 PRK131098:PRK131100 QBG131098:QBG131100 QLC131098:QLC131100 QUY131098:QUY131100 REU131098:REU131100 ROQ131098:ROQ131100 RYM131098:RYM131100 SII131098:SII131100 SSE131098:SSE131100 TCA131098:TCA131100 TLW131098:TLW131100 TVS131098:TVS131100 UFO131098:UFO131100 UPK131098:UPK131100 UZG131098:UZG131100 VJC131098:VJC131100 VSY131098:VSY131100 WCU131098:WCU131100 WMQ131098:WMQ131100 WWM131098:WWM131100 AF196634:AF196636 KA196634:KA196636 TW196634:TW196636 ADS196634:ADS196636 ANO196634:ANO196636 AXK196634:AXK196636 BHG196634:BHG196636 BRC196634:BRC196636 CAY196634:CAY196636 CKU196634:CKU196636 CUQ196634:CUQ196636 DEM196634:DEM196636 DOI196634:DOI196636 DYE196634:DYE196636 EIA196634:EIA196636 ERW196634:ERW196636 FBS196634:FBS196636 FLO196634:FLO196636 FVK196634:FVK196636 GFG196634:GFG196636 GPC196634:GPC196636 GYY196634:GYY196636 HIU196634:HIU196636 HSQ196634:HSQ196636 ICM196634:ICM196636 IMI196634:IMI196636 IWE196634:IWE196636 JGA196634:JGA196636 JPW196634:JPW196636 JZS196634:JZS196636 KJO196634:KJO196636 KTK196634:KTK196636 LDG196634:LDG196636 LNC196634:LNC196636 LWY196634:LWY196636 MGU196634:MGU196636 MQQ196634:MQQ196636 NAM196634:NAM196636 NKI196634:NKI196636 NUE196634:NUE196636 OEA196634:OEA196636 ONW196634:ONW196636 OXS196634:OXS196636 PHO196634:PHO196636 PRK196634:PRK196636 QBG196634:QBG196636 QLC196634:QLC196636 QUY196634:QUY196636 REU196634:REU196636 ROQ196634:ROQ196636 RYM196634:RYM196636 SII196634:SII196636 SSE196634:SSE196636 TCA196634:TCA196636 TLW196634:TLW196636 TVS196634:TVS196636 UFO196634:UFO196636 UPK196634:UPK196636 UZG196634:UZG196636 VJC196634:VJC196636 VSY196634:VSY196636 WCU196634:WCU196636 WMQ196634:WMQ196636 WWM196634:WWM196636 AF262170:AF262172 KA262170:KA262172 TW262170:TW262172 ADS262170:ADS262172 ANO262170:ANO262172 AXK262170:AXK262172 BHG262170:BHG262172 BRC262170:BRC262172 CAY262170:CAY262172 CKU262170:CKU262172 CUQ262170:CUQ262172 DEM262170:DEM262172 DOI262170:DOI262172 DYE262170:DYE262172 EIA262170:EIA262172 ERW262170:ERW262172 FBS262170:FBS262172 FLO262170:FLO262172 FVK262170:FVK262172 GFG262170:GFG262172 GPC262170:GPC262172 GYY262170:GYY262172 HIU262170:HIU262172 HSQ262170:HSQ262172 ICM262170:ICM262172 IMI262170:IMI262172 IWE262170:IWE262172 JGA262170:JGA262172 JPW262170:JPW262172 JZS262170:JZS262172 KJO262170:KJO262172 KTK262170:KTK262172 LDG262170:LDG262172 LNC262170:LNC262172 LWY262170:LWY262172 MGU262170:MGU262172 MQQ262170:MQQ262172 NAM262170:NAM262172 NKI262170:NKI262172 NUE262170:NUE262172 OEA262170:OEA262172 ONW262170:ONW262172 OXS262170:OXS262172 PHO262170:PHO262172 PRK262170:PRK262172 QBG262170:QBG262172 QLC262170:QLC262172 QUY262170:QUY262172 REU262170:REU262172 ROQ262170:ROQ262172 RYM262170:RYM262172 SII262170:SII262172 SSE262170:SSE262172 TCA262170:TCA262172 TLW262170:TLW262172 TVS262170:TVS262172 UFO262170:UFO262172 UPK262170:UPK262172 UZG262170:UZG262172 VJC262170:VJC262172 VSY262170:VSY262172 WCU262170:WCU262172 WMQ262170:WMQ262172 WWM262170:WWM262172 AF327706:AF327708 KA327706:KA327708 TW327706:TW327708 ADS327706:ADS327708 ANO327706:ANO327708 AXK327706:AXK327708 BHG327706:BHG327708 BRC327706:BRC327708 CAY327706:CAY327708 CKU327706:CKU327708 CUQ327706:CUQ327708 DEM327706:DEM327708 DOI327706:DOI327708 DYE327706:DYE327708 EIA327706:EIA327708 ERW327706:ERW327708 FBS327706:FBS327708 FLO327706:FLO327708 FVK327706:FVK327708 GFG327706:GFG327708 GPC327706:GPC327708 GYY327706:GYY327708 HIU327706:HIU327708 HSQ327706:HSQ327708 ICM327706:ICM327708 IMI327706:IMI327708 IWE327706:IWE327708 JGA327706:JGA327708 JPW327706:JPW327708 JZS327706:JZS327708 KJO327706:KJO327708 KTK327706:KTK327708 LDG327706:LDG327708 LNC327706:LNC327708 LWY327706:LWY327708 MGU327706:MGU327708 MQQ327706:MQQ327708 NAM327706:NAM327708 NKI327706:NKI327708 NUE327706:NUE327708 OEA327706:OEA327708 ONW327706:ONW327708 OXS327706:OXS327708 PHO327706:PHO327708 PRK327706:PRK327708 QBG327706:QBG327708 QLC327706:QLC327708 QUY327706:QUY327708 REU327706:REU327708 ROQ327706:ROQ327708 RYM327706:RYM327708 SII327706:SII327708 SSE327706:SSE327708 TCA327706:TCA327708 TLW327706:TLW327708 TVS327706:TVS327708 UFO327706:UFO327708 UPK327706:UPK327708 UZG327706:UZG327708 VJC327706:VJC327708 VSY327706:VSY327708 WCU327706:WCU327708 WMQ327706:WMQ327708 WWM327706:WWM327708 AF393242:AF393244 KA393242:KA393244 TW393242:TW393244 ADS393242:ADS393244 ANO393242:ANO393244 AXK393242:AXK393244 BHG393242:BHG393244 BRC393242:BRC393244 CAY393242:CAY393244 CKU393242:CKU393244 CUQ393242:CUQ393244 DEM393242:DEM393244 DOI393242:DOI393244 DYE393242:DYE393244 EIA393242:EIA393244 ERW393242:ERW393244 FBS393242:FBS393244 FLO393242:FLO393244 FVK393242:FVK393244 GFG393242:GFG393244 GPC393242:GPC393244 GYY393242:GYY393244 HIU393242:HIU393244 HSQ393242:HSQ393244 ICM393242:ICM393244 IMI393242:IMI393244 IWE393242:IWE393244 JGA393242:JGA393244 JPW393242:JPW393244 JZS393242:JZS393244 KJO393242:KJO393244 KTK393242:KTK393244 LDG393242:LDG393244 LNC393242:LNC393244 LWY393242:LWY393244 MGU393242:MGU393244 MQQ393242:MQQ393244 NAM393242:NAM393244 NKI393242:NKI393244 NUE393242:NUE393244 OEA393242:OEA393244 ONW393242:ONW393244 OXS393242:OXS393244 PHO393242:PHO393244 PRK393242:PRK393244 QBG393242:QBG393244 QLC393242:QLC393244 QUY393242:QUY393244 REU393242:REU393244 ROQ393242:ROQ393244 RYM393242:RYM393244 SII393242:SII393244 SSE393242:SSE393244 TCA393242:TCA393244 TLW393242:TLW393244 TVS393242:TVS393244 UFO393242:UFO393244 UPK393242:UPK393244 UZG393242:UZG393244 VJC393242:VJC393244 VSY393242:VSY393244 WCU393242:WCU393244 WMQ393242:WMQ393244 WWM393242:WWM393244 AF458778:AF458780 KA458778:KA458780 TW458778:TW458780 ADS458778:ADS458780 ANO458778:ANO458780 AXK458778:AXK458780 BHG458778:BHG458780 BRC458778:BRC458780 CAY458778:CAY458780 CKU458778:CKU458780 CUQ458778:CUQ458780 DEM458778:DEM458780 DOI458778:DOI458780 DYE458778:DYE458780 EIA458778:EIA458780 ERW458778:ERW458780 FBS458778:FBS458780 FLO458778:FLO458780 FVK458778:FVK458780 GFG458778:GFG458780 GPC458778:GPC458780 GYY458778:GYY458780 HIU458778:HIU458780 HSQ458778:HSQ458780 ICM458778:ICM458780 IMI458778:IMI458780 IWE458778:IWE458780 JGA458778:JGA458780 JPW458778:JPW458780 JZS458778:JZS458780 KJO458778:KJO458780 KTK458778:KTK458780 LDG458778:LDG458780 LNC458778:LNC458780 LWY458778:LWY458780 MGU458778:MGU458780 MQQ458778:MQQ458780 NAM458778:NAM458780 NKI458778:NKI458780 NUE458778:NUE458780 OEA458778:OEA458780 ONW458778:ONW458780 OXS458778:OXS458780 PHO458778:PHO458780 PRK458778:PRK458780 QBG458778:QBG458780 QLC458778:QLC458780 QUY458778:QUY458780 REU458778:REU458780 ROQ458778:ROQ458780 RYM458778:RYM458780 SII458778:SII458780 SSE458778:SSE458780 TCA458778:TCA458780 TLW458778:TLW458780 TVS458778:TVS458780 UFO458778:UFO458780 UPK458778:UPK458780 UZG458778:UZG458780 VJC458778:VJC458780 VSY458778:VSY458780 WCU458778:WCU458780 WMQ458778:WMQ458780 WWM458778:WWM458780 AF524314:AF524316 KA524314:KA524316 TW524314:TW524316 ADS524314:ADS524316 ANO524314:ANO524316 AXK524314:AXK524316 BHG524314:BHG524316 BRC524314:BRC524316 CAY524314:CAY524316 CKU524314:CKU524316 CUQ524314:CUQ524316 DEM524314:DEM524316 DOI524314:DOI524316 DYE524314:DYE524316 EIA524314:EIA524316 ERW524314:ERW524316 FBS524314:FBS524316 FLO524314:FLO524316 FVK524314:FVK524316 GFG524314:GFG524316 GPC524314:GPC524316 GYY524314:GYY524316 HIU524314:HIU524316 HSQ524314:HSQ524316 ICM524314:ICM524316 IMI524314:IMI524316 IWE524314:IWE524316 JGA524314:JGA524316 JPW524314:JPW524316 JZS524314:JZS524316 KJO524314:KJO524316 KTK524314:KTK524316 LDG524314:LDG524316 LNC524314:LNC524316 LWY524314:LWY524316 MGU524314:MGU524316 MQQ524314:MQQ524316 NAM524314:NAM524316 NKI524314:NKI524316 NUE524314:NUE524316 OEA524314:OEA524316 ONW524314:ONW524316 OXS524314:OXS524316 PHO524314:PHO524316 PRK524314:PRK524316 QBG524314:QBG524316 QLC524314:QLC524316 QUY524314:QUY524316 REU524314:REU524316 ROQ524314:ROQ524316 RYM524314:RYM524316 SII524314:SII524316 SSE524314:SSE524316 TCA524314:TCA524316 TLW524314:TLW524316 TVS524314:TVS524316 UFO524314:UFO524316 UPK524314:UPK524316 UZG524314:UZG524316 VJC524314:VJC524316 VSY524314:VSY524316 WCU524314:WCU524316 WMQ524314:WMQ524316 WWM524314:WWM524316 AF589850:AF589852 KA589850:KA589852 TW589850:TW589852 ADS589850:ADS589852 ANO589850:ANO589852 AXK589850:AXK589852 BHG589850:BHG589852 BRC589850:BRC589852 CAY589850:CAY589852 CKU589850:CKU589852 CUQ589850:CUQ589852 DEM589850:DEM589852 DOI589850:DOI589852 DYE589850:DYE589852 EIA589850:EIA589852 ERW589850:ERW589852 FBS589850:FBS589852 FLO589850:FLO589852 FVK589850:FVK589852 GFG589850:GFG589852 GPC589850:GPC589852 GYY589850:GYY589852 HIU589850:HIU589852 HSQ589850:HSQ589852 ICM589850:ICM589852 IMI589850:IMI589852 IWE589850:IWE589852 JGA589850:JGA589852 JPW589850:JPW589852 JZS589850:JZS589852 KJO589850:KJO589852 KTK589850:KTK589852 LDG589850:LDG589852 LNC589850:LNC589852 LWY589850:LWY589852 MGU589850:MGU589852 MQQ589850:MQQ589852 NAM589850:NAM589852 NKI589850:NKI589852 NUE589850:NUE589852 OEA589850:OEA589852 ONW589850:ONW589852 OXS589850:OXS589852 PHO589850:PHO589852 PRK589850:PRK589852 QBG589850:QBG589852 QLC589850:QLC589852 QUY589850:QUY589852 REU589850:REU589852 ROQ589850:ROQ589852 RYM589850:RYM589852 SII589850:SII589852 SSE589850:SSE589852 TCA589850:TCA589852 TLW589850:TLW589852 TVS589850:TVS589852 UFO589850:UFO589852 UPK589850:UPK589852 UZG589850:UZG589852 VJC589850:VJC589852 VSY589850:VSY589852 WCU589850:WCU589852 WMQ589850:WMQ589852 WWM589850:WWM589852 AF655386:AF655388 KA655386:KA655388 TW655386:TW655388 ADS655386:ADS655388 ANO655386:ANO655388 AXK655386:AXK655388 BHG655386:BHG655388 BRC655386:BRC655388 CAY655386:CAY655388 CKU655386:CKU655388 CUQ655386:CUQ655388 DEM655386:DEM655388 DOI655386:DOI655388 DYE655386:DYE655388 EIA655386:EIA655388 ERW655386:ERW655388 FBS655386:FBS655388 FLO655386:FLO655388 FVK655386:FVK655388 GFG655386:GFG655388 GPC655386:GPC655388 GYY655386:GYY655388 HIU655386:HIU655388 HSQ655386:HSQ655388 ICM655386:ICM655388 IMI655386:IMI655388 IWE655386:IWE655388 JGA655386:JGA655388 JPW655386:JPW655388 JZS655386:JZS655388 KJO655386:KJO655388 KTK655386:KTK655388 LDG655386:LDG655388 LNC655386:LNC655388 LWY655386:LWY655388 MGU655386:MGU655388 MQQ655386:MQQ655388 NAM655386:NAM655388 NKI655386:NKI655388 NUE655386:NUE655388 OEA655386:OEA655388 ONW655386:ONW655388 OXS655386:OXS655388 PHO655386:PHO655388 PRK655386:PRK655388 QBG655386:QBG655388 QLC655386:QLC655388 QUY655386:QUY655388 REU655386:REU655388 ROQ655386:ROQ655388 RYM655386:RYM655388 SII655386:SII655388 SSE655386:SSE655388 TCA655386:TCA655388 TLW655386:TLW655388 TVS655386:TVS655388 UFO655386:UFO655388 UPK655386:UPK655388 UZG655386:UZG655388 VJC655386:VJC655388 VSY655386:VSY655388 WCU655386:WCU655388 WMQ655386:WMQ655388 WWM655386:WWM655388 AF720922:AF720924 KA720922:KA720924 TW720922:TW720924 ADS720922:ADS720924 ANO720922:ANO720924 AXK720922:AXK720924 BHG720922:BHG720924 BRC720922:BRC720924 CAY720922:CAY720924 CKU720922:CKU720924 CUQ720922:CUQ720924 DEM720922:DEM720924 DOI720922:DOI720924 DYE720922:DYE720924 EIA720922:EIA720924 ERW720922:ERW720924 FBS720922:FBS720924 FLO720922:FLO720924 FVK720922:FVK720924 GFG720922:GFG720924 GPC720922:GPC720924 GYY720922:GYY720924 HIU720922:HIU720924 HSQ720922:HSQ720924 ICM720922:ICM720924 IMI720922:IMI720924 IWE720922:IWE720924 JGA720922:JGA720924 JPW720922:JPW720924 JZS720922:JZS720924 KJO720922:KJO720924 KTK720922:KTK720924 LDG720922:LDG720924 LNC720922:LNC720924 LWY720922:LWY720924 MGU720922:MGU720924 MQQ720922:MQQ720924 NAM720922:NAM720924 NKI720922:NKI720924 NUE720922:NUE720924 OEA720922:OEA720924 ONW720922:ONW720924 OXS720922:OXS720924 PHO720922:PHO720924 PRK720922:PRK720924 QBG720922:QBG720924 QLC720922:QLC720924 QUY720922:QUY720924 REU720922:REU720924 ROQ720922:ROQ720924 RYM720922:RYM720924 SII720922:SII720924 SSE720922:SSE720924 TCA720922:TCA720924 TLW720922:TLW720924 TVS720922:TVS720924 UFO720922:UFO720924 UPK720922:UPK720924 UZG720922:UZG720924 VJC720922:VJC720924 VSY720922:VSY720924 WCU720922:WCU720924 WMQ720922:WMQ720924 WWM720922:WWM720924 AF786458:AF786460 KA786458:KA786460 TW786458:TW786460 ADS786458:ADS786460 ANO786458:ANO786460 AXK786458:AXK786460 BHG786458:BHG786460 BRC786458:BRC786460 CAY786458:CAY786460 CKU786458:CKU786460 CUQ786458:CUQ786460 DEM786458:DEM786460 DOI786458:DOI786460 DYE786458:DYE786460 EIA786458:EIA786460 ERW786458:ERW786460 FBS786458:FBS786460 FLO786458:FLO786460 FVK786458:FVK786460 GFG786458:GFG786460 GPC786458:GPC786460 GYY786458:GYY786460 HIU786458:HIU786460 HSQ786458:HSQ786460 ICM786458:ICM786460 IMI786458:IMI786460 IWE786458:IWE786460 JGA786458:JGA786460 JPW786458:JPW786460 JZS786458:JZS786460 KJO786458:KJO786460 KTK786458:KTK786460 LDG786458:LDG786460 LNC786458:LNC786460 LWY786458:LWY786460 MGU786458:MGU786460 MQQ786458:MQQ786460 NAM786458:NAM786460 NKI786458:NKI786460 NUE786458:NUE786460 OEA786458:OEA786460 ONW786458:ONW786460 OXS786458:OXS786460 PHO786458:PHO786460 PRK786458:PRK786460 QBG786458:QBG786460 QLC786458:QLC786460 QUY786458:QUY786460 REU786458:REU786460 ROQ786458:ROQ786460 RYM786458:RYM786460 SII786458:SII786460 SSE786458:SSE786460 TCA786458:TCA786460 TLW786458:TLW786460 TVS786458:TVS786460 UFO786458:UFO786460 UPK786458:UPK786460 UZG786458:UZG786460 VJC786458:VJC786460 VSY786458:VSY786460 WCU786458:WCU786460 WMQ786458:WMQ786460 WWM786458:WWM786460 AF851994:AF851996 KA851994:KA851996 TW851994:TW851996 ADS851994:ADS851996 ANO851994:ANO851996 AXK851994:AXK851996 BHG851994:BHG851996 BRC851994:BRC851996 CAY851994:CAY851996 CKU851994:CKU851996 CUQ851994:CUQ851996 DEM851994:DEM851996 DOI851994:DOI851996 DYE851994:DYE851996 EIA851994:EIA851996 ERW851994:ERW851996 FBS851994:FBS851996 FLO851994:FLO851996 FVK851994:FVK851996 GFG851994:GFG851996 GPC851994:GPC851996 GYY851994:GYY851996 HIU851994:HIU851996 HSQ851994:HSQ851996 ICM851994:ICM851996 IMI851994:IMI851996 IWE851994:IWE851996 JGA851994:JGA851996 JPW851994:JPW851996 JZS851994:JZS851996 KJO851994:KJO851996 KTK851994:KTK851996 LDG851994:LDG851996 LNC851994:LNC851996 LWY851994:LWY851996 MGU851994:MGU851996 MQQ851994:MQQ851996 NAM851994:NAM851996 NKI851994:NKI851996 NUE851994:NUE851996 OEA851994:OEA851996 ONW851994:ONW851996 OXS851994:OXS851996 PHO851994:PHO851996 PRK851994:PRK851996 QBG851994:QBG851996 QLC851994:QLC851996 QUY851994:QUY851996 REU851994:REU851996 ROQ851994:ROQ851996 RYM851994:RYM851996 SII851994:SII851996 SSE851994:SSE851996 TCA851994:TCA851996 TLW851994:TLW851996 TVS851994:TVS851996 UFO851994:UFO851996 UPK851994:UPK851996 UZG851994:UZG851996 VJC851994:VJC851996 VSY851994:VSY851996 WCU851994:WCU851996 WMQ851994:WMQ851996 WWM851994:WWM851996 AF917530:AF917532 KA917530:KA917532 TW917530:TW917532 ADS917530:ADS917532 ANO917530:ANO917532 AXK917530:AXK917532 BHG917530:BHG917532 BRC917530:BRC917532 CAY917530:CAY917532 CKU917530:CKU917532 CUQ917530:CUQ917532 DEM917530:DEM917532 DOI917530:DOI917532 DYE917530:DYE917532 EIA917530:EIA917532 ERW917530:ERW917532 FBS917530:FBS917532 FLO917530:FLO917532 FVK917530:FVK917532 GFG917530:GFG917532 GPC917530:GPC917532 GYY917530:GYY917532 HIU917530:HIU917532 HSQ917530:HSQ917532 ICM917530:ICM917532 IMI917530:IMI917532 IWE917530:IWE917532 JGA917530:JGA917532 JPW917530:JPW917532 JZS917530:JZS917532 KJO917530:KJO917532 KTK917530:KTK917532 LDG917530:LDG917532 LNC917530:LNC917532 LWY917530:LWY917532 MGU917530:MGU917532 MQQ917530:MQQ917532 NAM917530:NAM917532 NKI917530:NKI917532 NUE917530:NUE917532 OEA917530:OEA917532 ONW917530:ONW917532 OXS917530:OXS917532 PHO917530:PHO917532 PRK917530:PRK917532 QBG917530:QBG917532 QLC917530:QLC917532 QUY917530:QUY917532 REU917530:REU917532 ROQ917530:ROQ917532 RYM917530:RYM917532 SII917530:SII917532 SSE917530:SSE917532 TCA917530:TCA917532 TLW917530:TLW917532 TVS917530:TVS917532 UFO917530:UFO917532 UPK917530:UPK917532 UZG917530:UZG917532 VJC917530:VJC917532 VSY917530:VSY917532 WCU917530:WCU917532 WMQ917530:WMQ917532 WWM917530:WWM917532 AF983066:AF983068 KA983066:KA983068 TW983066:TW983068 ADS983066:ADS983068 ANO983066:ANO983068 AXK983066:AXK983068 BHG983066:BHG983068 BRC983066:BRC983068 CAY983066:CAY983068 CKU983066:CKU983068 CUQ983066:CUQ983068 DEM983066:DEM983068 DOI983066:DOI983068 DYE983066:DYE983068 EIA983066:EIA983068 ERW983066:ERW983068 FBS983066:FBS983068 FLO983066:FLO983068 FVK983066:FVK983068 GFG983066:GFG983068 GPC983066:GPC983068 GYY983066:GYY983068 HIU983066:HIU983068 HSQ983066:HSQ983068 ICM983066:ICM983068 IMI983066:IMI983068 IWE983066:IWE983068 JGA983066:JGA983068 JPW983066:JPW983068 JZS983066:JZS983068 KJO983066:KJO983068 KTK983066:KTK983068 LDG983066:LDG983068 LNC983066:LNC983068 LWY983066:LWY983068 MGU983066:MGU983068 MQQ983066:MQQ983068 NAM983066:NAM983068 NKI983066:NKI983068 NUE983066:NUE983068 OEA983066:OEA983068 ONW983066:ONW983068 OXS983066:OXS983068 PHO983066:PHO983068 PRK983066:PRK983068 QBG983066:QBG983068 QLC983066:QLC983068 QUY983066:QUY983068 REU983066:REU983068 ROQ983066:ROQ983068 RYM983066:RYM983068 SII983066:SII983068 SSE983066:SSE983068 TCA983066:TCA983068 TLW983066:TLW983068 TVS983066:TVS983068 UFO983066:UFO983068 UPK983066:UPK983068 UZG983066:UZG983068 VJC983066:VJC983068 VSY983066:VSY983068 WCU983066:WCU983068 WMQ983066:WMQ983068 WWM983066:WWM983068" xr:uid="{00000000-0002-0000-0800-000004000000}">
      <formula1>"（選択）,導入設備,             省CO2化関連"</formula1>
    </dataValidation>
    <dataValidation type="list" allowBlank="1" showInputMessage="1" showErrorMessage="1" sqref="AF65565:AF65566 KA65565:KA65566 TW65565:TW65566 ADS65565:ADS65566 ANO65565:ANO65566 AXK65565:AXK65566 BHG65565:BHG65566 BRC65565:BRC65566 CAY65565:CAY65566 CKU65565:CKU65566 CUQ65565:CUQ65566 DEM65565:DEM65566 DOI65565:DOI65566 DYE65565:DYE65566 EIA65565:EIA65566 ERW65565:ERW65566 FBS65565:FBS65566 FLO65565:FLO65566 FVK65565:FVK65566 GFG65565:GFG65566 GPC65565:GPC65566 GYY65565:GYY65566 HIU65565:HIU65566 HSQ65565:HSQ65566 ICM65565:ICM65566 IMI65565:IMI65566 IWE65565:IWE65566 JGA65565:JGA65566 JPW65565:JPW65566 JZS65565:JZS65566 KJO65565:KJO65566 KTK65565:KTK65566 LDG65565:LDG65566 LNC65565:LNC65566 LWY65565:LWY65566 MGU65565:MGU65566 MQQ65565:MQQ65566 NAM65565:NAM65566 NKI65565:NKI65566 NUE65565:NUE65566 OEA65565:OEA65566 ONW65565:ONW65566 OXS65565:OXS65566 PHO65565:PHO65566 PRK65565:PRK65566 QBG65565:QBG65566 QLC65565:QLC65566 QUY65565:QUY65566 REU65565:REU65566 ROQ65565:ROQ65566 RYM65565:RYM65566 SII65565:SII65566 SSE65565:SSE65566 TCA65565:TCA65566 TLW65565:TLW65566 TVS65565:TVS65566 UFO65565:UFO65566 UPK65565:UPK65566 UZG65565:UZG65566 VJC65565:VJC65566 VSY65565:VSY65566 WCU65565:WCU65566 WMQ65565:WMQ65566 WWM65565:WWM65566 AF131101:AF131102 KA131101:KA131102 TW131101:TW131102 ADS131101:ADS131102 ANO131101:ANO131102 AXK131101:AXK131102 BHG131101:BHG131102 BRC131101:BRC131102 CAY131101:CAY131102 CKU131101:CKU131102 CUQ131101:CUQ131102 DEM131101:DEM131102 DOI131101:DOI131102 DYE131101:DYE131102 EIA131101:EIA131102 ERW131101:ERW131102 FBS131101:FBS131102 FLO131101:FLO131102 FVK131101:FVK131102 GFG131101:GFG131102 GPC131101:GPC131102 GYY131101:GYY131102 HIU131101:HIU131102 HSQ131101:HSQ131102 ICM131101:ICM131102 IMI131101:IMI131102 IWE131101:IWE131102 JGA131101:JGA131102 JPW131101:JPW131102 JZS131101:JZS131102 KJO131101:KJO131102 KTK131101:KTK131102 LDG131101:LDG131102 LNC131101:LNC131102 LWY131101:LWY131102 MGU131101:MGU131102 MQQ131101:MQQ131102 NAM131101:NAM131102 NKI131101:NKI131102 NUE131101:NUE131102 OEA131101:OEA131102 ONW131101:ONW131102 OXS131101:OXS131102 PHO131101:PHO131102 PRK131101:PRK131102 QBG131101:QBG131102 QLC131101:QLC131102 QUY131101:QUY131102 REU131101:REU131102 ROQ131101:ROQ131102 RYM131101:RYM131102 SII131101:SII131102 SSE131101:SSE131102 TCA131101:TCA131102 TLW131101:TLW131102 TVS131101:TVS131102 UFO131101:UFO131102 UPK131101:UPK131102 UZG131101:UZG131102 VJC131101:VJC131102 VSY131101:VSY131102 WCU131101:WCU131102 WMQ131101:WMQ131102 WWM131101:WWM131102 AF196637:AF196638 KA196637:KA196638 TW196637:TW196638 ADS196637:ADS196638 ANO196637:ANO196638 AXK196637:AXK196638 BHG196637:BHG196638 BRC196637:BRC196638 CAY196637:CAY196638 CKU196637:CKU196638 CUQ196637:CUQ196638 DEM196637:DEM196638 DOI196637:DOI196638 DYE196637:DYE196638 EIA196637:EIA196638 ERW196637:ERW196638 FBS196637:FBS196638 FLO196637:FLO196638 FVK196637:FVK196638 GFG196637:GFG196638 GPC196637:GPC196638 GYY196637:GYY196638 HIU196637:HIU196638 HSQ196637:HSQ196638 ICM196637:ICM196638 IMI196637:IMI196638 IWE196637:IWE196638 JGA196637:JGA196638 JPW196637:JPW196638 JZS196637:JZS196638 KJO196637:KJO196638 KTK196637:KTK196638 LDG196637:LDG196638 LNC196637:LNC196638 LWY196637:LWY196638 MGU196637:MGU196638 MQQ196637:MQQ196638 NAM196637:NAM196638 NKI196637:NKI196638 NUE196637:NUE196638 OEA196637:OEA196638 ONW196637:ONW196638 OXS196637:OXS196638 PHO196637:PHO196638 PRK196637:PRK196638 QBG196637:QBG196638 QLC196637:QLC196638 QUY196637:QUY196638 REU196637:REU196638 ROQ196637:ROQ196638 RYM196637:RYM196638 SII196637:SII196638 SSE196637:SSE196638 TCA196637:TCA196638 TLW196637:TLW196638 TVS196637:TVS196638 UFO196637:UFO196638 UPK196637:UPK196638 UZG196637:UZG196638 VJC196637:VJC196638 VSY196637:VSY196638 WCU196637:WCU196638 WMQ196637:WMQ196638 WWM196637:WWM196638 AF262173:AF262174 KA262173:KA262174 TW262173:TW262174 ADS262173:ADS262174 ANO262173:ANO262174 AXK262173:AXK262174 BHG262173:BHG262174 BRC262173:BRC262174 CAY262173:CAY262174 CKU262173:CKU262174 CUQ262173:CUQ262174 DEM262173:DEM262174 DOI262173:DOI262174 DYE262173:DYE262174 EIA262173:EIA262174 ERW262173:ERW262174 FBS262173:FBS262174 FLO262173:FLO262174 FVK262173:FVK262174 GFG262173:GFG262174 GPC262173:GPC262174 GYY262173:GYY262174 HIU262173:HIU262174 HSQ262173:HSQ262174 ICM262173:ICM262174 IMI262173:IMI262174 IWE262173:IWE262174 JGA262173:JGA262174 JPW262173:JPW262174 JZS262173:JZS262174 KJO262173:KJO262174 KTK262173:KTK262174 LDG262173:LDG262174 LNC262173:LNC262174 LWY262173:LWY262174 MGU262173:MGU262174 MQQ262173:MQQ262174 NAM262173:NAM262174 NKI262173:NKI262174 NUE262173:NUE262174 OEA262173:OEA262174 ONW262173:ONW262174 OXS262173:OXS262174 PHO262173:PHO262174 PRK262173:PRK262174 QBG262173:QBG262174 QLC262173:QLC262174 QUY262173:QUY262174 REU262173:REU262174 ROQ262173:ROQ262174 RYM262173:RYM262174 SII262173:SII262174 SSE262173:SSE262174 TCA262173:TCA262174 TLW262173:TLW262174 TVS262173:TVS262174 UFO262173:UFO262174 UPK262173:UPK262174 UZG262173:UZG262174 VJC262173:VJC262174 VSY262173:VSY262174 WCU262173:WCU262174 WMQ262173:WMQ262174 WWM262173:WWM262174 AF327709:AF327710 KA327709:KA327710 TW327709:TW327710 ADS327709:ADS327710 ANO327709:ANO327710 AXK327709:AXK327710 BHG327709:BHG327710 BRC327709:BRC327710 CAY327709:CAY327710 CKU327709:CKU327710 CUQ327709:CUQ327710 DEM327709:DEM327710 DOI327709:DOI327710 DYE327709:DYE327710 EIA327709:EIA327710 ERW327709:ERW327710 FBS327709:FBS327710 FLO327709:FLO327710 FVK327709:FVK327710 GFG327709:GFG327710 GPC327709:GPC327710 GYY327709:GYY327710 HIU327709:HIU327710 HSQ327709:HSQ327710 ICM327709:ICM327710 IMI327709:IMI327710 IWE327709:IWE327710 JGA327709:JGA327710 JPW327709:JPW327710 JZS327709:JZS327710 KJO327709:KJO327710 KTK327709:KTK327710 LDG327709:LDG327710 LNC327709:LNC327710 LWY327709:LWY327710 MGU327709:MGU327710 MQQ327709:MQQ327710 NAM327709:NAM327710 NKI327709:NKI327710 NUE327709:NUE327710 OEA327709:OEA327710 ONW327709:ONW327710 OXS327709:OXS327710 PHO327709:PHO327710 PRK327709:PRK327710 QBG327709:QBG327710 QLC327709:QLC327710 QUY327709:QUY327710 REU327709:REU327710 ROQ327709:ROQ327710 RYM327709:RYM327710 SII327709:SII327710 SSE327709:SSE327710 TCA327709:TCA327710 TLW327709:TLW327710 TVS327709:TVS327710 UFO327709:UFO327710 UPK327709:UPK327710 UZG327709:UZG327710 VJC327709:VJC327710 VSY327709:VSY327710 WCU327709:WCU327710 WMQ327709:WMQ327710 WWM327709:WWM327710 AF393245:AF393246 KA393245:KA393246 TW393245:TW393246 ADS393245:ADS393246 ANO393245:ANO393246 AXK393245:AXK393246 BHG393245:BHG393246 BRC393245:BRC393246 CAY393245:CAY393246 CKU393245:CKU393246 CUQ393245:CUQ393246 DEM393245:DEM393246 DOI393245:DOI393246 DYE393245:DYE393246 EIA393245:EIA393246 ERW393245:ERW393246 FBS393245:FBS393246 FLO393245:FLO393246 FVK393245:FVK393246 GFG393245:GFG393246 GPC393245:GPC393246 GYY393245:GYY393246 HIU393245:HIU393246 HSQ393245:HSQ393246 ICM393245:ICM393246 IMI393245:IMI393246 IWE393245:IWE393246 JGA393245:JGA393246 JPW393245:JPW393246 JZS393245:JZS393246 KJO393245:KJO393246 KTK393245:KTK393246 LDG393245:LDG393246 LNC393245:LNC393246 LWY393245:LWY393246 MGU393245:MGU393246 MQQ393245:MQQ393246 NAM393245:NAM393246 NKI393245:NKI393246 NUE393245:NUE393246 OEA393245:OEA393246 ONW393245:ONW393246 OXS393245:OXS393246 PHO393245:PHO393246 PRK393245:PRK393246 QBG393245:QBG393246 QLC393245:QLC393246 QUY393245:QUY393246 REU393245:REU393246 ROQ393245:ROQ393246 RYM393245:RYM393246 SII393245:SII393246 SSE393245:SSE393246 TCA393245:TCA393246 TLW393245:TLW393246 TVS393245:TVS393246 UFO393245:UFO393246 UPK393245:UPK393246 UZG393245:UZG393246 VJC393245:VJC393246 VSY393245:VSY393246 WCU393245:WCU393246 WMQ393245:WMQ393246 WWM393245:WWM393246 AF458781:AF458782 KA458781:KA458782 TW458781:TW458782 ADS458781:ADS458782 ANO458781:ANO458782 AXK458781:AXK458782 BHG458781:BHG458782 BRC458781:BRC458782 CAY458781:CAY458782 CKU458781:CKU458782 CUQ458781:CUQ458782 DEM458781:DEM458782 DOI458781:DOI458782 DYE458781:DYE458782 EIA458781:EIA458782 ERW458781:ERW458782 FBS458781:FBS458782 FLO458781:FLO458782 FVK458781:FVK458782 GFG458781:GFG458782 GPC458781:GPC458782 GYY458781:GYY458782 HIU458781:HIU458782 HSQ458781:HSQ458782 ICM458781:ICM458782 IMI458781:IMI458782 IWE458781:IWE458782 JGA458781:JGA458782 JPW458781:JPW458782 JZS458781:JZS458782 KJO458781:KJO458782 KTK458781:KTK458782 LDG458781:LDG458782 LNC458781:LNC458782 LWY458781:LWY458782 MGU458781:MGU458782 MQQ458781:MQQ458782 NAM458781:NAM458782 NKI458781:NKI458782 NUE458781:NUE458782 OEA458781:OEA458782 ONW458781:ONW458782 OXS458781:OXS458782 PHO458781:PHO458782 PRK458781:PRK458782 QBG458781:QBG458782 QLC458781:QLC458782 QUY458781:QUY458782 REU458781:REU458782 ROQ458781:ROQ458782 RYM458781:RYM458782 SII458781:SII458782 SSE458781:SSE458782 TCA458781:TCA458782 TLW458781:TLW458782 TVS458781:TVS458782 UFO458781:UFO458782 UPK458781:UPK458782 UZG458781:UZG458782 VJC458781:VJC458782 VSY458781:VSY458782 WCU458781:WCU458782 WMQ458781:WMQ458782 WWM458781:WWM458782 AF524317:AF524318 KA524317:KA524318 TW524317:TW524318 ADS524317:ADS524318 ANO524317:ANO524318 AXK524317:AXK524318 BHG524317:BHG524318 BRC524317:BRC524318 CAY524317:CAY524318 CKU524317:CKU524318 CUQ524317:CUQ524318 DEM524317:DEM524318 DOI524317:DOI524318 DYE524317:DYE524318 EIA524317:EIA524318 ERW524317:ERW524318 FBS524317:FBS524318 FLO524317:FLO524318 FVK524317:FVK524318 GFG524317:GFG524318 GPC524317:GPC524318 GYY524317:GYY524318 HIU524317:HIU524318 HSQ524317:HSQ524318 ICM524317:ICM524318 IMI524317:IMI524318 IWE524317:IWE524318 JGA524317:JGA524318 JPW524317:JPW524318 JZS524317:JZS524318 KJO524317:KJO524318 KTK524317:KTK524318 LDG524317:LDG524318 LNC524317:LNC524318 LWY524317:LWY524318 MGU524317:MGU524318 MQQ524317:MQQ524318 NAM524317:NAM524318 NKI524317:NKI524318 NUE524317:NUE524318 OEA524317:OEA524318 ONW524317:ONW524318 OXS524317:OXS524318 PHO524317:PHO524318 PRK524317:PRK524318 QBG524317:QBG524318 QLC524317:QLC524318 QUY524317:QUY524318 REU524317:REU524318 ROQ524317:ROQ524318 RYM524317:RYM524318 SII524317:SII524318 SSE524317:SSE524318 TCA524317:TCA524318 TLW524317:TLW524318 TVS524317:TVS524318 UFO524317:UFO524318 UPK524317:UPK524318 UZG524317:UZG524318 VJC524317:VJC524318 VSY524317:VSY524318 WCU524317:WCU524318 WMQ524317:WMQ524318 WWM524317:WWM524318 AF589853:AF589854 KA589853:KA589854 TW589853:TW589854 ADS589853:ADS589854 ANO589853:ANO589854 AXK589853:AXK589854 BHG589853:BHG589854 BRC589853:BRC589854 CAY589853:CAY589854 CKU589853:CKU589854 CUQ589853:CUQ589854 DEM589853:DEM589854 DOI589853:DOI589854 DYE589853:DYE589854 EIA589853:EIA589854 ERW589853:ERW589854 FBS589853:FBS589854 FLO589853:FLO589854 FVK589853:FVK589854 GFG589853:GFG589854 GPC589853:GPC589854 GYY589853:GYY589854 HIU589853:HIU589854 HSQ589853:HSQ589854 ICM589853:ICM589854 IMI589853:IMI589854 IWE589853:IWE589854 JGA589853:JGA589854 JPW589853:JPW589854 JZS589853:JZS589854 KJO589853:KJO589854 KTK589853:KTK589854 LDG589853:LDG589854 LNC589853:LNC589854 LWY589853:LWY589854 MGU589853:MGU589854 MQQ589853:MQQ589854 NAM589853:NAM589854 NKI589853:NKI589854 NUE589853:NUE589854 OEA589853:OEA589854 ONW589853:ONW589854 OXS589853:OXS589854 PHO589853:PHO589854 PRK589853:PRK589854 QBG589853:QBG589854 QLC589853:QLC589854 QUY589853:QUY589854 REU589853:REU589854 ROQ589853:ROQ589854 RYM589853:RYM589854 SII589853:SII589854 SSE589853:SSE589854 TCA589853:TCA589854 TLW589853:TLW589854 TVS589853:TVS589854 UFO589853:UFO589854 UPK589853:UPK589854 UZG589853:UZG589854 VJC589853:VJC589854 VSY589853:VSY589854 WCU589853:WCU589854 WMQ589853:WMQ589854 WWM589853:WWM589854 AF655389:AF655390 KA655389:KA655390 TW655389:TW655390 ADS655389:ADS655390 ANO655389:ANO655390 AXK655389:AXK655390 BHG655389:BHG655390 BRC655389:BRC655390 CAY655389:CAY655390 CKU655389:CKU655390 CUQ655389:CUQ655390 DEM655389:DEM655390 DOI655389:DOI655390 DYE655389:DYE655390 EIA655389:EIA655390 ERW655389:ERW655390 FBS655389:FBS655390 FLO655389:FLO655390 FVK655389:FVK655390 GFG655389:GFG655390 GPC655389:GPC655390 GYY655389:GYY655390 HIU655389:HIU655390 HSQ655389:HSQ655390 ICM655389:ICM655390 IMI655389:IMI655390 IWE655389:IWE655390 JGA655389:JGA655390 JPW655389:JPW655390 JZS655389:JZS655390 KJO655389:KJO655390 KTK655389:KTK655390 LDG655389:LDG655390 LNC655389:LNC655390 LWY655389:LWY655390 MGU655389:MGU655390 MQQ655389:MQQ655390 NAM655389:NAM655390 NKI655389:NKI655390 NUE655389:NUE655390 OEA655389:OEA655390 ONW655389:ONW655390 OXS655389:OXS655390 PHO655389:PHO655390 PRK655389:PRK655390 QBG655389:QBG655390 QLC655389:QLC655390 QUY655389:QUY655390 REU655389:REU655390 ROQ655389:ROQ655390 RYM655389:RYM655390 SII655389:SII655390 SSE655389:SSE655390 TCA655389:TCA655390 TLW655389:TLW655390 TVS655389:TVS655390 UFO655389:UFO655390 UPK655389:UPK655390 UZG655389:UZG655390 VJC655389:VJC655390 VSY655389:VSY655390 WCU655389:WCU655390 WMQ655389:WMQ655390 WWM655389:WWM655390 AF720925:AF720926 KA720925:KA720926 TW720925:TW720926 ADS720925:ADS720926 ANO720925:ANO720926 AXK720925:AXK720926 BHG720925:BHG720926 BRC720925:BRC720926 CAY720925:CAY720926 CKU720925:CKU720926 CUQ720925:CUQ720926 DEM720925:DEM720926 DOI720925:DOI720926 DYE720925:DYE720926 EIA720925:EIA720926 ERW720925:ERW720926 FBS720925:FBS720926 FLO720925:FLO720926 FVK720925:FVK720926 GFG720925:GFG720926 GPC720925:GPC720926 GYY720925:GYY720926 HIU720925:HIU720926 HSQ720925:HSQ720926 ICM720925:ICM720926 IMI720925:IMI720926 IWE720925:IWE720926 JGA720925:JGA720926 JPW720925:JPW720926 JZS720925:JZS720926 KJO720925:KJO720926 KTK720925:KTK720926 LDG720925:LDG720926 LNC720925:LNC720926 LWY720925:LWY720926 MGU720925:MGU720926 MQQ720925:MQQ720926 NAM720925:NAM720926 NKI720925:NKI720926 NUE720925:NUE720926 OEA720925:OEA720926 ONW720925:ONW720926 OXS720925:OXS720926 PHO720925:PHO720926 PRK720925:PRK720926 QBG720925:QBG720926 QLC720925:QLC720926 QUY720925:QUY720926 REU720925:REU720926 ROQ720925:ROQ720926 RYM720925:RYM720926 SII720925:SII720926 SSE720925:SSE720926 TCA720925:TCA720926 TLW720925:TLW720926 TVS720925:TVS720926 UFO720925:UFO720926 UPK720925:UPK720926 UZG720925:UZG720926 VJC720925:VJC720926 VSY720925:VSY720926 WCU720925:WCU720926 WMQ720925:WMQ720926 WWM720925:WWM720926 AF786461:AF786462 KA786461:KA786462 TW786461:TW786462 ADS786461:ADS786462 ANO786461:ANO786462 AXK786461:AXK786462 BHG786461:BHG786462 BRC786461:BRC786462 CAY786461:CAY786462 CKU786461:CKU786462 CUQ786461:CUQ786462 DEM786461:DEM786462 DOI786461:DOI786462 DYE786461:DYE786462 EIA786461:EIA786462 ERW786461:ERW786462 FBS786461:FBS786462 FLO786461:FLO786462 FVK786461:FVK786462 GFG786461:GFG786462 GPC786461:GPC786462 GYY786461:GYY786462 HIU786461:HIU786462 HSQ786461:HSQ786462 ICM786461:ICM786462 IMI786461:IMI786462 IWE786461:IWE786462 JGA786461:JGA786462 JPW786461:JPW786462 JZS786461:JZS786462 KJO786461:KJO786462 KTK786461:KTK786462 LDG786461:LDG786462 LNC786461:LNC786462 LWY786461:LWY786462 MGU786461:MGU786462 MQQ786461:MQQ786462 NAM786461:NAM786462 NKI786461:NKI786462 NUE786461:NUE786462 OEA786461:OEA786462 ONW786461:ONW786462 OXS786461:OXS786462 PHO786461:PHO786462 PRK786461:PRK786462 QBG786461:QBG786462 QLC786461:QLC786462 QUY786461:QUY786462 REU786461:REU786462 ROQ786461:ROQ786462 RYM786461:RYM786462 SII786461:SII786462 SSE786461:SSE786462 TCA786461:TCA786462 TLW786461:TLW786462 TVS786461:TVS786462 UFO786461:UFO786462 UPK786461:UPK786462 UZG786461:UZG786462 VJC786461:VJC786462 VSY786461:VSY786462 WCU786461:WCU786462 WMQ786461:WMQ786462 WWM786461:WWM786462 AF851997:AF851998 KA851997:KA851998 TW851997:TW851998 ADS851997:ADS851998 ANO851997:ANO851998 AXK851997:AXK851998 BHG851997:BHG851998 BRC851997:BRC851998 CAY851997:CAY851998 CKU851997:CKU851998 CUQ851997:CUQ851998 DEM851997:DEM851998 DOI851997:DOI851998 DYE851997:DYE851998 EIA851997:EIA851998 ERW851997:ERW851998 FBS851997:FBS851998 FLO851997:FLO851998 FVK851997:FVK851998 GFG851997:GFG851998 GPC851997:GPC851998 GYY851997:GYY851998 HIU851997:HIU851998 HSQ851997:HSQ851998 ICM851997:ICM851998 IMI851997:IMI851998 IWE851997:IWE851998 JGA851997:JGA851998 JPW851997:JPW851998 JZS851997:JZS851998 KJO851997:KJO851998 KTK851997:KTK851998 LDG851997:LDG851998 LNC851997:LNC851998 LWY851997:LWY851998 MGU851997:MGU851998 MQQ851997:MQQ851998 NAM851997:NAM851998 NKI851997:NKI851998 NUE851997:NUE851998 OEA851997:OEA851998 ONW851997:ONW851998 OXS851997:OXS851998 PHO851997:PHO851998 PRK851997:PRK851998 QBG851997:QBG851998 QLC851997:QLC851998 QUY851997:QUY851998 REU851997:REU851998 ROQ851997:ROQ851998 RYM851997:RYM851998 SII851997:SII851998 SSE851997:SSE851998 TCA851997:TCA851998 TLW851997:TLW851998 TVS851997:TVS851998 UFO851997:UFO851998 UPK851997:UPK851998 UZG851997:UZG851998 VJC851997:VJC851998 VSY851997:VSY851998 WCU851997:WCU851998 WMQ851997:WMQ851998 WWM851997:WWM851998 AF917533:AF917534 KA917533:KA917534 TW917533:TW917534 ADS917533:ADS917534 ANO917533:ANO917534 AXK917533:AXK917534 BHG917533:BHG917534 BRC917533:BRC917534 CAY917533:CAY917534 CKU917533:CKU917534 CUQ917533:CUQ917534 DEM917533:DEM917534 DOI917533:DOI917534 DYE917533:DYE917534 EIA917533:EIA917534 ERW917533:ERW917534 FBS917533:FBS917534 FLO917533:FLO917534 FVK917533:FVK917534 GFG917533:GFG917534 GPC917533:GPC917534 GYY917533:GYY917534 HIU917533:HIU917534 HSQ917533:HSQ917534 ICM917533:ICM917534 IMI917533:IMI917534 IWE917533:IWE917534 JGA917533:JGA917534 JPW917533:JPW917534 JZS917533:JZS917534 KJO917533:KJO917534 KTK917533:KTK917534 LDG917533:LDG917534 LNC917533:LNC917534 LWY917533:LWY917534 MGU917533:MGU917534 MQQ917533:MQQ917534 NAM917533:NAM917534 NKI917533:NKI917534 NUE917533:NUE917534 OEA917533:OEA917534 ONW917533:ONW917534 OXS917533:OXS917534 PHO917533:PHO917534 PRK917533:PRK917534 QBG917533:QBG917534 QLC917533:QLC917534 QUY917533:QUY917534 REU917533:REU917534 ROQ917533:ROQ917534 RYM917533:RYM917534 SII917533:SII917534 SSE917533:SSE917534 TCA917533:TCA917534 TLW917533:TLW917534 TVS917533:TVS917534 UFO917533:UFO917534 UPK917533:UPK917534 UZG917533:UZG917534 VJC917533:VJC917534 VSY917533:VSY917534 WCU917533:WCU917534 WMQ917533:WMQ917534 WWM917533:WWM917534 AF983069:AF983070 KA983069:KA983070 TW983069:TW983070 ADS983069:ADS983070 ANO983069:ANO983070 AXK983069:AXK983070 BHG983069:BHG983070 BRC983069:BRC983070 CAY983069:CAY983070 CKU983069:CKU983070 CUQ983069:CUQ983070 DEM983069:DEM983070 DOI983069:DOI983070 DYE983069:DYE983070 EIA983069:EIA983070 ERW983069:ERW983070 FBS983069:FBS983070 FLO983069:FLO983070 FVK983069:FVK983070 GFG983069:GFG983070 GPC983069:GPC983070 GYY983069:GYY983070 HIU983069:HIU983070 HSQ983069:HSQ983070 ICM983069:ICM983070 IMI983069:IMI983070 IWE983069:IWE983070 JGA983069:JGA983070 JPW983069:JPW983070 JZS983069:JZS983070 KJO983069:KJO983070 KTK983069:KTK983070 LDG983069:LDG983070 LNC983069:LNC983070 LWY983069:LWY983070 MGU983069:MGU983070 MQQ983069:MQQ983070 NAM983069:NAM983070 NKI983069:NKI983070 NUE983069:NUE983070 OEA983069:OEA983070 ONW983069:ONW983070 OXS983069:OXS983070 PHO983069:PHO983070 PRK983069:PRK983070 QBG983069:QBG983070 QLC983069:QLC983070 QUY983069:QUY983070 REU983069:REU983070 ROQ983069:ROQ983070 RYM983069:RYM983070 SII983069:SII983070 SSE983069:SSE983070 TCA983069:TCA983070 TLW983069:TLW983070 TVS983069:TVS983070 UFO983069:UFO983070 UPK983069:UPK983070 UZG983069:UZG983070 VJC983069:VJC983070 VSY983069:VSY983070 WCU983069:WCU983070 WMQ983069:WMQ983070 WWM983069:WWM983070 WWM18:WWM24 WMQ18:WMQ24 WCU18:WCU24 VSY18:VSY24 VJC18:VJC24 UZG18:UZG24 UPK18:UPK24 UFO18:UFO24 TVS18:TVS24 TLW18:TLW24 TCA18:TCA24 SSE18:SSE24 SII18:SII24 RYM18:RYM24 ROQ18:ROQ24 REU18:REU24 QUY18:QUY24 QLC18:QLC24 QBG18:QBG24 PRK18:PRK24 PHO18:PHO24 OXS18:OXS24 ONW18:ONW24 OEA18:OEA24 NUE18:NUE24 NKI18:NKI24 NAM18:NAM24 MQQ18:MQQ24 MGU18:MGU24 LWY18:LWY24 LNC18:LNC24 LDG18:LDG24 KTK18:KTK24 KJO18:KJO24 JZS18:JZS24 JPW18:JPW24 JGA18:JGA24 IWE18:IWE24 IMI18:IMI24 ICM18:ICM24 HSQ18:HSQ24 HIU18:HIU24 GYY18:GYY24 GPC18:GPC24 GFG18:GFG24 FVK18:FVK24 FLO18:FLO24 FBS18:FBS24 ERW18:ERW24 EIA18:EIA24 DYE18:DYE24 DOI18:DOI24 DEM18:DEM24 CUQ18:CUQ24 CKU18:CKU24 CAY18:CAY24 BRC18:BRC24 BHG18:BHG24 AXK18:AXK24 ANO18:ANO24 ADS18:ADS24 TW18:TW24 KA18:KA24 AF18:AF24" xr:uid="{00000000-0002-0000-0800-000005000000}">
      <formula1>"（選択）,導入設備,　　付帯工事"</formula1>
    </dataValidation>
    <dataValidation type="list" allowBlank="1" showInputMessage="1" showErrorMessage="1" sqref="D15:D24 S15:S24" xr:uid="{898C1D98-6F1D-4121-AAB4-31E35EF99B7D}">
      <formula1>"―,〇,"</formula1>
    </dataValidation>
    <dataValidation type="custom" allowBlank="1" showInputMessage="1" showErrorMessage="1" error="小数点第一位まで入力可能です" prompt="小数点第一位まで入力可能です" sqref="H15:I24" xr:uid="{A3BE31D5-EA25-480A-91FE-A7F73EF0BCB4}">
      <formula1>H15*10=INT(H15*10)</formula1>
    </dataValidation>
    <dataValidation type="whole" allowBlank="1" showInputMessage="1" showErrorMessage="1" error="整数を入力してください" prompt="整数を入力してください" sqref="E15:F24" xr:uid="{3544761E-2AC5-4963-AA9D-F8EF20F2190C}">
      <formula1>1</formula1>
      <formula2>100000</formula2>
    </dataValidation>
  </dataValidations>
  <printOptions horizontalCentered="1"/>
  <pageMargins left="0.23622047244094491" right="0.23622047244094491" top="0.35433070866141736" bottom="0.35433070866141736" header="0.31496062992125984" footer="0.31496062992125984"/>
  <pageSetup paperSize="9" scale="76"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7A1F9-0F75-4688-B6C8-F2E73809DC7B}">
  <sheetPr codeName="Sheet9">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57" t="s">
        <v>1258</v>
      </c>
      <c r="C5" s="1757"/>
      <c r="D5" s="1757"/>
      <c r="E5" s="1757"/>
      <c r="F5" s="1757"/>
      <c r="G5" s="1757"/>
      <c r="H5" s="1757"/>
      <c r="I5" s="1757"/>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1" t="s">
        <v>1121</v>
      </c>
      <c r="C8" s="654" t="str">
        <f ca="1">MID(CELL("filename",A1),FIND("票",CELL("filename",K2))+1,LEN(CELL("filename",A1)))</f>
        <v>1</v>
      </c>
      <c r="D8" s="178"/>
      <c r="E8" s="178"/>
      <c r="F8" s="178"/>
      <c r="N8" s="157"/>
    </row>
    <row r="9" spans="2:27" ht="25.15" customHeight="1">
      <c r="B9" s="823" t="s">
        <v>1537</v>
      </c>
      <c r="C9" s="1758"/>
      <c r="D9" s="1759"/>
      <c r="E9" s="1759"/>
      <c r="F9" s="1759"/>
      <c r="G9" s="1759"/>
      <c r="H9" s="1759"/>
      <c r="I9" s="1760"/>
      <c r="L9" s="315"/>
      <c r="M9" s="315"/>
      <c r="N9" s="315"/>
      <c r="O9" s="315"/>
      <c r="P9" s="315"/>
      <c r="Q9" s="315"/>
      <c r="R9" s="315"/>
      <c r="S9" s="315"/>
      <c r="T9" s="315"/>
      <c r="U9" s="315"/>
      <c r="V9" s="315"/>
      <c r="W9" s="159"/>
    </row>
    <row r="10" spans="2:27" ht="30" customHeight="1">
      <c r="B10" s="824" t="s">
        <v>1099</v>
      </c>
      <c r="C10" s="1754"/>
      <c r="D10" s="1755"/>
      <c r="E10" s="1755"/>
      <c r="F10" s="1755"/>
      <c r="G10" s="1755"/>
      <c r="H10" s="1755"/>
      <c r="I10" s="1756"/>
      <c r="L10" s="315"/>
      <c r="M10" s="315"/>
      <c r="N10" s="315"/>
      <c r="O10" s="315"/>
      <c r="P10" s="315"/>
      <c r="Q10" s="315"/>
      <c r="R10" s="315"/>
      <c r="S10" s="315"/>
      <c r="T10" s="315"/>
      <c r="U10" s="315"/>
      <c r="V10" s="315"/>
      <c r="W10" s="315"/>
    </row>
    <row r="11" spans="2:27" ht="18" customHeight="1">
      <c r="B11" s="824" t="s">
        <v>1101</v>
      </c>
      <c r="C11" s="1754"/>
      <c r="D11" s="1755"/>
      <c r="E11" s="1755"/>
      <c r="F11" s="1755"/>
      <c r="G11" s="1755"/>
      <c r="H11" s="1755"/>
      <c r="I11" s="1756"/>
      <c r="L11" s="315"/>
      <c r="M11" s="315"/>
      <c r="N11" s="315"/>
      <c r="O11" s="315"/>
      <c r="P11" s="315"/>
      <c r="Q11" s="315"/>
      <c r="R11" s="315"/>
      <c r="S11" s="315"/>
      <c r="T11" s="315"/>
      <c r="U11" s="315"/>
      <c r="V11" s="315"/>
      <c r="W11" s="315"/>
      <c r="X11" s="315"/>
      <c r="Y11" s="315"/>
      <c r="Z11" s="315"/>
      <c r="AA11" s="315"/>
    </row>
    <row r="12" spans="2:27" ht="18" customHeight="1">
      <c r="B12" s="824" t="s">
        <v>1100</v>
      </c>
      <c r="C12" s="1754"/>
      <c r="D12" s="1755"/>
      <c r="E12" s="1755"/>
      <c r="F12" s="1755"/>
      <c r="G12" s="1755"/>
      <c r="H12" s="1755"/>
      <c r="I12" s="1756"/>
      <c r="L12" s="315"/>
      <c r="M12" s="315"/>
      <c r="N12" s="315"/>
      <c r="O12" s="315"/>
      <c r="P12" s="315"/>
      <c r="Q12" s="315"/>
      <c r="Y12" s="159"/>
      <c r="Z12" s="159"/>
      <c r="AA12" s="159"/>
    </row>
    <row r="13" spans="2:27" ht="18" customHeight="1">
      <c r="B13" s="824" t="s">
        <v>1297</v>
      </c>
      <c r="C13" s="1754"/>
      <c r="D13" s="1755"/>
      <c r="E13" s="1755"/>
      <c r="F13" s="1755"/>
      <c r="G13" s="1755"/>
      <c r="H13" s="1755"/>
      <c r="I13" s="1756"/>
      <c r="L13" s="314"/>
      <c r="M13" s="314"/>
      <c r="N13" s="314"/>
      <c r="O13" s="314"/>
      <c r="P13" s="315"/>
      <c r="Q13" s="315"/>
      <c r="Y13" s="159"/>
      <c r="Z13" s="159"/>
      <c r="AA13" s="159"/>
    </row>
    <row r="14" spans="2:27" ht="18" customHeight="1">
      <c r="B14" s="824" t="s">
        <v>1102</v>
      </c>
      <c r="C14" s="1754"/>
      <c r="D14" s="1755"/>
      <c r="E14" s="1755"/>
      <c r="F14" s="1755"/>
      <c r="G14" s="1755"/>
      <c r="H14" s="1755"/>
      <c r="I14" s="1756"/>
      <c r="L14" s="270"/>
      <c r="M14" s="314"/>
      <c r="N14" s="314"/>
      <c r="O14" s="314"/>
      <c r="P14" s="314"/>
      <c r="Q14" s="314"/>
      <c r="Y14" s="159"/>
      <c r="Z14" s="159"/>
      <c r="AA14" s="159"/>
    </row>
    <row r="15" spans="2:27" ht="18" customHeight="1">
      <c r="B15" s="825" t="s">
        <v>1103</v>
      </c>
      <c r="C15" s="1767"/>
      <c r="D15" s="1768"/>
      <c r="E15" s="1768"/>
      <c r="F15" s="1768"/>
      <c r="G15" s="1768"/>
      <c r="H15" s="1768"/>
      <c r="I15" s="1769"/>
      <c r="L15" s="270"/>
      <c r="M15" s="314"/>
      <c r="N15" s="314"/>
      <c r="O15" s="314"/>
      <c r="P15" s="314"/>
      <c r="Q15" s="314"/>
      <c r="X15" s="159"/>
      <c r="Y15" s="159"/>
      <c r="Z15" s="159"/>
      <c r="AA15" s="159"/>
    </row>
    <row r="16" spans="2:27" ht="18" customHeight="1" thickBot="1">
      <c r="B16" s="826" t="s">
        <v>1207</v>
      </c>
      <c r="C16" s="1770"/>
      <c r="D16" s="1771"/>
      <c r="E16" s="1771"/>
      <c r="F16" s="1771"/>
      <c r="G16" s="1771"/>
      <c r="H16" s="1771"/>
      <c r="I16" s="1772"/>
      <c r="L16" s="270"/>
      <c r="M16" s="314"/>
      <c r="N16" s="314"/>
      <c r="O16" s="314"/>
      <c r="P16" s="314"/>
      <c r="Q16" s="314"/>
      <c r="X16" s="159"/>
      <c r="Y16" s="159"/>
      <c r="Z16" s="159"/>
      <c r="AA16" s="159"/>
    </row>
    <row r="17" spans="2:27" ht="12" customHeight="1">
      <c r="B17" s="688"/>
      <c r="C17" s="688"/>
      <c r="D17" s="688"/>
      <c r="E17" s="688"/>
      <c r="F17" s="688"/>
      <c r="G17" s="688"/>
      <c r="H17" s="688"/>
      <c r="I17" s="688"/>
      <c r="L17" s="270"/>
      <c r="M17" s="314"/>
      <c r="N17" s="314"/>
      <c r="O17" s="314"/>
      <c r="P17" s="314"/>
      <c r="Q17" s="314"/>
      <c r="X17" s="159"/>
      <c r="Y17" s="159"/>
      <c r="Z17" s="159"/>
      <c r="AA17" s="159"/>
    </row>
    <row r="18" spans="2:27" ht="18" customHeight="1" thickBot="1">
      <c r="B18" s="827" t="s">
        <v>1208</v>
      </c>
      <c r="C18" s="688"/>
      <c r="D18" s="688"/>
      <c r="E18" s="688"/>
      <c r="F18" s="688"/>
      <c r="G18" s="688"/>
      <c r="H18" s="688"/>
      <c r="I18" s="688"/>
      <c r="L18" s="270"/>
      <c r="M18" s="314"/>
      <c r="N18" s="314"/>
      <c r="O18" s="314"/>
      <c r="P18" s="314"/>
      <c r="Q18" s="314"/>
      <c r="X18" s="159"/>
      <c r="Y18" s="159"/>
      <c r="Z18" s="159"/>
      <c r="AA18" s="159"/>
    </row>
    <row r="19" spans="2:27" ht="18" customHeight="1" thickBot="1">
      <c r="B19" s="828" t="s">
        <v>1103</v>
      </c>
      <c r="C19" s="1773" t="str">
        <f>IF($C$15="","",$C$15)</f>
        <v/>
      </c>
      <c r="D19" s="1774"/>
      <c r="E19" s="1774"/>
      <c r="F19" s="1774"/>
      <c r="G19" s="1774"/>
      <c r="H19" s="1774"/>
      <c r="I19" s="1775"/>
      <c r="L19" s="270"/>
      <c r="M19" s="314"/>
      <c r="N19" s="314"/>
      <c r="O19" s="314"/>
      <c r="P19" s="314"/>
      <c r="Q19" s="314"/>
      <c r="X19" s="159"/>
      <c r="Y19" s="159"/>
      <c r="Z19" s="159"/>
      <c r="AA19" s="159"/>
    </row>
    <row r="20" spans="2:27" ht="18" customHeight="1" thickBot="1">
      <c r="B20" s="1776" t="s">
        <v>1527</v>
      </c>
      <c r="C20" s="1777"/>
      <c r="D20" s="674"/>
      <c r="E20" s="675"/>
      <c r="F20" s="675"/>
      <c r="G20" s="675"/>
      <c r="H20" s="675"/>
      <c r="I20" s="676"/>
      <c r="L20" s="270"/>
      <c r="M20" s="314"/>
      <c r="N20" s="314"/>
      <c r="O20" s="314"/>
      <c r="P20" s="314"/>
      <c r="Q20" s="314"/>
      <c r="X20" s="159"/>
      <c r="Y20" s="159"/>
      <c r="Z20" s="159"/>
      <c r="AA20" s="159"/>
    </row>
    <row r="21" spans="2:27" ht="18" customHeight="1">
      <c r="B21" s="677" t="s">
        <v>1522</v>
      </c>
      <c r="C21" s="1778"/>
      <c r="D21" s="1779"/>
      <c r="E21" s="1779"/>
      <c r="F21" s="1779"/>
      <c r="G21" s="1779"/>
      <c r="H21" s="1779"/>
      <c r="I21" s="1780"/>
      <c r="L21" s="270"/>
      <c r="M21" s="314"/>
      <c r="N21" s="314"/>
      <c r="O21" s="314"/>
      <c r="P21" s="314"/>
      <c r="Q21" s="314"/>
      <c r="X21" s="159"/>
      <c r="Y21" s="159"/>
      <c r="Z21" s="159"/>
      <c r="AA21" s="159"/>
    </row>
    <row r="22" spans="2:27" ht="18" customHeight="1">
      <c r="B22" s="678" t="s">
        <v>1523</v>
      </c>
      <c r="C22" s="1787"/>
      <c r="D22" s="1788"/>
      <c r="E22" s="1788"/>
      <c r="F22" s="1788"/>
      <c r="G22" s="1788"/>
      <c r="H22" s="1788"/>
      <c r="I22" s="1789"/>
      <c r="L22" s="270"/>
      <c r="M22" s="314"/>
      <c r="N22" s="314"/>
      <c r="O22" s="314"/>
      <c r="P22" s="314"/>
      <c r="Q22" s="314"/>
      <c r="X22" s="159"/>
      <c r="Y22" s="159"/>
      <c r="Z22" s="159"/>
      <c r="AA22" s="159"/>
    </row>
    <row r="23" spans="2:27" ht="24" customHeight="1">
      <c r="B23" s="679" t="s">
        <v>1524</v>
      </c>
      <c r="C23" s="1787"/>
      <c r="D23" s="1788"/>
      <c r="E23" s="1788"/>
      <c r="F23" s="1788"/>
      <c r="G23" s="1788"/>
      <c r="H23" s="1788"/>
      <c r="I23" s="1789"/>
      <c r="L23" s="270"/>
      <c r="M23" s="314"/>
      <c r="N23" s="314"/>
      <c r="O23" s="314"/>
      <c r="P23" s="314"/>
      <c r="Q23" s="314"/>
      <c r="X23" s="159"/>
      <c r="Y23" s="159"/>
      <c r="Z23" s="159"/>
      <c r="AA23" s="159"/>
    </row>
    <row r="24" spans="2:27" ht="22.15" customHeight="1">
      <c r="B24" s="680" t="s">
        <v>1525</v>
      </c>
      <c r="C24" s="1787"/>
      <c r="D24" s="1788"/>
      <c r="E24" s="1788"/>
      <c r="F24" s="1788"/>
      <c r="G24" s="1788"/>
      <c r="H24" s="1788"/>
      <c r="I24" s="1789"/>
      <c r="L24" s="270"/>
      <c r="M24" s="314"/>
      <c r="N24" s="314"/>
      <c r="O24" s="314"/>
      <c r="P24" s="314"/>
      <c r="Q24" s="314"/>
      <c r="X24" s="159"/>
      <c r="Y24" s="159"/>
      <c r="Z24" s="159"/>
      <c r="AA24" s="159"/>
    </row>
    <row r="25" spans="2:27" ht="18" customHeight="1" thickBot="1">
      <c r="B25" s="681" t="s">
        <v>1526</v>
      </c>
      <c r="C25" s="1790"/>
      <c r="D25" s="1791"/>
      <c r="E25" s="1791"/>
      <c r="F25" s="1791"/>
      <c r="G25" s="1791"/>
      <c r="H25" s="1791"/>
      <c r="I25" s="1792"/>
      <c r="R25" s="314"/>
      <c r="S25" s="314"/>
      <c r="T25" s="314"/>
      <c r="U25" s="314"/>
      <c r="V25" s="314"/>
      <c r="W25" s="159"/>
      <c r="X25" s="159"/>
      <c r="Y25" s="159"/>
      <c r="Z25" s="159"/>
      <c r="AA25" s="159"/>
    </row>
    <row r="26" spans="2:27" ht="12" customHeight="1">
      <c r="B26" s="688"/>
      <c r="C26" s="688"/>
      <c r="D26" s="688"/>
      <c r="E26" s="688"/>
      <c r="F26" s="688"/>
      <c r="G26" s="688"/>
      <c r="H26" s="688"/>
      <c r="I26" s="688"/>
      <c r="R26" s="314"/>
      <c r="S26" s="314"/>
      <c r="T26" s="314"/>
      <c r="U26" s="314"/>
      <c r="V26" s="314"/>
      <c r="W26" s="159"/>
      <c r="X26" s="159"/>
      <c r="Y26" s="159"/>
      <c r="Z26" s="159"/>
      <c r="AA26" s="159"/>
    </row>
    <row r="27" spans="2:27" ht="18" customHeight="1" thickBot="1">
      <c r="B27" s="827" t="s">
        <v>1209</v>
      </c>
      <c r="C27" s="688"/>
      <c r="D27" s="688"/>
      <c r="E27" s="688"/>
      <c r="F27" s="688"/>
      <c r="G27" s="688"/>
      <c r="H27" s="688"/>
      <c r="I27" s="688"/>
      <c r="L27" s="254"/>
      <c r="M27" s="233"/>
      <c r="N27" s="233"/>
      <c r="O27" s="233"/>
      <c r="P27" s="233"/>
      <c r="Q27" s="233"/>
      <c r="R27" s="233"/>
      <c r="S27" s="233"/>
      <c r="T27" s="233"/>
      <c r="U27" s="233"/>
      <c r="V27" s="233"/>
      <c r="W27" s="233"/>
      <c r="X27" s="233"/>
      <c r="Y27" s="233"/>
      <c r="Z27" s="233"/>
      <c r="AA27" s="233"/>
    </row>
    <row r="28" spans="2:27" ht="18" customHeight="1">
      <c r="B28" s="829" t="s">
        <v>1113</v>
      </c>
      <c r="C28" s="830" t="e">
        <f>G37-G44</f>
        <v>#VALUE!</v>
      </c>
      <c r="D28" s="831" t="s">
        <v>48</v>
      </c>
      <c r="E28" s="688"/>
      <c r="F28" s="688"/>
      <c r="G28" s="688"/>
      <c r="H28" s="688"/>
      <c r="I28" s="688"/>
    </row>
    <row r="29" spans="2:27" ht="18" customHeight="1" thickBot="1">
      <c r="B29" s="826" t="s">
        <v>1114</v>
      </c>
      <c r="C29" s="832" t="e">
        <f>I37-I44</f>
        <v>#VALUE!</v>
      </c>
      <c r="D29" s="833" t="s">
        <v>1115</v>
      </c>
      <c r="E29" s="688" t="s">
        <v>1176</v>
      </c>
      <c r="F29" s="688"/>
      <c r="G29" s="688"/>
      <c r="H29" s="688"/>
      <c r="I29" s="688"/>
    </row>
    <row r="30" spans="2:27" ht="12" customHeight="1">
      <c r="B30" s="827"/>
      <c r="C30" s="688"/>
      <c r="D30" s="688"/>
      <c r="E30" s="688"/>
      <c r="F30" s="688"/>
      <c r="G30" s="688"/>
      <c r="H30" s="688"/>
      <c r="I30" s="688"/>
      <c r="N30" s="1761" t="s">
        <v>1252</v>
      </c>
      <c r="O30" s="1762"/>
      <c r="P30" s="1762"/>
      <c r="Q30" s="1762"/>
      <c r="R30" s="1763"/>
    </row>
    <row r="31" spans="2:27" ht="18" customHeight="1" thickBot="1">
      <c r="B31" s="834" t="s">
        <v>1131</v>
      </c>
      <c r="C31" s="688"/>
      <c r="D31" s="688"/>
      <c r="E31" s="688"/>
      <c r="F31" s="688"/>
      <c r="G31" s="688"/>
      <c r="H31" s="688"/>
      <c r="I31" s="688"/>
      <c r="N31" s="272" t="s">
        <v>1251</v>
      </c>
      <c r="R31" s="273"/>
    </row>
    <row r="32" spans="2:27" ht="25.15" customHeight="1" thickBot="1">
      <c r="B32" s="835" t="s">
        <v>157</v>
      </c>
      <c r="C32" s="1764" t="s">
        <v>1109</v>
      </c>
      <c r="D32" s="1765"/>
      <c r="E32" s="1764" t="s">
        <v>47</v>
      </c>
      <c r="F32" s="1766"/>
      <c r="G32" s="836" t="s">
        <v>1111</v>
      </c>
      <c r="H32" s="837" t="s">
        <v>1110</v>
      </c>
      <c r="I32" s="836" t="s">
        <v>1112</v>
      </c>
      <c r="N32" s="272" t="s">
        <v>1245</v>
      </c>
      <c r="O32" s="274" t="s">
        <v>1246</v>
      </c>
      <c r="P32" s="274" t="s">
        <v>1247</v>
      </c>
      <c r="Q32" s="274" t="s">
        <v>1248</v>
      </c>
      <c r="R32" s="275" t="s">
        <v>1249</v>
      </c>
    </row>
    <row r="33" spans="1:18" ht="18" customHeight="1">
      <c r="A33" s="1108" t="str">
        <f>IF($B33="","",VLOOKUP($B33,単位と係数,2,FALSE))</f>
        <v/>
      </c>
      <c r="B33" s="838"/>
      <c r="C33" s="839"/>
      <c r="D33" s="840" t="str">
        <f>IF($B33="","",VLOOKUP($B33,単位と係数,4,FALSE))</f>
        <v/>
      </c>
      <c r="E33" s="841" t="str">
        <f>IF(B33="","",IF(A33=1,VLOOKUP(B33,単位と係数,7,FALSE),VLOOKUP(B33,単位と係数,5,FALSE)*VLOOKUP(B33,単位と係数,7,FALSE)))</f>
        <v/>
      </c>
      <c r="F33" s="842" t="str">
        <f>IF($B33="","","t-CO2/"&amp;$D33)</f>
        <v/>
      </c>
      <c r="G33" s="843" t="str">
        <f>IF(OR($C33="",$E33=""),"",$C33*$E33)</f>
        <v/>
      </c>
      <c r="H33" s="844" t="str">
        <f>IF($B33="","",VLOOKUP($B33,単価,3,FALSE))</f>
        <v/>
      </c>
      <c r="I33" s="845" t="str">
        <f>IF(OR($C33="",$H33=""),"",$C33*$H33)</f>
        <v/>
      </c>
      <c r="N33" s="276" t="str">
        <f>A33</f>
        <v/>
      </c>
      <c r="O33" s="277">
        <f>IF(COUNTIF($B33,"*系統電力*"),"*系統電力*",IF(COUNTIF($B33,"*産業用蒸気*"),"*産業用蒸気*",IF(COUNTIF($B33,"*温水*"),"*温水*",IF(COUNTIF($B33,"*冷水*"),"*冷水*",IF(COUNTIF($B33,"*蒸気（産業用以外）*"),"*蒸気（産業用以外）*",$B33)))))</f>
        <v>0</v>
      </c>
      <c r="P33" s="278">
        <f>C33</f>
        <v>0</v>
      </c>
      <c r="Q33" s="279" t="e">
        <f>IFERROR(VLOOKUP($O33,電力等のGJ換算係数,2,FALSE),IF(VLOOKUP($O33,単位と係数,5,FALSE)="","",VLOOKUP($O33,単位と係数,5,FALSE)))</f>
        <v>#N/A</v>
      </c>
      <c r="R33" s="280" t="str">
        <f>IFERROR(P33*Q33,"---")</f>
        <v>---</v>
      </c>
    </row>
    <row r="34" spans="1:18" ht="18" customHeight="1">
      <c r="A34" s="1108" t="str">
        <f>IF($B34="","",VLOOKUP($B34,単位と係数,2,FALSE))</f>
        <v/>
      </c>
      <c r="B34" s="846"/>
      <c r="C34" s="847"/>
      <c r="D34" s="848" t="str">
        <f>IF($B34="","",VLOOKUP($B34,単位と係数,4,FALSE))</f>
        <v/>
      </c>
      <c r="E34" s="849" t="str">
        <f>IF(B34="","",IF(A34=1,VLOOKUP(B34,単位と係数,7,FALSE),VLOOKUP(B34,単位と係数,5,FALSE)*VLOOKUP(B34,単位と係数,7,FALSE)))</f>
        <v/>
      </c>
      <c r="F34" s="850" t="str">
        <f>IF($B34="","","t-CO2/"&amp;$D34)</f>
        <v/>
      </c>
      <c r="G34" s="851" t="str">
        <f>IF(OR($C34="",$E34=""),"",$C34*$E34)</f>
        <v/>
      </c>
      <c r="H34" s="852" t="str">
        <f>IF($B34="","",VLOOKUP($B34,単価,3,FALSE))</f>
        <v/>
      </c>
      <c r="I34" s="853" t="str">
        <f>IF(OR($C34="",$H34=""),"",$C34*$H34)</f>
        <v/>
      </c>
      <c r="N34" s="276" t="str">
        <f>A34</f>
        <v/>
      </c>
      <c r="O34" s="277">
        <f>IF(COUNTIF($B34,"*系統電力*"),"*系統電力*",IF(COUNTIF($B34,"*産業用蒸気*"),"*産業用蒸気*",IF(COUNTIF($B34,"*温水*"),"*温水*",IF(COUNTIF($B34,"*冷水*"),"*冷水*",IF(COUNTIF($B34,"*蒸気（産業用以外）*"),"*蒸気（産業用以外）*",$B34)))))</f>
        <v>0</v>
      </c>
      <c r="P34" s="278">
        <f>C34</f>
        <v>0</v>
      </c>
      <c r="Q34" s="279" t="e">
        <f>IFERROR(VLOOKUP($O34,電力等のGJ換算係数,2,FALSE),IF(VLOOKUP($O34,単位と係数,5,FALSE)="","",VLOOKUP($O34,単位と係数,5,FALSE)))</f>
        <v>#N/A</v>
      </c>
      <c r="R34" s="280" t="str">
        <f>IFERROR(P34*Q34,"---")</f>
        <v>---</v>
      </c>
    </row>
    <row r="35" spans="1:18" ht="18" customHeight="1">
      <c r="A35" s="1108" t="str">
        <f>IF($B35="","",VLOOKUP($B35,単位と係数,2,FALSE))</f>
        <v/>
      </c>
      <c r="B35" s="846"/>
      <c r="C35" s="847"/>
      <c r="D35" s="848" t="str">
        <f>IF($B35="","",VLOOKUP($B35,単位と係数,4,FALSE))</f>
        <v/>
      </c>
      <c r="E35" s="849" t="str">
        <f>IF(B35="","",IF(A35=1,VLOOKUP(B35,単位と係数,7,FALSE),VLOOKUP(B35,単位と係数,5,FALSE)*VLOOKUP(B35,単位と係数,7,FALSE)))</f>
        <v/>
      </c>
      <c r="F35" s="850" t="str">
        <f>IF($B35="","","t-CO2/"&amp;$D35)</f>
        <v/>
      </c>
      <c r="G35" s="851" t="str">
        <f>IF(OR($C35="",$E35=""),"",$C35*$E35)</f>
        <v/>
      </c>
      <c r="H35" s="852" t="str">
        <f>IF($B35="","",VLOOKUP($B35,単価,3,FALSE))</f>
        <v/>
      </c>
      <c r="I35" s="853" t="str">
        <f>IF(OR($C35="",$H35=""),"",$C35*$H35)</f>
        <v/>
      </c>
      <c r="N35" s="276" t="str">
        <f>A35</f>
        <v/>
      </c>
      <c r="O35" s="277">
        <f>IF(COUNTIF($B35,"*系統電力*"),"*系統電力*",IF(COUNTIF($B35,"*産業用蒸気*"),"*産業用蒸気*",IF(COUNTIF($B35,"*温水*"),"*温水*",IF(COUNTIF($B35,"*冷水*"),"*冷水*",IF(COUNTIF($B35,"*蒸気（産業用以外）*"),"*蒸気（産業用以外）*",$B35)))))</f>
        <v>0</v>
      </c>
      <c r="P35" s="278">
        <f>C35</f>
        <v>0</v>
      </c>
      <c r="Q35" s="279" t="e">
        <f>IFERROR(VLOOKUP($O35,電力等のGJ換算係数,2,FALSE),IF(VLOOKUP($O35,単位と係数,5,FALSE)="","",VLOOKUP($O35,単位と係数,5,FALSE)))</f>
        <v>#N/A</v>
      </c>
      <c r="R35" s="280" t="str">
        <f>IFERROR(P35*Q35,"---")</f>
        <v>---</v>
      </c>
    </row>
    <row r="36" spans="1:18" ht="18" customHeight="1" thickBot="1">
      <c r="A36" s="1108" t="str">
        <f>IF($B36="","",VLOOKUP($B36,単位と係数,2,FALSE))</f>
        <v/>
      </c>
      <c r="B36" s="854"/>
      <c r="C36" s="855"/>
      <c r="D36" s="856" t="str">
        <f>IF($B36="","",VLOOKUP($B36,単位と係数,4,FALSE))</f>
        <v/>
      </c>
      <c r="E36" s="857" t="str">
        <f>IF(B36="","",IF(A36=1,VLOOKUP(B36,単位と係数,7,FALSE),VLOOKUP(B36,単位と係数,5,FALSE)*VLOOKUP(B36,単位と係数,7,FALSE)))</f>
        <v/>
      </c>
      <c r="F36" s="858" t="str">
        <f>IF($B36="","","t-CO2/"&amp;$D36)</f>
        <v/>
      </c>
      <c r="G36" s="859" t="str">
        <f>IF(OR($C36="",$E36=""),"",$C36*$E36)</f>
        <v/>
      </c>
      <c r="H36" s="860" t="str">
        <f>IF($B36="","",VLOOKUP($B36,単価,3,FALSE))</f>
        <v/>
      </c>
      <c r="I36" s="861" t="str">
        <f>IF(OR($C36="",$H36=""),"",$C36*$H36)</f>
        <v/>
      </c>
      <c r="N36" s="276" t="str">
        <f>A36</f>
        <v/>
      </c>
      <c r="O36" s="277">
        <f>IF(COUNTIF($B36,"*系統電力*"),"*系統電力*",IF(COUNTIF($B36,"*産業用蒸気*"),"*産業用蒸気*",IF(COUNTIF($B36,"*温水*"),"*温水*",IF(COUNTIF($B36,"*冷水*"),"*冷水*",IF(COUNTIF($B36,"*蒸気（産業用以外）*"),"*蒸気（産業用以外）*",$B36)))))</f>
        <v>0</v>
      </c>
      <c r="P36" s="278">
        <f>C36</f>
        <v>0</v>
      </c>
      <c r="Q36" s="279" t="e">
        <f>IFERROR(VLOOKUP($O36,電力等のGJ換算係数,2,FALSE),IF(VLOOKUP($O36,単位と係数,5,FALSE)="","",VLOOKUP($O36,単位と係数,5,FALSE)))</f>
        <v>#N/A</v>
      </c>
      <c r="R36" s="280" t="str">
        <f>IFERROR(P36*Q36,"---")</f>
        <v>---</v>
      </c>
    </row>
    <row r="37" spans="1:18" ht="18" customHeight="1" thickBot="1">
      <c r="A37" s="1108"/>
      <c r="B37" s="688"/>
      <c r="C37" s="688"/>
      <c r="D37" s="688"/>
      <c r="E37" s="688"/>
      <c r="F37" s="947" t="s">
        <v>14</v>
      </c>
      <c r="G37" s="862" t="str">
        <f>IF(G33="","",SUM(G33:G36))</f>
        <v/>
      </c>
      <c r="H37" s="863"/>
      <c r="I37" s="864" t="str">
        <f>IF(I33="","",SUM(I33:I36))</f>
        <v/>
      </c>
      <c r="N37" s="281"/>
      <c r="O37" s="282"/>
      <c r="P37" s="283"/>
      <c r="Q37" s="284" t="s">
        <v>1250</v>
      </c>
      <c r="R37" s="280">
        <f>SUM(R33:R36)</f>
        <v>0</v>
      </c>
    </row>
    <row r="38" spans="1:18" ht="18" customHeight="1" thickBot="1">
      <c r="A38" s="1108"/>
      <c r="B38" s="834" t="s">
        <v>1130</v>
      </c>
      <c r="C38" s="688"/>
      <c r="D38" s="688"/>
      <c r="E38" s="688"/>
      <c r="F38" s="688"/>
      <c r="G38" s="865" t="s">
        <v>1173</v>
      </c>
      <c r="H38" s="688"/>
      <c r="I38" s="865"/>
      <c r="N38" s="272" t="s">
        <v>1253</v>
      </c>
      <c r="R38" s="273"/>
    </row>
    <row r="39" spans="1:18" ht="25.15" customHeight="1" thickBot="1">
      <c r="A39" s="1108"/>
      <c r="B39" s="835" t="s">
        <v>157</v>
      </c>
      <c r="C39" s="1764" t="s">
        <v>1109</v>
      </c>
      <c r="D39" s="1765"/>
      <c r="E39" s="1764" t="s">
        <v>47</v>
      </c>
      <c r="F39" s="1766"/>
      <c r="G39" s="836" t="s">
        <v>1111</v>
      </c>
      <c r="H39" s="837" t="s">
        <v>1110</v>
      </c>
      <c r="I39" s="836" t="s">
        <v>1112</v>
      </c>
      <c r="N39" s="272" t="s">
        <v>1245</v>
      </c>
      <c r="O39" s="274" t="s">
        <v>1246</v>
      </c>
      <c r="P39" s="274" t="s">
        <v>1247</v>
      </c>
      <c r="Q39" s="274" t="s">
        <v>1248</v>
      </c>
      <c r="R39" s="275" t="s">
        <v>1249</v>
      </c>
    </row>
    <row r="40" spans="1:18" ht="18" customHeight="1">
      <c r="A40" s="1108" t="str">
        <f>IF($B40="","",VLOOKUP($B40,単位と係数,2,FALSE))</f>
        <v/>
      </c>
      <c r="B40" s="838"/>
      <c r="C40" s="839"/>
      <c r="D40" s="840" t="str">
        <f>IF($B40="","",VLOOKUP($B40,単位と係数,4,FALSE))</f>
        <v/>
      </c>
      <c r="E40" s="841" t="str">
        <f>IF(B40="","",IF(A40=1,VLOOKUP(B40,単位と係数,7,FALSE),VLOOKUP(B40,単位と係数,5,FALSE)*VLOOKUP(B40,単位と係数,7,FALSE)))</f>
        <v/>
      </c>
      <c r="F40" s="842" t="str">
        <f>IF($B40="","","t-CO2/"&amp;$D40)</f>
        <v/>
      </c>
      <c r="G40" s="843" t="str">
        <f>IF(OR($C40="",$E40=""),"",$C40*$E40)</f>
        <v/>
      </c>
      <c r="H40" s="844" t="str">
        <f>IF($B40="","",VLOOKUP($B40,単価,3,FALSE))</f>
        <v/>
      </c>
      <c r="I40" s="845" t="str">
        <f>IF(OR($C40="",$H40=""),"",$C40*$H40)</f>
        <v/>
      </c>
      <c r="N40" s="276" t="str">
        <f>A40</f>
        <v/>
      </c>
      <c r="O40" s="277">
        <f>IF(COUNTIF($B40,"*系統電力*"),"*系統電力*",IF(COUNTIF($B40,"*産業用蒸気*"),"*産業用蒸気*",IF(COUNTIF($B40,"*温水*"),"*温水*",IF(COUNTIF($B40,"*冷水*"),"*冷水*",IF(COUNTIF($B40,"*蒸気（産業用以外）*"),"*蒸気（産業用以外）*",$B40)))))</f>
        <v>0</v>
      </c>
      <c r="P40" s="278">
        <f>C40</f>
        <v>0</v>
      </c>
      <c r="Q40" s="279" t="e">
        <f>IFERROR(VLOOKUP($O40,電力等のGJ換算係数,2,FALSE),IF(VLOOKUP($O40,単位と係数,5,FALSE)="","",VLOOKUP($O40,単位と係数,5,FALSE)))</f>
        <v>#N/A</v>
      </c>
      <c r="R40" s="280" t="str">
        <f>IFERROR(P40*Q40,"---")</f>
        <v>---</v>
      </c>
    </row>
    <row r="41" spans="1:18" ht="18" customHeight="1">
      <c r="A41" s="1108" t="str">
        <f>IF($B41="","",VLOOKUP($B41,単位と係数,2,FALSE))</f>
        <v/>
      </c>
      <c r="B41" s="846"/>
      <c r="C41" s="847"/>
      <c r="D41" s="848" t="str">
        <f>IF($B41="","",VLOOKUP($B41,単位と係数,4,FALSE))</f>
        <v/>
      </c>
      <c r="E41" s="849" t="str">
        <f>IF(B41="","",IF(A41=1,VLOOKUP(B41,単位と係数,7,FALSE),VLOOKUP(B41,単位と係数,5,FALSE)*VLOOKUP(B41,単位と係数,7,FALSE)))</f>
        <v/>
      </c>
      <c r="F41" s="850" t="str">
        <f>IF($B41="","","t-CO2/"&amp;$D41)</f>
        <v/>
      </c>
      <c r="G41" s="851" t="str">
        <f>IF(OR($C41="",$E41=""),"",$C41*$E41)</f>
        <v/>
      </c>
      <c r="H41" s="852" t="str">
        <f>IF($B41="","",VLOOKUP($B41,単価,3,FALSE))</f>
        <v/>
      </c>
      <c r="I41" s="853" t="str">
        <f>IF(OR($C41="",$H41=""),"",$C41*$H41)</f>
        <v/>
      </c>
      <c r="N41" s="276" t="str">
        <f>A41</f>
        <v/>
      </c>
      <c r="O41" s="277">
        <f>IF(COUNTIF($B41,"*系統電力*"),"*系統電力*",IF(COUNTIF($B41,"*産業用蒸気*"),"*産業用蒸気*",IF(COUNTIF($B41,"*温水*"),"*温水*",IF(COUNTIF($B41,"*冷水*"),"*冷水*",IF(COUNTIF($B41,"*蒸気（産業用以外）*"),"*蒸気（産業用以外）*",$B41)))))</f>
        <v>0</v>
      </c>
      <c r="P41" s="278">
        <f>C41</f>
        <v>0</v>
      </c>
      <c r="Q41" s="279" t="e">
        <f>IFERROR(VLOOKUP($O41,電力等のGJ換算係数,2,FALSE),IF(VLOOKUP($O41,単位と係数,5,FALSE)="","",VLOOKUP($O41,単位と係数,5,FALSE)))</f>
        <v>#N/A</v>
      </c>
      <c r="R41" s="280" t="str">
        <f>IFERROR(P41*Q41,"---")</f>
        <v>---</v>
      </c>
    </row>
    <row r="42" spans="1:18" ht="18" customHeight="1">
      <c r="A42" s="1108" t="str">
        <f>IF($B42="","",VLOOKUP($B42,単位と係数,2,FALSE))</f>
        <v/>
      </c>
      <c r="B42" s="846"/>
      <c r="C42" s="847"/>
      <c r="D42" s="848" t="str">
        <f>IF($B42="","",VLOOKUP($B42,単位と係数,4,FALSE))</f>
        <v/>
      </c>
      <c r="E42" s="849" t="str">
        <f>IF(B42="","",IF(A42=1,VLOOKUP(B42,単位と係数,7,FALSE),VLOOKUP(B42,単位と係数,5,FALSE)*VLOOKUP(B42,単位と係数,7,FALSE)))</f>
        <v/>
      </c>
      <c r="F42" s="850" t="str">
        <f>IF($B42="","","t-CO2/"&amp;$D42)</f>
        <v/>
      </c>
      <c r="G42" s="851" t="str">
        <f>IF(OR($C42="",$E42=""),"",$C42*$E42)</f>
        <v/>
      </c>
      <c r="H42" s="852" t="str">
        <f>IF($B42="","",VLOOKUP($B42,単価,3,FALSE))</f>
        <v/>
      </c>
      <c r="I42" s="853" t="str">
        <f>IF(OR($C42="",$H42=""),"",$C42*$H42)</f>
        <v/>
      </c>
      <c r="N42" s="276" t="str">
        <f>A42</f>
        <v/>
      </c>
      <c r="O42" s="277">
        <f>IF(COUNTIF($B42,"*系統電力*"),"*系統電力*",IF(COUNTIF($B42,"*産業用蒸気*"),"*産業用蒸気*",IF(COUNTIF($B42,"*温水*"),"*温水*",IF(COUNTIF($B42,"*冷水*"),"*冷水*",IF(COUNTIF($B42,"*蒸気（産業用以外）*"),"*蒸気（産業用以外）*",$B42)))))</f>
        <v>0</v>
      </c>
      <c r="P42" s="278">
        <f>C42</f>
        <v>0</v>
      </c>
      <c r="Q42" s="279" t="e">
        <f>IFERROR(VLOOKUP($O42,電力等のGJ換算係数,2,FALSE),IF(VLOOKUP($O42,単位と係数,5,FALSE)="","",VLOOKUP($O42,単位と係数,5,FALSE)))</f>
        <v>#N/A</v>
      </c>
      <c r="R42" s="280" t="str">
        <f>IFERROR(P42*Q42,"---")</f>
        <v>---</v>
      </c>
    </row>
    <row r="43" spans="1:18" ht="18" customHeight="1" thickBot="1">
      <c r="A43" s="1108" t="str">
        <f>IF($B43="","",VLOOKUP($B43,単位と係数,2,FALSE))</f>
        <v/>
      </c>
      <c r="B43" s="854"/>
      <c r="C43" s="855"/>
      <c r="D43" s="856" t="str">
        <f>IF($B43="","",VLOOKUP($B43,単位と係数,4,FALSE))</f>
        <v/>
      </c>
      <c r="E43" s="857" t="str">
        <f>IF(B43="","",IF(A43=1,VLOOKUP(B43,単位と係数,7,FALSE),VLOOKUP(B43,単位と係数,5,FALSE)*VLOOKUP(B43,単位と係数,7,FALSE)))</f>
        <v/>
      </c>
      <c r="F43" s="858" t="str">
        <f>IF($B43="","","t-CO2/"&amp;$D43)</f>
        <v/>
      </c>
      <c r="G43" s="859" t="str">
        <f>IF(OR($C43="",$E43=""),"",$C43*$E43)</f>
        <v/>
      </c>
      <c r="H43" s="860" t="str">
        <f>IF($B43="","",VLOOKUP($B43,単価,3,FALSE))</f>
        <v/>
      </c>
      <c r="I43" s="861" t="str">
        <f>IF(OR($C43="",$H43=""),"",$C43*$H43)</f>
        <v/>
      </c>
      <c r="N43" s="276" t="str">
        <f>A43</f>
        <v/>
      </c>
      <c r="O43" s="277">
        <f>IF(COUNTIF($B43,"*系統電力*"),"*系統電力*",IF(COUNTIF($B43,"*産業用蒸気*"),"*産業用蒸気*",IF(COUNTIF($B43,"*温水*"),"*温水*",IF(COUNTIF($B43,"*冷水*"),"*冷水*",IF(COUNTIF($B43,"*蒸気（産業用以外）*"),"*蒸気（産業用以外）*",$B43)))))</f>
        <v>0</v>
      </c>
      <c r="P43" s="278">
        <f>C43</f>
        <v>0</v>
      </c>
      <c r="Q43" s="279" t="e">
        <f>IFERROR(VLOOKUP($O43,電力等のGJ換算係数,2,FALSE),IF(VLOOKUP($O43,単位と係数,5,FALSE)="","",VLOOKUP($O43,単位と係数,5,FALSE)))</f>
        <v>#N/A</v>
      </c>
      <c r="R43" s="280" t="str">
        <f>IFERROR(P43*Q43,"---")</f>
        <v>---</v>
      </c>
    </row>
    <row r="44" spans="1:18" ht="18" customHeight="1" thickBot="1">
      <c r="B44" s="688"/>
      <c r="C44" s="688"/>
      <c r="D44" s="688"/>
      <c r="E44" s="688"/>
      <c r="F44" s="947" t="s">
        <v>14</v>
      </c>
      <c r="G44" s="862" t="str">
        <f>IF(G40="","",SUM(G40:G43))</f>
        <v/>
      </c>
      <c r="H44" s="863"/>
      <c r="I44" s="864" t="str">
        <f>IF(I40="","",SUM(I40:I43))</f>
        <v/>
      </c>
      <c r="N44" s="285"/>
      <c r="O44" s="286"/>
      <c r="P44" s="287"/>
      <c r="Q44" s="288" t="s">
        <v>1250</v>
      </c>
      <c r="R44" s="289">
        <f>SUM(R40:R43)</f>
        <v>0</v>
      </c>
    </row>
    <row r="45" spans="1:18" ht="18" customHeight="1">
      <c r="B45" s="688"/>
      <c r="C45" s="688"/>
      <c r="D45" s="688"/>
      <c r="E45" s="688"/>
      <c r="F45" s="688"/>
      <c r="G45" s="865" t="s">
        <v>1174</v>
      </c>
      <c r="H45" s="688"/>
      <c r="I45" s="865"/>
    </row>
    <row r="46" spans="1:18" ht="18" customHeight="1">
      <c r="B46" s="688"/>
      <c r="C46" s="688"/>
      <c r="D46" s="688"/>
      <c r="E46" s="688"/>
      <c r="F46" s="688"/>
      <c r="G46" s="865"/>
      <c r="H46" s="688"/>
      <c r="I46" s="865"/>
    </row>
    <row r="47" spans="1:18" ht="12" customHeight="1">
      <c r="I47" s="295" t="str">
        <f ca="1">$B$3&amp;"_個票"&amp;$C$8</f>
        <v>別添6_個票1</v>
      </c>
    </row>
    <row r="48" spans="1:18" ht="18" customHeight="1" thickBot="1">
      <c r="B48" s="33" t="s">
        <v>1210</v>
      </c>
    </row>
    <row r="49" spans="2:9" ht="18" customHeight="1">
      <c r="B49" s="1793" t="s">
        <v>1211</v>
      </c>
      <c r="C49" s="1794"/>
      <c r="D49" s="1794"/>
      <c r="E49" s="1794"/>
      <c r="F49" s="1794"/>
      <c r="G49" s="1794"/>
      <c r="H49" s="1794"/>
      <c r="I49" s="1795"/>
    </row>
    <row r="50" spans="2:9" ht="18" customHeight="1">
      <c r="B50" s="1781"/>
      <c r="C50" s="1782"/>
      <c r="D50" s="1782"/>
      <c r="E50" s="1782"/>
      <c r="F50" s="1782"/>
      <c r="G50" s="1782"/>
      <c r="H50" s="1782"/>
      <c r="I50" s="1783"/>
    </row>
    <row r="51" spans="2:9" ht="18" customHeight="1">
      <c r="B51" s="1781"/>
      <c r="C51" s="1782"/>
      <c r="D51" s="1782"/>
      <c r="E51" s="1782"/>
      <c r="F51" s="1782"/>
      <c r="G51" s="1782"/>
      <c r="H51" s="1782"/>
      <c r="I51" s="1783"/>
    </row>
    <row r="52" spans="2:9" ht="18" customHeight="1">
      <c r="B52" s="1781"/>
      <c r="C52" s="1782"/>
      <c r="D52" s="1782"/>
      <c r="E52" s="1782"/>
      <c r="F52" s="1782"/>
      <c r="G52" s="1782"/>
      <c r="H52" s="1782"/>
      <c r="I52" s="1783"/>
    </row>
    <row r="53" spans="2:9" ht="18" customHeight="1" thickBot="1">
      <c r="B53" s="1784"/>
      <c r="C53" s="1785"/>
      <c r="D53" s="1785"/>
      <c r="E53" s="1785"/>
      <c r="F53" s="1785"/>
      <c r="G53" s="1785"/>
      <c r="H53" s="1785"/>
      <c r="I53" s="1786"/>
    </row>
    <row r="54" spans="2:9" ht="18" customHeight="1" thickBot="1"/>
    <row r="55" spans="2:9" ht="18" customHeight="1">
      <c r="B55" s="290" t="s">
        <v>1128</v>
      </c>
      <c r="C55" s="291"/>
      <c r="D55" s="291"/>
      <c r="E55" s="291"/>
      <c r="F55" s="291"/>
      <c r="G55" s="291"/>
      <c r="H55" s="291"/>
      <c r="I55" s="292"/>
    </row>
    <row r="56" spans="2:9" ht="18" customHeight="1">
      <c r="B56" s="1781"/>
      <c r="C56" s="1782"/>
      <c r="D56" s="1782"/>
      <c r="E56" s="1782"/>
      <c r="F56" s="1782"/>
      <c r="G56" s="1782"/>
      <c r="H56" s="1782"/>
      <c r="I56" s="1783"/>
    </row>
    <row r="57" spans="2:9" ht="18" customHeight="1">
      <c r="B57" s="1781"/>
      <c r="C57" s="1782"/>
      <c r="D57" s="1782"/>
      <c r="E57" s="1782"/>
      <c r="F57" s="1782"/>
      <c r="G57" s="1782"/>
      <c r="H57" s="1782"/>
      <c r="I57" s="1783"/>
    </row>
    <row r="58" spans="2:9" ht="18" customHeight="1">
      <c r="B58" s="1781"/>
      <c r="C58" s="1782"/>
      <c r="D58" s="1782"/>
      <c r="E58" s="1782"/>
      <c r="F58" s="1782"/>
      <c r="G58" s="1782"/>
      <c r="H58" s="1782"/>
      <c r="I58" s="1783"/>
    </row>
    <row r="59" spans="2:9" ht="18" customHeight="1">
      <c r="B59" s="1781"/>
      <c r="C59" s="1782"/>
      <c r="D59" s="1782"/>
      <c r="E59" s="1782"/>
      <c r="F59" s="1782"/>
      <c r="G59" s="1782"/>
      <c r="H59" s="1782"/>
      <c r="I59" s="1783"/>
    </row>
    <row r="60" spans="2:9" ht="18" customHeight="1">
      <c r="B60" s="1781"/>
      <c r="C60" s="1782"/>
      <c r="D60" s="1782"/>
      <c r="E60" s="1782"/>
      <c r="F60" s="1782"/>
      <c r="G60" s="1782"/>
      <c r="H60" s="1782"/>
      <c r="I60" s="1783"/>
    </row>
    <row r="61" spans="2:9" ht="18" customHeight="1">
      <c r="B61" s="1781"/>
      <c r="C61" s="1782"/>
      <c r="D61" s="1782"/>
      <c r="E61" s="1782"/>
      <c r="F61" s="1782"/>
      <c r="G61" s="1782"/>
      <c r="H61" s="1782"/>
      <c r="I61" s="1783"/>
    </row>
    <row r="62" spans="2:9" ht="18" customHeight="1">
      <c r="B62" s="1781"/>
      <c r="C62" s="1782"/>
      <c r="D62" s="1782"/>
      <c r="E62" s="1782"/>
      <c r="F62" s="1782"/>
      <c r="G62" s="1782"/>
      <c r="H62" s="1782"/>
      <c r="I62" s="1783"/>
    </row>
    <row r="63" spans="2:9" ht="18" customHeight="1" thickBot="1">
      <c r="B63" s="1781"/>
      <c r="C63" s="1782"/>
      <c r="D63" s="1782"/>
      <c r="E63" s="1782"/>
      <c r="F63" s="1782"/>
      <c r="G63" s="1782"/>
      <c r="H63" s="1782"/>
      <c r="I63" s="1783"/>
    </row>
    <row r="64" spans="2:9" ht="18" customHeight="1">
      <c r="B64" s="290" t="s">
        <v>1129</v>
      </c>
      <c r="C64" s="293"/>
      <c r="D64" s="293"/>
      <c r="E64" s="293"/>
      <c r="F64" s="293"/>
      <c r="G64" s="293"/>
      <c r="H64" s="293"/>
      <c r="I64" s="294"/>
    </row>
    <row r="65" spans="2:9" ht="18" customHeight="1">
      <c r="B65" s="1781"/>
      <c r="C65" s="1782"/>
      <c r="D65" s="1782"/>
      <c r="E65" s="1782"/>
      <c r="F65" s="1782"/>
      <c r="G65" s="1782"/>
      <c r="H65" s="1782"/>
      <c r="I65" s="1783"/>
    </row>
    <row r="66" spans="2:9" ht="18" customHeight="1">
      <c r="B66" s="1781"/>
      <c r="C66" s="1782"/>
      <c r="D66" s="1782"/>
      <c r="E66" s="1782"/>
      <c r="F66" s="1782"/>
      <c r="G66" s="1782"/>
      <c r="H66" s="1782"/>
      <c r="I66" s="1783"/>
    </row>
    <row r="67" spans="2:9" ht="18" customHeight="1">
      <c r="B67" s="1781"/>
      <c r="C67" s="1782"/>
      <c r="D67" s="1782"/>
      <c r="E67" s="1782"/>
      <c r="F67" s="1782"/>
      <c r="G67" s="1782"/>
      <c r="H67" s="1782"/>
      <c r="I67" s="1783"/>
    </row>
    <row r="68" spans="2:9" ht="18" customHeight="1">
      <c r="B68" s="1781"/>
      <c r="C68" s="1782"/>
      <c r="D68" s="1782"/>
      <c r="E68" s="1782"/>
      <c r="F68" s="1782"/>
      <c r="G68" s="1782"/>
      <c r="H68" s="1782"/>
      <c r="I68" s="1783"/>
    </row>
    <row r="69" spans="2:9" ht="18" customHeight="1">
      <c r="B69" s="1781"/>
      <c r="C69" s="1782"/>
      <c r="D69" s="1782"/>
      <c r="E69" s="1782"/>
      <c r="F69" s="1782"/>
      <c r="G69" s="1782"/>
      <c r="H69" s="1782"/>
      <c r="I69" s="1783"/>
    </row>
    <row r="70" spans="2:9" ht="18" customHeight="1">
      <c r="B70" s="1781"/>
      <c r="C70" s="1782"/>
      <c r="D70" s="1782"/>
      <c r="E70" s="1782"/>
      <c r="F70" s="1782"/>
      <c r="G70" s="1782"/>
      <c r="H70" s="1782"/>
      <c r="I70" s="1783"/>
    </row>
    <row r="71" spans="2:9" ht="18" customHeight="1">
      <c r="B71" s="1781"/>
      <c r="C71" s="1782"/>
      <c r="D71" s="1782"/>
      <c r="E71" s="1782"/>
      <c r="F71" s="1782"/>
      <c r="G71" s="1782"/>
      <c r="H71" s="1782"/>
      <c r="I71" s="1783"/>
    </row>
    <row r="72" spans="2:9" ht="18" customHeight="1" thickBot="1">
      <c r="B72" s="1784"/>
      <c r="C72" s="1785"/>
      <c r="D72" s="1785"/>
      <c r="E72" s="1785"/>
      <c r="F72" s="1785"/>
      <c r="G72" s="1785"/>
      <c r="H72" s="1785"/>
      <c r="I72" s="1786"/>
    </row>
    <row r="73" spans="2:9" ht="18" customHeight="1" thickBot="1"/>
    <row r="74" spans="2:9" ht="18" customHeight="1">
      <c r="B74" s="946" t="s">
        <v>1132</v>
      </c>
      <c r="C74" s="293"/>
      <c r="D74" s="293"/>
      <c r="E74" s="293"/>
      <c r="F74" s="293"/>
      <c r="G74" s="293"/>
      <c r="H74" s="293"/>
      <c r="I74" s="294"/>
    </row>
    <row r="75" spans="2:9" ht="18" customHeight="1">
      <c r="B75" s="1781"/>
      <c r="C75" s="1782"/>
      <c r="D75" s="1782"/>
      <c r="E75" s="1782"/>
      <c r="F75" s="1782"/>
      <c r="G75" s="1782"/>
      <c r="H75" s="1782"/>
      <c r="I75" s="1783"/>
    </row>
    <row r="76" spans="2:9" ht="18" customHeight="1">
      <c r="B76" s="1781"/>
      <c r="C76" s="1782"/>
      <c r="D76" s="1782"/>
      <c r="E76" s="1782"/>
      <c r="F76" s="1782"/>
      <c r="G76" s="1782"/>
      <c r="H76" s="1782"/>
      <c r="I76" s="1783"/>
    </row>
    <row r="77" spans="2:9" ht="18" customHeight="1">
      <c r="B77" s="1781"/>
      <c r="C77" s="1782"/>
      <c r="D77" s="1782"/>
      <c r="E77" s="1782"/>
      <c r="F77" s="1782"/>
      <c r="G77" s="1782"/>
      <c r="H77" s="1782"/>
      <c r="I77" s="1783"/>
    </row>
    <row r="78" spans="2:9" ht="18" customHeight="1">
      <c r="B78" s="1781"/>
      <c r="C78" s="1782"/>
      <c r="D78" s="1782"/>
      <c r="E78" s="1782"/>
      <c r="F78" s="1782"/>
      <c r="G78" s="1782"/>
      <c r="H78" s="1782"/>
      <c r="I78" s="1783"/>
    </row>
    <row r="79" spans="2:9" ht="18" customHeight="1">
      <c r="B79" s="1781"/>
      <c r="C79" s="1782"/>
      <c r="D79" s="1782"/>
      <c r="E79" s="1782"/>
      <c r="F79" s="1782"/>
      <c r="G79" s="1782"/>
      <c r="H79" s="1782"/>
      <c r="I79" s="1783"/>
    </row>
    <row r="80" spans="2:9" ht="18" customHeight="1">
      <c r="B80" s="1781"/>
      <c r="C80" s="1782"/>
      <c r="D80" s="1782"/>
      <c r="E80" s="1782"/>
      <c r="F80" s="1782"/>
      <c r="G80" s="1782"/>
      <c r="H80" s="1782"/>
      <c r="I80" s="1783"/>
    </row>
    <row r="81" spans="2:9" ht="18" customHeight="1">
      <c r="B81" s="1781"/>
      <c r="C81" s="1782"/>
      <c r="D81" s="1782"/>
      <c r="E81" s="1782"/>
      <c r="F81" s="1782"/>
      <c r="G81" s="1782"/>
      <c r="H81" s="1782"/>
      <c r="I81" s="1783"/>
    </row>
    <row r="82" spans="2:9" ht="18" customHeight="1" thickBot="1">
      <c r="B82" s="1781"/>
      <c r="C82" s="1782"/>
      <c r="D82" s="1782"/>
      <c r="E82" s="1782"/>
      <c r="F82" s="1782"/>
      <c r="G82" s="1782"/>
      <c r="H82" s="1782"/>
      <c r="I82" s="1783"/>
    </row>
    <row r="83" spans="2:9" ht="18" customHeight="1">
      <c r="B83" s="290" t="s">
        <v>1133</v>
      </c>
      <c r="C83" s="293"/>
      <c r="D83" s="293"/>
      <c r="E83" s="293"/>
      <c r="F83" s="293"/>
      <c r="G83" s="293"/>
      <c r="H83" s="293"/>
      <c r="I83" s="294"/>
    </row>
    <row r="84" spans="2:9" ht="18" customHeight="1">
      <c r="B84" s="1781"/>
      <c r="C84" s="1782"/>
      <c r="D84" s="1782"/>
      <c r="E84" s="1782"/>
      <c r="F84" s="1782"/>
      <c r="G84" s="1782"/>
      <c r="H84" s="1782"/>
      <c r="I84" s="1783"/>
    </row>
    <row r="85" spans="2:9" ht="18" customHeight="1">
      <c r="B85" s="1781"/>
      <c r="C85" s="1782"/>
      <c r="D85" s="1782"/>
      <c r="E85" s="1782"/>
      <c r="F85" s="1782"/>
      <c r="G85" s="1782"/>
      <c r="H85" s="1782"/>
      <c r="I85" s="1783"/>
    </row>
    <row r="86" spans="2:9" ht="18" customHeight="1">
      <c r="B86" s="1781"/>
      <c r="C86" s="1782"/>
      <c r="D86" s="1782"/>
      <c r="E86" s="1782"/>
      <c r="F86" s="1782"/>
      <c r="G86" s="1782"/>
      <c r="H86" s="1782"/>
      <c r="I86" s="1783"/>
    </row>
    <row r="87" spans="2:9" ht="18" customHeight="1">
      <c r="B87" s="1781"/>
      <c r="C87" s="1782"/>
      <c r="D87" s="1782"/>
      <c r="E87" s="1782"/>
      <c r="F87" s="1782"/>
      <c r="G87" s="1782"/>
      <c r="H87" s="1782"/>
      <c r="I87" s="1783"/>
    </row>
    <row r="88" spans="2:9" ht="18" customHeight="1">
      <c r="B88" s="1781"/>
      <c r="C88" s="1782"/>
      <c r="D88" s="1782"/>
      <c r="E88" s="1782"/>
      <c r="F88" s="1782"/>
      <c r="G88" s="1782"/>
      <c r="H88" s="1782"/>
      <c r="I88" s="1783"/>
    </row>
    <row r="89" spans="2:9" ht="18" customHeight="1">
      <c r="B89" s="1781"/>
      <c r="C89" s="1782"/>
      <c r="D89" s="1782"/>
      <c r="E89" s="1782"/>
      <c r="F89" s="1782"/>
      <c r="G89" s="1782"/>
      <c r="H89" s="1782"/>
      <c r="I89" s="1783"/>
    </row>
    <row r="90" spans="2:9" ht="18" customHeight="1">
      <c r="B90" s="1781"/>
      <c r="C90" s="1782"/>
      <c r="D90" s="1782"/>
      <c r="E90" s="1782"/>
      <c r="F90" s="1782"/>
      <c r="G90" s="1782"/>
      <c r="H90" s="1782"/>
      <c r="I90" s="1783"/>
    </row>
    <row r="91" spans="2:9" ht="18" customHeight="1" thickBot="1">
      <c r="B91" s="1784"/>
      <c r="C91" s="1785"/>
      <c r="D91" s="1785"/>
      <c r="E91" s="1785"/>
      <c r="F91" s="1785"/>
      <c r="G91" s="1785"/>
      <c r="H91" s="1785"/>
      <c r="I91" s="1786"/>
    </row>
    <row r="92" spans="2:9" ht="12" customHeight="1">
      <c r="I92" s="295" t="str">
        <f ca="1">$B$3&amp;"_個票"&amp;$C$8</f>
        <v>別添6_個票1</v>
      </c>
    </row>
    <row r="93" spans="2:9" ht="12" customHeight="1" thickBot="1">
      <c r="I93" s="295"/>
    </row>
    <row r="94" spans="2:9" ht="18" customHeight="1">
      <c r="B94" s="290" t="s">
        <v>1212</v>
      </c>
      <c r="C94" s="293"/>
      <c r="D94" s="293"/>
      <c r="E94" s="293"/>
      <c r="F94" s="293"/>
      <c r="G94" s="293"/>
      <c r="H94" s="293"/>
      <c r="I94" s="294"/>
    </row>
    <row r="95" spans="2:9" ht="18" customHeight="1">
      <c r="B95" s="1781"/>
      <c r="C95" s="1782"/>
      <c r="D95" s="1782"/>
      <c r="E95" s="1782"/>
      <c r="F95" s="1782"/>
      <c r="G95" s="1782"/>
      <c r="H95" s="1782"/>
      <c r="I95" s="1783"/>
    </row>
    <row r="96" spans="2:9" ht="18" customHeight="1">
      <c r="B96" s="1781"/>
      <c r="C96" s="1782"/>
      <c r="D96" s="1782"/>
      <c r="E96" s="1782"/>
      <c r="F96" s="1782"/>
      <c r="G96" s="1782"/>
      <c r="H96" s="1782"/>
      <c r="I96" s="1783"/>
    </row>
    <row r="97" spans="2:9" ht="18" customHeight="1">
      <c r="B97" s="1781"/>
      <c r="C97" s="1782"/>
      <c r="D97" s="1782"/>
      <c r="E97" s="1782"/>
      <c r="F97" s="1782"/>
      <c r="G97" s="1782"/>
      <c r="H97" s="1782"/>
      <c r="I97" s="1783"/>
    </row>
    <row r="98" spans="2:9" ht="18" customHeight="1">
      <c r="B98" s="1781"/>
      <c r="C98" s="1782"/>
      <c r="D98" s="1782"/>
      <c r="E98" s="1782"/>
      <c r="F98" s="1782"/>
      <c r="G98" s="1782"/>
      <c r="H98" s="1782"/>
      <c r="I98" s="1783"/>
    </row>
    <row r="99" spans="2:9" ht="18" customHeight="1">
      <c r="B99" s="1781"/>
      <c r="C99" s="1782"/>
      <c r="D99" s="1782"/>
      <c r="E99" s="1782"/>
      <c r="F99" s="1782"/>
      <c r="G99" s="1782"/>
      <c r="H99" s="1782"/>
      <c r="I99" s="1783"/>
    </row>
    <row r="100" spans="2:9" ht="18" customHeight="1">
      <c r="B100" s="1781"/>
      <c r="C100" s="1782"/>
      <c r="D100" s="1782"/>
      <c r="E100" s="1782"/>
      <c r="F100" s="1782"/>
      <c r="G100" s="1782"/>
      <c r="H100" s="1782"/>
      <c r="I100" s="1783"/>
    </row>
    <row r="101" spans="2:9" ht="18" customHeight="1" thickBot="1">
      <c r="B101" s="1784"/>
      <c r="C101" s="1785"/>
      <c r="D101" s="1785"/>
      <c r="E101" s="1785"/>
      <c r="F101" s="1785"/>
      <c r="G101" s="1785"/>
      <c r="H101" s="1785"/>
      <c r="I101" s="1786"/>
    </row>
    <row r="102" spans="2:9" ht="18" customHeight="1">
      <c r="B102" s="290" t="s">
        <v>1138</v>
      </c>
      <c r="C102" s="293"/>
      <c r="D102" s="293"/>
      <c r="E102" s="293"/>
      <c r="F102" s="293"/>
      <c r="G102" s="293"/>
      <c r="H102" s="293"/>
      <c r="I102" s="294"/>
    </row>
    <row r="103" spans="2:9" ht="18" customHeight="1">
      <c r="B103" s="1781"/>
      <c r="C103" s="1782"/>
      <c r="D103" s="1782"/>
      <c r="E103" s="1782"/>
      <c r="F103" s="1782"/>
      <c r="G103" s="1782"/>
      <c r="H103" s="1782"/>
      <c r="I103" s="1783"/>
    </row>
    <row r="104" spans="2:9" ht="18" customHeight="1">
      <c r="B104" s="1781"/>
      <c r="C104" s="1782"/>
      <c r="D104" s="1782"/>
      <c r="E104" s="1782"/>
      <c r="F104" s="1782"/>
      <c r="G104" s="1782"/>
      <c r="H104" s="1782"/>
      <c r="I104" s="1783"/>
    </row>
    <row r="105" spans="2:9" ht="18" customHeight="1">
      <c r="B105" s="1781"/>
      <c r="C105" s="1782"/>
      <c r="D105" s="1782"/>
      <c r="E105" s="1782"/>
      <c r="F105" s="1782"/>
      <c r="G105" s="1782"/>
      <c r="H105" s="1782"/>
      <c r="I105" s="1783"/>
    </row>
    <row r="106" spans="2:9" ht="18" customHeight="1">
      <c r="B106" s="1781"/>
      <c r="C106" s="1782"/>
      <c r="D106" s="1782"/>
      <c r="E106" s="1782"/>
      <c r="F106" s="1782"/>
      <c r="G106" s="1782"/>
      <c r="H106" s="1782"/>
      <c r="I106" s="1783"/>
    </row>
    <row r="107" spans="2:9" ht="18" customHeight="1">
      <c r="B107" s="1781"/>
      <c r="C107" s="1782"/>
      <c r="D107" s="1782"/>
      <c r="E107" s="1782"/>
      <c r="F107" s="1782"/>
      <c r="G107" s="1782"/>
      <c r="H107" s="1782"/>
      <c r="I107" s="1783"/>
    </row>
    <row r="108" spans="2:9" ht="18" customHeight="1">
      <c r="B108" s="1781"/>
      <c r="C108" s="1782"/>
      <c r="D108" s="1782"/>
      <c r="E108" s="1782"/>
      <c r="F108" s="1782"/>
      <c r="G108" s="1782"/>
      <c r="H108" s="1782"/>
      <c r="I108" s="1783"/>
    </row>
    <row r="109" spans="2:9" ht="18" customHeight="1" thickBot="1">
      <c r="B109" s="1784"/>
      <c r="C109" s="1785"/>
      <c r="D109" s="1785"/>
      <c r="E109" s="1785"/>
      <c r="F109" s="1785"/>
      <c r="G109" s="1785"/>
      <c r="H109" s="1785"/>
      <c r="I109" s="1786"/>
    </row>
    <row r="111" spans="2:9" ht="18" customHeight="1" thickBot="1">
      <c r="B111" s="33" t="s">
        <v>1213</v>
      </c>
    </row>
    <row r="112" spans="2:9" ht="18" customHeight="1" thickBot="1">
      <c r="B112" s="317" t="s">
        <v>1134</v>
      </c>
    </row>
    <row r="113" spans="2:9" ht="18" customHeight="1">
      <c r="B113" s="1805"/>
      <c r="C113" s="1806"/>
      <c r="D113" s="1806"/>
      <c r="E113" s="1806"/>
      <c r="F113" s="1806"/>
      <c r="G113" s="1806"/>
      <c r="H113" s="1806"/>
      <c r="I113" s="1807"/>
    </row>
    <row r="114" spans="2:9" ht="18" customHeight="1">
      <c r="B114" s="1781"/>
      <c r="C114" s="1782"/>
      <c r="D114" s="1782"/>
      <c r="E114" s="1782"/>
      <c r="F114" s="1782"/>
      <c r="G114" s="1782"/>
      <c r="H114" s="1782"/>
      <c r="I114" s="1783"/>
    </row>
    <row r="115" spans="2:9" ht="18" customHeight="1">
      <c r="B115" s="1781"/>
      <c r="C115" s="1782"/>
      <c r="D115" s="1782"/>
      <c r="E115" s="1782"/>
      <c r="F115" s="1782"/>
      <c r="G115" s="1782"/>
      <c r="H115" s="1782"/>
      <c r="I115" s="1783"/>
    </row>
    <row r="116" spans="2:9" ht="18" customHeight="1">
      <c r="B116" s="1781"/>
      <c r="C116" s="1782"/>
      <c r="D116" s="1782"/>
      <c r="E116" s="1782"/>
      <c r="F116" s="1782"/>
      <c r="G116" s="1782"/>
      <c r="H116" s="1782"/>
      <c r="I116" s="1783"/>
    </row>
    <row r="117" spans="2:9" ht="18" customHeight="1">
      <c r="B117" s="1781"/>
      <c r="C117" s="1782"/>
      <c r="D117" s="1782"/>
      <c r="E117" s="1782"/>
      <c r="F117" s="1782"/>
      <c r="G117" s="1782"/>
      <c r="H117" s="1782"/>
      <c r="I117" s="1783"/>
    </row>
    <row r="118" spans="2:9" ht="18" customHeight="1">
      <c r="B118" s="1781"/>
      <c r="C118" s="1782"/>
      <c r="D118" s="1782"/>
      <c r="E118" s="1782"/>
      <c r="F118" s="1782"/>
      <c r="G118" s="1782"/>
      <c r="H118" s="1782"/>
      <c r="I118" s="1783"/>
    </row>
    <row r="119" spans="2:9" ht="18" customHeight="1">
      <c r="B119" s="1781"/>
      <c r="C119" s="1782"/>
      <c r="D119" s="1782"/>
      <c r="E119" s="1782"/>
      <c r="F119" s="1782"/>
      <c r="G119" s="1782"/>
      <c r="H119" s="1782"/>
      <c r="I119" s="1783"/>
    </row>
    <row r="120" spans="2:9" ht="18" customHeight="1">
      <c r="B120" s="1781"/>
      <c r="C120" s="1782"/>
      <c r="D120" s="1782"/>
      <c r="E120" s="1782"/>
      <c r="F120" s="1782"/>
      <c r="G120" s="1782"/>
      <c r="H120" s="1782"/>
      <c r="I120" s="1783"/>
    </row>
    <row r="121" spans="2:9" ht="18" customHeight="1">
      <c r="B121" s="1781"/>
      <c r="C121" s="1782"/>
      <c r="D121" s="1782"/>
      <c r="E121" s="1782"/>
      <c r="F121" s="1782"/>
      <c r="G121" s="1782"/>
      <c r="H121" s="1782"/>
      <c r="I121" s="1783"/>
    </row>
    <row r="122" spans="2:9" ht="18" customHeight="1">
      <c r="B122" s="1781"/>
      <c r="C122" s="1782"/>
      <c r="D122" s="1782"/>
      <c r="E122" s="1782"/>
      <c r="F122" s="1782"/>
      <c r="G122" s="1782"/>
      <c r="H122" s="1782"/>
      <c r="I122" s="1783"/>
    </row>
    <row r="123" spans="2:9" ht="18" customHeight="1">
      <c r="B123" s="1781"/>
      <c r="C123" s="1782"/>
      <c r="D123" s="1782"/>
      <c r="E123" s="1782"/>
      <c r="F123" s="1782"/>
      <c r="G123" s="1782"/>
      <c r="H123" s="1782"/>
      <c r="I123" s="1783"/>
    </row>
    <row r="124" spans="2:9" ht="18" customHeight="1" thickBot="1">
      <c r="B124" s="1784"/>
      <c r="C124" s="1785"/>
      <c r="D124" s="1785"/>
      <c r="E124" s="1785"/>
      <c r="F124" s="1785"/>
      <c r="G124" s="1785"/>
      <c r="H124" s="1785"/>
      <c r="I124" s="1786"/>
    </row>
    <row r="125" spans="2:9" ht="18" customHeight="1" thickBot="1">
      <c r="B125" s="317" t="s">
        <v>1135</v>
      </c>
    </row>
    <row r="126" spans="2:9" ht="18" customHeight="1">
      <c r="B126" s="1805"/>
      <c r="C126" s="1806"/>
      <c r="D126" s="1806"/>
      <c r="E126" s="1806"/>
      <c r="F126" s="1806"/>
      <c r="G126" s="1806"/>
      <c r="H126" s="1806"/>
      <c r="I126" s="1807"/>
    </row>
    <row r="127" spans="2:9" ht="18" customHeight="1">
      <c r="B127" s="1781"/>
      <c r="C127" s="1782"/>
      <c r="D127" s="1782"/>
      <c r="E127" s="1782"/>
      <c r="F127" s="1782"/>
      <c r="G127" s="1782"/>
      <c r="H127" s="1782"/>
      <c r="I127" s="1783"/>
    </row>
    <row r="128" spans="2:9" ht="18" customHeight="1">
      <c r="B128" s="1781"/>
      <c r="C128" s="1782"/>
      <c r="D128" s="1782"/>
      <c r="E128" s="1782"/>
      <c r="F128" s="1782"/>
      <c r="G128" s="1782"/>
      <c r="H128" s="1782"/>
      <c r="I128" s="1783"/>
    </row>
    <row r="129" spans="2:9" ht="18" customHeight="1">
      <c r="B129" s="1781"/>
      <c r="C129" s="1782"/>
      <c r="D129" s="1782"/>
      <c r="E129" s="1782"/>
      <c r="F129" s="1782"/>
      <c r="G129" s="1782"/>
      <c r="H129" s="1782"/>
      <c r="I129" s="1783"/>
    </row>
    <row r="130" spans="2:9" ht="18" customHeight="1">
      <c r="B130" s="1781"/>
      <c r="C130" s="1782"/>
      <c r="D130" s="1782"/>
      <c r="E130" s="1782"/>
      <c r="F130" s="1782"/>
      <c r="G130" s="1782"/>
      <c r="H130" s="1782"/>
      <c r="I130" s="1783"/>
    </row>
    <row r="131" spans="2:9" ht="18" customHeight="1">
      <c r="B131" s="1781"/>
      <c r="C131" s="1782"/>
      <c r="D131" s="1782"/>
      <c r="E131" s="1782"/>
      <c r="F131" s="1782"/>
      <c r="G131" s="1782"/>
      <c r="H131" s="1782"/>
      <c r="I131" s="1783"/>
    </row>
    <row r="132" spans="2:9" ht="18" customHeight="1">
      <c r="B132" s="1781"/>
      <c r="C132" s="1782"/>
      <c r="D132" s="1782"/>
      <c r="E132" s="1782"/>
      <c r="F132" s="1782"/>
      <c r="G132" s="1782"/>
      <c r="H132" s="1782"/>
      <c r="I132" s="1783"/>
    </row>
    <row r="133" spans="2:9" ht="18" customHeight="1">
      <c r="B133" s="1781"/>
      <c r="C133" s="1782"/>
      <c r="D133" s="1782"/>
      <c r="E133" s="1782"/>
      <c r="F133" s="1782"/>
      <c r="G133" s="1782"/>
      <c r="H133" s="1782"/>
      <c r="I133" s="1783"/>
    </row>
    <row r="134" spans="2:9" ht="18" customHeight="1">
      <c r="B134" s="1781"/>
      <c r="C134" s="1782"/>
      <c r="D134" s="1782"/>
      <c r="E134" s="1782"/>
      <c r="F134" s="1782"/>
      <c r="G134" s="1782"/>
      <c r="H134" s="1782"/>
      <c r="I134" s="1783"/>
    </row>
    <row r="135" spans="2:9" ht="18" customHeight="1">
      <c r="B135" s="1781"/>
      <c r="C135" s="1782"/>
      <c r="D135" s="1782"/>
      <c r="E135" s="1782"/>
      <c r="F135" s="1782"/>
      <c r="G135" s="1782"/>
      <c r="H135" s="1782"/>
      <c r="I135" s="1783"/>
    </row>
    <row r="136" spans="2:9" ht="18" customHeight="1">
      <c r="B136" s="1781"/>
      <c r="C136" s="1782"/>
      <c r="D136" s="1782"/>
      <c r="E136" s="1782"/>
      <c r="F136" s="1782"/>
      <c r="G136" s="1782"/>
      <c r="H136" s="1782"/>
      <c r="I136" s="1783"/>
    </row>
    <row r="137" spans="2:9" ht="18" customHeight="1" thickBot="1">
      <c r="B137" s="1784"/>
      <c r="C137" s="1785"/>
      <c r="D137" s="1785"/>
      <c r="E137" s="1785"/>
      <c r="F137" s="1785"/>
      <c r="G137" s="1785"/>
      <c r="H137" s="1785"/>
      <c r="I137" s="1786"/>
    </row>
    <row r="138" spans="2:9" ht="12" customHeight="1">
      <c r="I138" s="295" t="str">
        <f ca="1">$B$3&amp;"_個票"&amp;$C$8</f>
        <v>別添6_個票1</v>
      </c>
    </row>
    <row r="139" spans="2:9" ht="18" customHeight="1" thickBot="1">
      <c r="B139" s="33" t="s">
        <v>1116</v>
      </c>
    </row>
    <row r="140" spans="2:9" ht="18" customHeight="1">
      <c r="B140" s="1808" t="s">
        <v>1344</v>
      </c>
      <c r="C140" s="1809"/>
      <c r="D140" s="1809"/>
      <c r="E140" s="1809"/>
      <c r="F140" s="1809"/>
      <c r="G140" s="1809"/>
      <c r="H140" s="1809"/>
      <c r="I140" s="1810"/>
    </row>
    <row r="141" spans="2:9" ht="18" customHeight="1">
      <c r="B141" s="1781"/>
      <c r="C141" s="1782"/>
      <c r="D141" s="1782"/>
      <c r="E141" s="1782"/>
      <c r="F141" s="1782"/>
      <c r="G141" s="1782"/>
      <c r="H141" s="1782"/>
      <c r="I141" s="1783"/>
    </row>
    <row r="142" spans="2:9" ht="18" customHeight="1">
      <c r="B142" s="1781"/>
      <c r="C142" s="1782"/>
      <c r="D142" s="1782"/>
      <c r="E142" s="1782"/>
      <c r="F142" s="1782"/>
      <c r="G142" s="1782"/>
      <c r="H142" s="1782"/>
      <c r="I142" s="1783"/>
    </row>
    <row r="143" spans="2:9" ht="18" customHeight="1">
      <c r="B143" s="1781"/>
      <c r="C143" s="1782"/>
      <c r="D143" s="1782"/>
      <c r="E143" s="1782"/>
      <c r="F143" s="1782"/>
      <c r="G143" s="1782"/>
      <c r="H143" s="1782"/>
      <c r="I143" s="1783"/>
    </row>
    <row r="144" spans="2:9" ht="18" customHeight="1" thickBot="1">
      <c r="B144" s="1784"/>
      <c r="C144" s="1785"/>
      <c r="D144" s="1785"/>
      <c r="E144" s="1785"/>
      <c r="F144" s="1785"/>
      <c r="G144" s="1785"/>
      <c r="H144" s="1785"/>
      <c r="I144" s="1786"/>
    </row>
    <row r="145" spans="2:9" ht="18" customHeight="1" thickBot="1"/>
    <row r="146" spans="2:9" ht="18" customHeight="1">
      <c r="B146" s="290" t="s">
        <v>1136</v>
      </c>
      <c r="C146" s="291"/>
      <c r="D146" s="291"/>
      <c r="E146" s="291"/>
      <c r="F146" s="291"/>
      <c r="G146" s="291"/>
      <c r="H146" s="291"/>
      <c r="I146" s="292"/>
    </row>
    <row r="147" spans="2:9" ht="18" customHeight="1">
      <c r="B147" s="1781"/>
      <c r="C147" s="1782"/>
      <c r="D147" s="1782"/>
      <c r="E147" s="1782"/>
      <c r="F147" s="1782"/>
      <c r="G147" s="1782"/>
      <c r="H147" s="1782"/>
      <c r="I147" s="1783"/>
    </row>
    <row r="148" spans="2:9" ht="18" customHeight="1">
      <c r="B148" s="1781"/>
      <c r="C148" s="1782"/>
      <c r="D148" s="1782"/>
      <c r="E148" s="1782"/>
      <c r="F148" s="1782"/>
      <c r="G148" s="1782"/>
      <c r="H148" s="1782"/>
      <c r="I148" s="1783"/>
    </row>
    <row r="149" spans="2:9" ht="18" customHeight="1">
      <c r="B149" s="1781"/>
      <c r="C149" s="1782"/>
      <c r="D149" s="1782"/>
      <c r="E149" s="1782"/>
      <c r="F149" s="1782"/>
      <c r="G149" s="1782"/>
      <c r="H149" s="1782"/>
      <c r="I149" s="1783"/>
    </row>
    <row r="150" spans="2:9" ht="18" customHeight="1">
      <c r="B150" s="1781"/>
      <c r="C150" s="1782"/>
      <c r="D150" s="1782"/>
      <c r="E150" s="1782"/>
      <c r="F150" s="1782"/>
      <c r="G150" s="1782"/>
      <c r="H150" s="1782"/>
      <c r="I150" s="1783"/>
    </row>
    <row r="151" spans="2:9" ht="18" customHeight="1">
      <c r="B151" s="1781"/>
      <c r="C151" s="1782"/>
      <c r="D151" s="1782"/>
      <c r="E151" s="1782"/>
      <c r="F151" s="1782"/>
      <c r="G151" s="1782"/>
      <c r="H151" s="1782"/>
      <c r="I151" s="1783"/>
    </row>
    <row r="152" spans="2:9" ht="18" customHeight="1">
      <c r="B152" s="1781"/>
      <c r="C152" s="1782"/>
      <c r="D152" s="1782"/>
      <c r="E152" s="1782"/>
      <c r="F152" s="1782"/>
      <c r="G152" s="1782"/>
      <c r="H152" s="1782"/>
      <c r="I152" s="1783"/>
    </row>
    <row r="153" spans="2:9" ht="18" customHeight="1">
      <c r="B153" s="1781"/>
      <c r="C153" s="1782"/>
      <c r="D153" s="1782"/>
      <c r="E153" s="1782"/>
      <c r="F153" s="1782"/>
      <c r="G153" s="1782"/>
      <c r="H153" s="1782"/>
      <c r="I153" s="1783"/>
    </row>
    <row r="154" spans="2:9" ht="18" customHeight="1">
      <c r="B154" s="1781"/>
      <c r="C154" s="1782"/>
      <c r="D154" s="1782"/>
      <c r="E154" s="1782"/>
      <c r="F154" s="1782"/>
      <c r="G154" s="1782"/>
      <c r="H154" s="1782"/>
      <c r="I154" s="1783"/>
    </row>
    <row r="155" spans="2:9" ht="18" customHeight="1">
      <c r="B155" s="1781"/>
      <c r="C155" s="1782"/>
      <c r="D155" s="1782"/>
      <c r="E155" s="1782"/>
      <c r="F155" s="1782"/>
      <c r="G155" s="1782"/>
      <c r="H155" s="1782"/>
      <c r="I155" s="1783"/>
    </row>
    <row r="156" spans="2:9" ht="18" customHeight="1" thickBot="1">
      <c r="B156" s="1784"/>
      <c r="C156" s="1785"/>
      <c r="D156" s="1785"/>
      <c r="E156" s="1785"/>
      <c r="F156" s="1785"/>
      <c r="G156" s="1785"/>
      <c r="H156" s="1785"/>
      <c r="I156" s="1786"/>
    </row>
    <row r="157" spans="2:9" ht="18" customHeight="1">
      <c r="B157" s="290" t="s">
        <v>1137</v>
      </c>
      <c r="C157" s="293"/>
      <c r="D157" s="293"/>
      <c r="E157" s="293"/>
      <c r="F157" s="293"/>
      <c r="G157" s="293"/>
      <c r="H157" s="293"/>
      <c r="I157" s="294"/>
    </row>
    <row r="158" spans="2:9" ht="18" customHeight="1">
      <c r="B158" s="1781"/>
      <c r="C158" s="1782"/>
      <c r="D158" s="1782"/>
      <c r="E158" s="1782"/>
      <c r="F158" s="1782"/>
      <c r="G158" s="1782"/>
      <c r="H158" s="1782"/>
      <c r="I158" s="1783"/>
    </row>
    <row r="159" spans="2:9" ht="18" customHeight="1">
      <c r="B159" s="1781"/>
      <c r="C159" s="1782"/>
      <c r="D159" s="1782"/>
      <c r="E159" s="1782"/>
      <c r="F159" s="1782"/>
      <c r="G159" s="1782"/>
      <c r="H159" s="1782"/>
      <c r="I159" s="1783"/>
    </row>
    <row r="160" spans="2:9" ht="18" customHeight="1">
      <c r="B160" s="1781"/>
      <c r="C160" s="1782"/>
      <c r="D160" s="1782"/>
      <c r="E160" s="1782"/>
      <c r="F160" s="1782"/>
      <c r="G160" s="1782"/>
      <c r="H160" s="1782"/>
      <c r="I160" s="1783"/>
    </row>
    <row r="161" spans="2:9" ht="18" customHeight="1">
      <c r="B161" s="1781"/>
      <c r="C161" s="1782"/>
      <c r="D161" s="1782"/>
      <c r="E161" s="1782"/>
      <c r="F161" s="1782"/>
      <c r="G161" s="1782"/>
      <c r="H161" s="1782"/>
      <c r="I161" s="1783"/>
    </row>
    <row r="162" spans="2:9" ht="18" customHeight="1">
      <c r="B162" s="1781"/>
      <c r="C162" s="1782"/>
      <c r="D162" s="1782"/>
      <c r="E162" s="1782"/>
      <c r="F162" s="1782"/>
      <c r="G162" s="1782"/>
      <c r="H162" s="1782"/>
      <c r="I162" s="1783"/>
    </row>
    <row r="163" spans="2:9" ht="18" customHeight="1">
      <c r="B163" s="1781"/>
      <c r="C163" s="1782"/>
      <c r="D163" s="1782"/>
      <c r="E163" s="1782"/>
      <c r="F163" s="1782"/>
      <c r="G163" s="1782"/>
      <c r="H163" s="1782"/>
      <c r="I163" s="1783"/>
    </row>
    <row r="164" spans="2:9" ht="18" customHeight="1">
      <c r="B164" s="1781"/>
      <c r="C164" s="1782"/>
      <c r="D164" s="1782"/>
      <c r="E164" s="1782"/>
      <c r="F164" s="1782"/>
      <c r="G164" s="1782"/>
      <c r="H164" s="1782"/>
      <c r="I164" s="1783"/>
    </row>
    <row r="165" spans="2:9" ht="18" customHeight="1">
      <c r="B165" s="1781"/>
      <c r="C165" s="1782"/>
      <c r="D165" s="1782"/>
      <c r="E165" s="1782"/>
      <c r="F165" s="1782"/>
      <c r="G165" s="1782"/>
      <c r="H165" s="1782"/>
      <c r="I165" s="1783"/>
    </row>
    <row r="166" spans="2:9" ht="18" customHeight="1">
      <c r="B166" s="1781"/>
      <c r="C166" s="1782"/>
      <c r="D166" s="1782"/>
      <c r="E166" s="1782"/>
      <c r="F166" s="1782"/>
      <c r="G166" s="1782"/>
      <c r="H166" s="1782"/>
      <c r="I166" s="1783"/>
    </row>
    <row r="167" spans="2:9" ht="18" customHeight="1" thickBot="1">
      <c r="B167" s="1784"/>
      <c r="C167" s="1785"/>
      <c r="D167" s="1785"/>
      <c r="E167" s="1785"/>
      <c r="F167" s="1785"/>
      <c r="G167" s="1785"/>
      <c r="H167" s="1785"/>
      <c r="I167" s="1786"/>
    </row>
    <row r="168" spans="2:9" ht="18" customHeight="1" thickBot="1"/>
    <row r="169" spans="2:9" ht="18" customHeight="1">
      <c r="B169" s="290" t="s">
        <v>1139</v>
      </c>
      <c r="C169" s="293"/>
      <c r="D169" s="293"/>
      <c r="E169" s="293"/>
      <c r="F169" s="293"/>
      <c r="G169" s="293"/>
      <c r="H169" s="293"/>
      <c r="I169" s="294"/>
    </row>
    <row r="170" spans="2:9" ht="18" customHeight="1">
      <c r="B170" s="1781"/>
      <c r="C170" s="1782"/>
      <c r="D170" s="1782"/>
      <c r="E170" s="1782"/>
      <c r="F170" s="1782"/>
      <c r="G170" s="1782"/>
      <c r="H170" s="1782"/>
      <c r="I170" s="1783"/>
    </row>
    <row r="171" spans="2:9" ht="18" customHeight="1">
      <c r="B171" s="1781"/>
      <c r="C171" s="1782"/>
      <c r="D171" s="1782"/>
      <c r="E171" s="1782"/>
      <c r="F171" s="1782"/>
      <c r="G171" s="1782"/>
      <c r="H171" s="1782"/>
      <c r="I171" s="1783"/>
    </row>
    <row r="172" spans="2:9" ht="18" customHeight="1">
      <c r="B172" s="1781"/>
      <c r="C172" s="1782"/>
      <c r="D172" s="1782"/>
      <c r="E172" s="1782"/>
      <c r="F172" s="1782"/>
      <c r="G172" s="1782"/>
      <c r="H172" s="1782"/>
      <c r="I172" s="1783"/>
    </row>
    <row r="173" spans="2:9" ht="18" customHeight="1">
      <c r="B173" s="1781"/>
      <c r="C173" s="1782"/>
      <c r="D173" s="1782"/>
      <c r="E173" s="1782"/>
      <c r="F173" s="1782"/>
      <c r="G173" s="1782"/>
      <c r="H173" s="1782"/>
      <c r="I173" s="1783"/>
    </row>
    <row r="174" spans="2:9" ht="18" customHeight="1">
      <c r="B174" s="1781"/>
      <c r="C174" s="1782"/>
      <c r="D174" s="1782"/>
      <c r="E174" s="1782"/>
      <c r="F174" s="1782"/>
      <c r="G174" s="1782"/>
      <c r="H174" s="1782"/>
      <c r="I174" s="1783"/>
    </row>
    <row r="175" spans="2:9" ht="18" customHeight="1">
      <c r="B175" s="1781"/>
      <c r="C175" s="1782"/>
      <c r="D175" s="1782"/>
      <c r="E175" s="1782"/>
      <c r="F175" s="1782"/>
      <c r="G175" s="1782"/>
      <c r="H175" s="1782"/>
      <c r="I175" s="1783"/>
    </row>
    <row r="176" spans="2:9" ht="18" customHeight="1">
      <c r="B176" s="1781"/>
      <c r="C176" s="1782"/>
      <c r="D176" s="1782"/>
      <c r="E176" s="1782"/>
      <c r="F176" s="1782"/>
      <c r="G176" s="1782"/>
      <c r="H176" s="1782"/>
      <c r="I176" s="1783"/>
    </row>
    <row r="177" spans="2:9" ht="18" customHeight="1">
      <c r="B177" s="1781"/>
      <c r="C177" s="1782"/>
      <c r="D177" s="1782"/>
      <c r="E177" s="1782"/>
      <c r="F177" s="1782"/>
      <c r="G177" s="1782"/>
      <c r="H177" s="1782"/>
      <c r="I177" s="1783"/>
    </row>
    <row r="178" spans="2:9" ht="18" customHeight="1">
      <c r="B178" s="1781"/>
      <c r="C178" s="1782"/>
      <c r="D178" s="1782"/>
      <c r="E178" s="1782"/>
      <c r="F178" s="1782"/>
      <c r="G178" s="1782"/>
      <c r="H178" s="1782"/>
      <c r="I178" s="1783"/>
    </row>
    <row r="179" spans="2:9" ht="18" customHeight="1" thickBot="1">
      <c r="B179" s="1784"/>
      <c r="C179" s="1785"/>
      <c r="D179" s="1785"/>
      <c r="E179" s="1785"/>
      <c r="F179" s="1785"/>
      <c r="G179" s="1785"/>
      <c r="H179" s="1785"/>
      <c r="I179" s="1786"/>
    </row>
    <row r="180" spans="2:9" ht="12" customHeight="1">
      <c r="I180" s="295" t="str">
        <f ca="1">$B$3&amp;"_個票"&amp;$C$8</f>
        <v>別添6_個票1</v>
      </c>
    </row>
    <row r="181" spans="2:9" ht="18" customHeight="1" thickBot="1">
      <c r="B181" s="33" t="s">
        <v>1575</v>
      </c>
      <c r="I181" s="295"/>
    </row>
    <row r="182" spans="2:9" ht="18" customHeight="1">
      <c r="B182" s="1796"/>
      <c r="C182" s="1797"/>
      <c r="D182" s="1797"/>
      <c r="E182" s="1797"/>
      <c r="F182" s="1797"/>
      <c r="G182" s="1797"/>
      <c r="H182" s="1797"/>
      <c r="I182" s="1798"/>
    </row>
    <row r="183" spans="2:9" ht="18" customHeight="1">
      <c r="B183" s="1799"/>
      <c r="C183" s="1800"/>
      <c r="D183" s="1800"/>
      <c r="E183" s="1800"/>
      <c r="F183" s="1800"/>
      <c r="G183" s="1800"/>
      <c r="H183" s="1800"/>
      <c r="I183" s="1801"/>
    </row>
    <row r="184" spans="2:9" ht="18" customHeight="1">
      <c r="B184" s="1799"/>
      <c r="C184" s="1800"/>
      <c r="D184" s="1800"/>
      <c r="E184" s="1800"/>
      <c r="F184" s="1800"/>
      <c r="G184" s="1800"/>
      <c r="H184" s="1800"/>
      <c r="I184" s="1801"/>
    </row>
    <row r="185" spans="2:9" ht="18" customHeight="1">
      <c r="B185" s="1799"/>
      <c r="C185" s="1800"/>
      <c r="D185" s="1800"/>
      <c r="E185" s="1800"/>
      <c r="F185" s="1800"/>
      <c r="G185" s="1800"/>
      <c r="H185" s="1800"/>
      <c r="I185" s="1801"/>
    </row>
    <row r="186" spans="2:9" ht="18" customHeight="1">
      <c r="B186" s="1799"/>
      <c r="C186" s="1800"/>
      <c r="D186" s="1800"/>
      <c r="E186" s="1800"/>
      <c r="F186" s="1800"/>
      <c r="G186" s="1800"/>
      <c r="H186" s="1800"/>
      <c r="I186" s="1801"/>
    </row>
    <row r="187" spans="2:9" ht="18" customHeight="1" thickBot="1">
      <c r="B187" s="1802"/>
      <c r="C187" s="1803"/>
      <c r="D187" s="1803"/>
      <c r="E187" s="1803"/>
      <c r="F187" s="1803"/>
      <c r="G187" s="1803"/>
      <c r="H187" s="1803"/>
      <c r="I187" s="1804"/>
    </row>
    <row r="188" spans="2:9" ht="18" customHeight="1">
      <c r="I188" s="295"/>
    </row>
    <row r="189" spans="2:9" ht="18" customHeight="1" thickBot="1">
      <c r="B189" s="33" t="s">
        <v>1576</v>
      </c>
    </row>
    <row r="190" spans="2:9" ht="18" customHeight="1">
      <c r="B190" s="1808" t="s">
        <v>1117</v>
      </c>
      <c r="C190" s="1809"/>
      <c r="D190" s="1809"/>
      <c r="E190" s="1809"/>
      <c r="F190" s="1809"/>
      <c r="G190" s="1809"/>
      <c r="H190" s="1809"/>
      <c r="I190" s="1810"/>
    </row>
    <row r="191" spans="2:9" ht="18" customHeight="1">
      <c r="B191" s="1781"/>
      <c r="C191" s="1782"/>
      <c r="D191" s="1782"/>
      <c r="E191" s="1782"/>
      <c r="F191" s="1782"/>
      <c r="G191" s="1782"/>
      <c r="H191" s="1782"/>
      <c r="I191" s="1783"/>
    </row>
    <row r="192" spans="2:9" ht="18" customHeight="1">
      <c r="B192" s="1781"/>
      <c r="C192" s="1782"/>
      <c r="D192" s="1782"/>
      <c r="E192" s="1782"/>
      <c r="F192" s="1782"/>
      <c r="G192" s="1782"/>
      <c r="H192" s="1782"/>
      <c r="I192" s="1783"/>
    </row>
    <row r="193" spans="2:9" ht="18" customHeight="1">
      <c r="B193" s="1781"/>
      <c r="C193" s="1782"/>
      <c r="D193" s="1782"/>
      <c r="E193" s="1782"/>
      <c r="F193" s="1782"/>
      <c r="G193" s="1782"/>
      <c r="H193" s="1782"/>
      <c r="I193" s="1783"/>
    </row>
    <row r="194" spans="2:9" ht="18" customHeight="1">
      <c r="B194" s="1781"/>
      <c r="C194" s="1782"/>
      <c r="D194" s="1782"/>
      <c r="E194" s="1782"/>
      <c r="F194" s="1782"/>
      <c r="G194" s="1782"/>
      <c r="H194" s="1782"/>
      <c r="I194" s="1783"/>
    </row>
    <row r="195" spans="2:9" ht="18" customHeight="1">
      <c r="B195" s="1781"/>
      <c r="C195" s="1782"/>
      <c r="D195" s="1782"/>
      <c r="E195" s="1782"/>
      <c r="F195" s="1782"/>
      <c r="G195" s="1782"/>
      <c r="H195" s="1782"/>
      <c r="I195" s="1783"/>
    </row>
    <row r="196" spans="2:9" ht="18" customHeight="1">
      <c r="B196" s="1781"/>
      <c r="C196" s="1782"/>
      <c r="D196" s="1782"/>
      <c r="E196" s="1782"/>
      <c r="F196" s="1782"/>
      <c r="G196" s="1782"/>
      <c r="H196" s="1782"/>
      <c r="I196" s="1783"/>
    </row>
    <row r="197" spans="2:9" ht="18" customHeight="1">
      <c r="B197" s="1781"/>
      <c r="C197" s="1782"/>
      <c r="D197" s="1782"/>
      <c r="E197" s="1782"/>
      <c r="F197" s="1782"/>
      <c r="G197" s="1782"/>
      <c r="H197" s="1782"/>
      <c r="I197" s="1783"/>
    </row>
    <row r="198" spans="2:9" ht="18" customHeight="1" thickBot="1">
      <c r="B198" s="1784"/>
      <c r="C198" s="1785"/>
      <c r="D198" s="1785"/>
      <c r="E198" s="1785"/>
      <c r="F198" s="1785"/>
      <c r="G198" s="1785"/>
      <c r="H198" s="1785"/>
      <c r="I198" s="1786"/>
    </row>
    <row r="199" spans="2:9" ht="18" customHeight="1">
      <c r="B199" s="1808" t="s">
        <v>1118</v>
      </c>
      <c r="C199" s="1809"/>
      <c r="D199" s="1809"/>
      <c r="E199" s="1809"/>
      <c r="F199" s="1809"/>
      <c r="G199" s="1809"/>
      <c r="H199" s="1809"/>
      <c r="I199" s="1810"/>
    </row>
    <row r="200" spans="2:9" ht="18" customHeight="1">
      <c r="B200" s="1781"/>
      <c r="C200" s="1782"/>
      <c r="D200" s="1782"/>
      <c r="E200" s="1782"/>
      <c r="F200" s="1782"/>
      <c r="G200" s="1782"/>
      <c r="H200" s="1782"/>
      <c r="I200" s="1783"/>
    </row>
    <row r="201" spans="2:9" ht="18" customHeight="1">
      <c r="B201" s="1781"/>
      <c r="C201" s="1782"/>
      <c r="D201" s="1782"/>
      <c r="E201" s="1782"/>
      <c r="F201" s="1782"/>
      <c r="G201" s="1782"/>
      <c r="H201" s="1782"/>
      <c r="I201" s="1783"/>
    </row>
    <row r="202" spans="2:9" ht="18" customHeight="1">
      <c r="B202" s="1781"/>
      <c r="C202" s="1782"/>
      <c r="D202" s="1782"/>
      <c r="E202" s="1782"/>
      <c r="F202" s="1782"/>
      <c r="G202" s="1782"/>
      <c r="H202" s="1782"/>
      <c r="I202" s="1783"/>
    </row>
    <row r="203" spans="2:9" ht="18" customHeight="1">
      <c r="B203" s="1781"/>
      <c r="C203" s="1782"/>
      <c r="D203" s="1782"/>
      <c r="E203" s="1782"/>
      <c r="F203" s="1782"/>
      <c r="G203" s="1782"/>
      <c r="H203" s="1782"/>
      <c r="I203" s="1783"/>
    </row>
    <row r="204" spans="2:9" ht="18" customHeight="1">
      <c r="B204" s="1781"/>
      <c r="C204" s="1782"/>
      <c r="D204" s="1782"/>
      <c r="E204" s="1782"/>
      <c r="F204" s="1782"/>
      <c r="G204" s="1782"/>
      <c r="H204" s="1782"/>
      <c r="I204" s="1783"/>
    </row>
    <row r="205" spans="2:9" ht="18" customHeight="1">
      <c r="B205" s="1781"/>
      <c r="C205" s="1782"/>
      <c r="D205" s="1782"/>
      <c r="E205" s="1782"/>
      <c r="F205" s="1782"/>
      <c r="G205" s="1782"/>
      <c r="H205" s="1782"/>
      <c r="I205" s="1783"/>
    </row>
    <row r="206" spans="2:9" ht="18" customHeight="1">
      <c r="B206" s="1781"/>
      <c r="C206" s="1782"/>
      <c r="D206" s="1782"/>
      <c r="E206" s="1782"/>
      <c r="F206" s="1782"/>
      <c r="G206" s="1782"/>
      <c r="H206" s="1782"/>
      <c r="I206" s="1783"/>
    </row>
    <row r="207" spans="2:9" ht="18" customHeight="1" thickBot="1">
      <c r="B207" s="1784"/>
      <c r="C207" s="1785"/>
      <c r="D207" s="1785"/>
      <c r="E207" s="1785"/>
      <c r="F207" s="1785"/>
      <c r="G207" s="1785"/>
      <c r="H207" s="1785"/>
      <c r="I207" s="1786"/>
    </row>
    <row r="208" spans="2:9" ht="18" customHeight="1">
      <c r="B208" s="1793" t="s">
        <v>1119</v>
      </c>
      <c r="C208" s="1794"/>
      <c r="D208" s="1794"/>
      <c r="E208" s="1794"/>
      <c r="F208" s="1794"/>
      <c r="G208" s="1794"/>
      <c r="H208" s="1794"/>
      <c r="I208" s="1795"/>
    </row>
    <row r="209" spans="2:9" ht="18" customHeight="1">
      <c r="B209" s="1781"/>
      <c r="C209" s="1782"/>
      <c r="D209" s="1782"/>
      <c r="E209" s="1782"/>
      <c r="F209" s="1782"/>
      <c r="G209" s="1782"/>
      <c r="H209" s="1782"/>
      <c r="I209" s="1783"/>
    </row>
    <row r="210" spans="2:9" ht="18" customHeight="1">
      <c r="B210" s="1781"/>
      <c r="C210" s="1782"/>
      <c r="D210" s="1782"/>
      <c r="E210" s="1782"/>
      <c r="F210" s="1782"/>
      <c r="G210" s="1782"/>
      <c r="H210" s="1782"/>
      <c r="I210" s="1783"/>
    </row>
    <row r="211" spans="2:9" ht="18" customHeight="1">
      <c r="B211" s="1781"/>
      <c r="C211" s="1782"/>
      <c r="D211" s="1782"/>
      <c r="E211" s="1782"/>
      <c r="F211" s="1782"/>
      <c r="G211" s="1782"/>
      <c r="H211" s="1782"/>
      <c r="I211" s="1783"/>
    </row>
    <row r="212" spans="2:9" ht="18" customHeight="1">
      <c r="B212" s="1781"/>
      <c r="C212" s="1782"/>
      <c r="D212" s="1782"/>
      <c r="E212" s="1782"/>
      <c r="F212" s="1782"/>
      <c r="G212" s="1782"/>
      <c r="H212" s="1782"/>
      <c r="I212" s="1783"/>
    </row>
    <row r="213" spans="2:9" ht="18" customHeight="1">
      <c r="B213" s="1781"/>
      <c r="C213" s="1782"/>
      <c r="D213" s="1782"/>
      <c r="E213" s="1782"/>
      <c r="F213" s="1782"/>
      <c r="G213" s="1782"/>
      <c r="H213" s="1782"/>
      <c r="I213" s="1783"/>
    </row>
    <row r="214" spans="2:9" ht="18" customHeight="1">
      <c r="B214" s="1781"/>
      <c r="C214" s="1782"/>
      <c r="D214" s="1782"/>
      <c r="E214" s="1782"/>
      <c r="F214" s="1782"/>
      <c r="G214" s="1782"/>
      <c r="H214" s="1782"/>
      <c r="I214" s="1783"/>
    </row>
    <row r="215" spans="2:9" ht="18" customHeight="1">
      <c r="B215" s="1781"/>
      <c r="C215" s="1782"/>
      <c r="D215" s="1782"/>
      <c r="E215" s="1782"/>
      <c r="F215" s="1782"/>
      <c r="G215" s="1782"/>
      <c r="H215" s="1782"/>
      <c r="I215" s="1783"/>
    </row>
    <row r="216" spans="2:9" ht="18" customHeight="1" thickBot="1">
      <c r="B216" s="1784"/>
      <c r="C216" s="1785"/>
      <c r="D216" s="1785"/>
      <c r="E216" s="1785"/>
      <c r="F216" s="1785"/>
      <c r="G216" s="1785"/>
      <c r="H216" s="1785"/>
      <c r="I216" s="1786"/>
    </row>
    <row r="217" spans="2:9" ht="18" customHeight="1">
      <c r="B217" s="1793" t="s">
        <v>1120</v>
      </c>
      <c r="C217" s="1794"/>
      <c r="D217" s="1794"/>
      <c r="E217" s="1794"/>
      <c r="F217" s="1794"/>
      <c r="G217" s="1794"/>
      <c r="H217" s="1794"/>
      <c r="I217" s="1795"/>
    </row>
    <row r="218" spans="2:9" ht="18" customHeight="1">
      <c r="B218" s="1781"/>
      <c r="C218" s="1782"/>
      <c r="D218" s="1782"/>
      <c r="E218" s="1782"/>
      <c r="F218" s="1782"/>
      <c r="G218" s="1782"/>
      <c r="H218" s="1782"/>
      <c r="I218" s="1783"/>
    </row>
    <row r="219" spans="2:9" ht="18" customHeight="1">
      <c r="B219" s="1781"/>
      <c r="C219" s="1782"/>
      <c r="D219" s="1782"/>
      <c r="E219" s="1782"/>
      <c r="F219" s="1782"/>
      <c r="G219" s="1782"/>
      <c r="H219" s="1782"/>
      <c r="I219" s="1783"/>
    </row>
    <row r="220" spans="2:9" ht="18" customHeight="1">
      <c r="B220" s="1781"/>
      <c r="C220" s="1782"/>
      <c r="D220" s="1782"/>
      <c r="E220" s="1782"/>
      <c r="F220" s="1782"/>
      <c r="G220" s="1782"/>
      <c r="H220" s="1782"/>
      <c r="I220" s="1783"/>
    </row>
    <row r="221" spans="2:9" ht="18" customHeight="1">
      <c r="B221" s="1781"/>
      <c r="C221" s="1782"/>
      <c r="D221" s="1782"/>
      <c r="E221" s="1782"/>
      <c r="F221" s="1782"/>
      <c r="G221" s="1782"/>
      <c r="H221" s="1782"/>
      <c r="I221" s="1783"/>
    </row>
    <row r="222" spans="2:9" ht="18" customHeight="1">
      <c r="B222" s="1781"/>
      <c r="C222" s="1782"/>
      <c r="D222" s="1782"/>
      <c r="E222" s="1782"/>
      <c r="F222" s="1782"/>
      <c r="G222" s="1782"/>
      <c r="H222" s="1782"/>
      <c r="I222" s="1783"/>
    </row>
    <row r="223" spans="2:9" ht="18" customHeight="1">
      <c r="B223" s="1781"/>
      <c r="C223" s="1782"/>
      <c r="D223" s="1782"/>
      <c r="E223" s="1782"/>
      <c r="F223" s="1782"/>
      <c r="G223" s="1782"/>
      <c r="H223" s="1782"/>
      <c r="I223" s="1783"/>
    </row>
    <row r="224" spans="2:9" ht="18" customHeight="1">
      <c r="B224" s="1781"/>
      <c r="C224" s="1782"/>
      <c r="D224" s="1782"/>
      <c r="E224" s="1782"/>
      <c r="F224" s="1782"/>
      <c r="G224" s="1782"/>
      <c r="H224" s="1782"/>
      <c r="I224" s="1783"/>
    </row>
    <row r="225" spans="2:9" ht="18" customHeight="1" thickBot="1">
      <c r="B225" s="1784"/>
      <c r="C225" s="1785"/>
      <c r="D225" s="1785"/>
      <c r="E225" s="1785"/>
      <c r="F225" s="1785"/>
      <c r="G225" s="1785"/>
      <c r="H225" s="1785"/>
      <c r="I225" s="1786"/>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63" priority="7">
      <formula>LEN(TRIM(B33))=0</formula>
    </cfRule>
  </conditionalFormatting>
  <conditionalFormatting sqref="B40:B43">
    <cfRule type="containsBlanks" dxfId="162" priority="6">
      <formula>LEN(TRIM(B40))=0</formula>
    </cfRule>
  </conditionalFormatting>
  <conditionalFormatting sqref="B50:I53 B56:I63 B65:I72 B75:I82 B84:I91 B95:I101 B103:I109 B113:I124 B126:I137 B141:I144 B147:I156 B158:I167 B170:I179 B182 B191 B200 B209 B218">
    <cfRule type="containsBlanks" dxfId="161" priority="2">
      <formula>LEN(TRIM(B50))=0</formula>
    </cfRule>
  </conditionalFormatting>
  <conditionalFormatting sqref="C33:C36">
    <cfRule type="containsBlanks" dxfId="160" priority="4">
      <formula>LEN(TRIM(C33))=0</formula>
    </cfRule>
  </conditionalFormatting>
  <conditionalFormatting sqref="C40:C43">
    <cfRule type="containsBlanks" dxfId="159" priority="3">
      <formula>LEN(TRIM(C40))=0</formula>
    </cfRule>
  </conditionalFormatting>
  <conditionalFormatting sqref="C9:I10 C13:I15 B191:I198 B200:I207 B209:I216 B218:I225">
    <cfRule type="containsBlanks" dxfId="158" priority="5">
      <formula>LEN(TRIM(B9))=0</formula>
    </cfRule>
  </conditionalFormatting>
  <conditionalFormatting sqref="C11:I12 C16:I16">
    <cfRule type="containsBlanks" dxfId="157" priority="8">
      <formula>LEN(TRIM(C11))=0</formula>
    </cfRule>
  </conditionalFormatting>
  <conditionalFormatting sqref="C21:I25 C8 C19:I19 C20 C28:C29">
    <cfRule type="containsBlanks" dxfId="156" priority="11">
      <formula>LEN(TRIM(C8))=0</formula>
    </cfRule>
  </conditionalFormatting>
  <conditionalFormatting sqref="C21:I25">
    <cfRule type="containsBlanks" dxfId="155" priority="1">
      <formula>LEN(TRIM(C21))=0</formula>
    </cfRule>
  </conditionalFormatting>
  <conditionalFormatting sqref="D33:I36 G37 I37">
    <cfRule type="containsBlanks" dxfId="154" priority="10">
      <formula>LEN(TRIM(D33))=0</formula>
    </cfRule>
  </conditionalFormatting>
  <conditionalFormatting sqref="D40:I43 G44 I44">
    <cfRule type="containsBlanks" dxfId="153" priority="9">
      <formula>LEN(TRIM(D40))=0</formula>
    </cfRule>
  </conditionalFormatting>
  <dataValidations count="4">
    <dataValidation type="list" allowBlank="1" showInputMessage="1" showErrorMessage="1" sqref="B40:B43 B33:B36" xr:uid="{0852B0A0-5AAF-4E99-BFC6-84513F8AFC91}">
      <formula1>活動種別</formula1>
    </dataValidation>
    <dataValidation type="list" allowBlank="1" showInputMessage="1" showErrorMessage="1" sqref="C16:I16" xr:uid="{ED104227-E816-4966-A83B-008338AAB94B}">
      <formula1>補助対象の種類</formula1>
    </dataValidation>
    <dataValidation type="list" allowBlank="1" showInputMessage="1" showErrorMessage="1" sqref="C12:I12" xr:uid="{6E75D155-A807-42BD-8C33-910AFE31F18B}">
      <formula1>システム・設備区分</formula1>
    </dataValidation>
    <dataValidation type="list" allowBlank="1" showInputMessage="1" showErrorMessage="1" sqref="C11:I11" xr:uid="{F48DECBC-B014-48C2-AA21-4DB719856AC4}">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12B89-1A28-41D2-86D6-2593B11E6A34}">
  <sheetPr codeName="Sheet11">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57" t="s">
        <v>1258</v>
      </c>
      <c r="C5" s="1757"/>
      <c r="D5" s="1757"/>
      <c r="E5" s="1757"/>
      <c r="F5" s="1757"/>
      <c r="G5" s="1757"/>
      <c r="H5" s="1757"/>
      <c r="I5" s="1757"/>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1" t="s">
        <v>1121</v>
      </c>
      <c r="C8" s="654" t="str">
        <f ca="1">MID(CELL("filename",A1),FIND("票",CELL("filename",K2))+1,LEN(CELL("filename",A1)))</f>
        <v>2</v>
      </c>
      <c r="D8" s="178"/>
      <c r="E8" s="178"/>
      <c r="F8" s="178"/>
      <c r="N8" s="157"/>
    </row>
    <row r="9" spans="2:27" ht="25.15" customHeight="1">
      <c r="B9" s="823" t="s">
        <v>1537</v>
      </c>
      <c r="C9" s="1758"/>
      <c r="D9" s="1759"/>
      <c r="E9" s="1759"/>
      <c r="F9" s="1759"/>
      <c r="G9" s="1759"/>
      <c r="H9" s="1759"/>
      <c r="I9" s="1760"/>
      <c r="L9" s="315"/>
      <c r="M9" s="315"/>
      <c r="N9" s="315"/>
      <c r="O9" s="315"/>
      <c r="P9" s="315"/>
      <c r="Q9" s="315"/>
      <c r="R9" s="315"/>
      <c r="S9" s="315"/>
      <c r="T9" s="315"/>
      <c r="U9" s="315"/>
      <c r="V9" s="315"/>
      <c r="W9" s="159"/>
    </row>
    <row r="10" spans="2:27" ht="30" customHeight="1">
      <c r="B10" s="824" t="s">
        <v>1099</v>
      </c>
      <c r="C10" s="1754"/>
      <c r="D10" s="1755"/>
      <c r="E10" s="1755"/>
      <c r="F10" s="1755"/>
      <c r="G10" s="1755"/>
      <c r="H10" s="1755"/>
      <c r="I10" s="1756"/>
      <c r="L10" s="315"/>
      <c r="M10" s="315"/>
      <c r="N10" s="315"/>
      <c r="O10" s="315"/>
      <c r="P10" s="315"/>
      <c r="Q10" s="315"/>
      <c r="R10" s="315"/>
      <c r="S10" s="315"/>
      <c r="T10" s="315"/>
      <c r="U10" s="315"/>
      <c r="V10" s="315"/>
      <c r="W10" s="315"/>
    </row>
    <row r="11" spans="2:27" ht="18" customHeight="1">
      <c r="B11" s="824" t="s">
        <v>1101</v>
      </c>
      <c r="C11" s="1754"/>
      <c r="D11" s="1755"/>
      <c r="E11" s="1755"/>
      <c r="F11" s="1755"/>
      <c r="G11" s="1755"/>
      <c r="H11" s="1755"/>
      <c r="I11" s="1756"/>
      <c r="L11" s="315"/>
      <c r="M11" s="315"/>
      <c r="N11" s="315"/>
      <c r="O11" s="315"/>
      <c r="P11" s="315"/>
      <c r="Q11" s="315"/>
      <c r="R11" s="315"/>
      <c r="S11" s="315"/>
      <c r="T11" s="315"/>
      <c r="U11" s="315"/>
      <c r="V11" s="315"/>
      <c r="W11" s="315"/>
      <c r="X11" s="315"/>
      <c r="Y11" s="315"/>
      <c r="Z11" s="315"/>
      <c r="AA11" s="315"/>
    </row>
    <row r="12" spans="2:27" ht="18" customHeight="1">
      <c r="B12" s="824" t="s">
        <v>1100</v>
      </c>
      <c r="C12" s="1754"/>
      <c r="D12" s="1755"/>
      <c r="E12" s="1755"/>
      <c r="F12" s="1755"/>
      <c r="G12" s="1755"/>
      <c r="H12" s="1755"/>
      <c r="I12" s="1756"/>
      <c r="L12" s="315"/>
      <c r="M12" s="315"/>
      <c r="N12" s="315"/>
      <c r="O12" s="315"/>
      <c r="P12" s="315"/>
      <c r="Q12" s="315"/>
      <c r="Y12" s="159"/>
      <c r="Z12" s="159"/>
      <c r="AA12" s="159"/>
    </row>
    <row r="13" spans="2:27" ht="18" customHeight="1">
      <c r="B13" s="824" t="s">
        <v>1297</v>
      </c>
      <c r="C13" s="1754"/>
      <c r="D13" s="1755"/>
      <c r="E13" s="1755"/>
      <c r="F13" s="1755"/>
      <c r="G13" s="1755"/>
      <c r="H13" s="1755"/>
      <c r="I13" s="1756"/>
      <c r="L13" s="314"/>
      <c r="M13" s="314"/>
      <c r="N13" s="314"/>
      <c r="O13" s="314"/>
      <c r="P13" s="315"/>
      <c r="Q13" s="315"/>
      <c r="Y13" s="159"/>
      <c r="Z13" s="159"/>
      <c r="AA13" s="159"/>
    </row>
    <row r="14" spans="2:27" ht="18" customHeight="1">
      <c r="B14" s="824" t="s">
        <v>1102</v>
      </c>
      <c r="C14" s="1754"/>
      <c r="D14" s="1755"/>
      <c r="E14" s="1755"/>
      <c r="F14" s="1755"/>
      <c r="G14" s="1755"/>
      <c r="H14" s="1755"/>
      <c r="I14" s="1756"/>
      <c r="L14" s="270"/>
      <c r="M14" s="314"/>
      <c r="N14" s="314"/>
      <c r="O14" s="314"/>
      <c r="P14" s="314"/>
      <c r="Q14" s="314"/>
      <c r="Y14" s="159"/>
      <c r="Z14" s="159"/>
      <c r="AA14" s="159"/>
    </row>
    <row r="15" spans="2:27" ht="18" customHeight="1">
      <c r="B15" s="825" t="s">
        <v>1103</v>
      </c>
      <c r="C15" s="1767"/>
      <c r="D15" s="1768"/>
      <c r="E15" s="1768"/>
      <c r="F15" s="1768"/>
      <c r="G15" s="1768"/>
      <c r="H15" s="1768"/>
      <c r="I15" s="1769"/>
      <c r="L15" s="270"/>
      <c r="M15" s="314"/>
      <c r="N15" s="314"/>
      <c r="O15" s="314"/>
      <c r="P15" s="314"/>
      <c r="Q15" s="314"/>
      <c r="X15" s="159"/>
      <c r="Y15" s="159"/>
      <c r="Z15" s="159"/>
      <c r="AA15" s="159"/>
    </row>
    <row r="16" spans="2:27" ht="18" customHeight="1" thickBot="1">
      <c r="B16" s="826" t="s">
        <v>1207</v>
      </c>
      <c r="C16" s="1770"/>
      <c r="D16" s="1771"/>
      <c r="E16" s="1771"/>
      <c r="F16" s="1771"/>
      <c r="G16" s="1771"/>
      <c r="H16" s="1771"/>
      <c r="I16" s="1772"/>
      <c r="L16" s="270"/>
      <c r="M16" s="314"/>
      <c r="N16" s="314"/>
      <c r="O16" s="314"/>
      <c r="P16" s="314"/>
      <c r="Q16" s="314"/>
      <c r="X16" s="159"/>
      <c r="Y16" s="159"/>
      <c r="Z16" s="159"/>
      <c r="AA16" s="159"/>
    </row>
    <row r="17" spans="2:27" ht="12" customHeight="1">
      <c r="B17" s="688"/>
      <c r="C17" s="688"/>
      <c r="D17" s="688"/>
      <c r="E17" s="688"/>
      <c r="F17" s="688"/>
      <c r="G17" s="688"/>
      <c r="H17" s="688"/>
      <c r="I17" s="688"/>
      <c r="L17" s="270"/>
      <c r="M17" s="314"/>
      <c r="N17" s="314"/>
      <c r="O17" s="314"/>
      <c r="P17" s="314"/>
      <c r="Q17" s="314"/>
      <c r="X17" s="159"/>
      <c r="Y17" s="159"/>
      <c r="Z17" s="159"/>
      <c r="AA17" s="159"/>
    </row>
    <row r="18" spans="2:27" ht="18" customHeight="1" thickBot="1">
      <c r="B18" s="827" t="s">
        <v>1208</v>
      </c>
      <c r="C18" s="688"/>
      <c r="D18" s="688"/>
      <c r="E18" s="688"/>
      <c r="F18" s="688"/>
      <c r="G18" s="688"/>
      <c r="H18" s="688"/>
      <c r="I18" s="688"/>
      <c r="L18" s="270"/>
      <c r="M18" s="314"/>
      <c r="N18" s="314"/>
      <c r="O18" s="314"/>
      <c r="P18" s="314"/>
      <c r="Q18" s="314"/>
      <c r="X18" s="159"/>
      <c r="Y18" s="159"/>
      <c r="Z18" s="159"/>
      <c r="AA18" s="159"/>
    </row>
    <row r="19" spans="2:27" ht="18" customHeight="1" thickBot="1">
      <c r="B19" s="828" t="s">
        <v>1103</v>
      </c>
      <c r="C19" s="1773" t="str">
        <f>IF($C$15="","",$C$15)</f>
        <v/>
      </c>
      <c r="D19" s="1774"/>
      <c r="E19" s="1774"/>
      <c r="F19" s="1774"/>
      <c r="G19" s="1774"/>
      <c r="H19" s="1774"/>
      <c r="I19" s="1775"/>
      <c r="L19" s="270"/>
      <c r="M19" s="314"/>
      <c r="N19" s="314"/>
      <c r="O19" s="314"/>
      <c r="P19" s="314"/>
      <c r="Q19" s="314"/>
      <c r="X19" s="159"/>
      <c r="Y19" s="159"/>
      <c r="Z19" s="159"/>
      <c r="AA19" s="159"/>
    </row>
    <row r="20" spans="2:27" ht="18" customHeight="1" thickBot="1">
      <c r="B20" s="1776" t="s">
        <v>1527</v>
      </c>
      <c r="C20" s="1777"/>
      <c r="D20" s="674"/>
      <c r="E20" s="675"/>
      <c r="F20" s="675"/>
      <c r="G20" s="675"/>
      <c r="H20" s="675"/>
      <c r="I20" s="676"/>
      <c r="L20" s="270"/>
      <c r="M20" s="314"/>
      <c r="N20" s="314"/>
      <c r="O20" s="314"/>
      <c r="P20" s="314"/>
      <c r="Q20" s="314"/>
      <c r="X20" s="159"/>
      <c r="Y20" s="159"/>
      <c r="Z20" s="159"/>
      <c r="AA20" s="159"/>
    </row>
    <row r="21" spans="2:27" ht="18" customHeight="1">
      <c r="B21" s="677" t="s">
        <v>1522</v>
      </c>
      <c r="C21" s="1778"/>
      <c r="D21" s="1779"/>
      <c r="E21" s="1779"/>
      <c r="F21" s="1779"/>
      <c r="G21" s="1779"/>
      <c r="H21" s="1779"/>
      <c r="I21" s="1780"/>
      <c r="L21" s="270"/>
      <c r="M21" s="314"/>
      <c r="N21" s="314"/>
      <c r="O21" s="314"/>
      <c r="P21" s="314"/>
      <c r="Q21" s="314"/>
      <c r="X21" s="159"/>
      <c r="Y21" s="159"/>
      <c r="Z21" s="159"/>
      <c r="AA21" s="159"/>
    </row>
    <row r="22" spans="2:27" ht="18" customHeight="1">
      <c r="B22" s="678" t="s">
        <v>1523</v>
      </c>
      <c r="C22" s="1787"/>
      <c r="D22" s="1788"/>
      <c r="E22" s="1788"/>
      <c r="F22" s="1788"/>
      <c r="G22" s="1788"/>
      <c r="H22" s="1788"/>
      <c r="I22" s="1789"/>
      <c r="L22" s="270"/>
      <c r="M22" s="314"/>
      <c r="N22" s="314"/>
      <c r="O22" s="314"/>
      <c r="P22" s="314"/>
      <c r="Q22" s="314"/>
      <c r="X22" s="159"/>
      <c r="Y22" s="159"/>
      <c r="Z22" s="159"/>
      <c r="AA22" s="159"/>
    </row>
    <row r="23" spans="2:27" ht="24" customHeight="1">
      <c r="B23" s="679" t="s">
        <v>1524</v>
      </c>
      <c r="C23" s="1787"/>
      <c r="D23" s="1788"/>
      <c r="E23" s="1788"/>
      <c r="F23" s="1788"/>
      <c r="G23" s="1788"/>
      <c r="H23" s="1788"/>
      <c r="I23" s="1789"/>
      <c r="L23" s="270"/>
      <c r="M23" s="314"/>
      <c r="N23" s="314"/>
      <c r="O23" s="314"/>
      <c r="P23" s="314"/>
      <c r="Q23" s="314"/>
      <c r="X23" s="159"/>
      <c r="Y23" s="159"/>
      <c r="Z23" s="159"/>
      <c r="AA23" s="159"/>
    </row>
    <row r="24" spans="2:27" ht="22.15" customHeight="1">
      <c r="B24" s="680" t="s">
        <v>1525</v>
      </c>
      <c r="C24" s="1787"/>
      <c r="D24" s="1788"/>
      <c r="E24" s="1788"/>
      <c r="F24" s="1788"/>
      <c r="G24" s="1788"/>
      <c r="H24" s="1788"/>
      <c r="I24" s="1789"/>
      <c r="L24" s="270"/>
      <c r="M24" s="314"/>
      <c r="N24" s="314"/>
      <c r="O24" s="314"/>
      <c r="P24" s="314"/>
      <c r="Q24" s="314"/>
      <c r="X24" s="159"/>
      <c r="Y24" s="159"/>
      <c r="Z24" s="159"/>
      <c r="AA24" s="159"/>
    </row>
    <row r="25" spans="2:27" ht="18" customHeight="1" thickBot="1">
      <c r="B25" s="681" t="s">
        <v>1526</v>
      </c>
      <c r="C25" s="1790"/>
      <c r="D25" s="1791"/>
      <c r="E25" s="1791"/>
      <c r="F25" s="1791"/>
      <c r="G25" s="1791"/>
      <c r="H25" s="1791"/>
      <c r="I25" s="1792"/>
      <c r="R25" s="314"/>
      <c r="S25" s="314"/>
      <c r="T25" s="314"/>
      <c r="U25" s="314"/>
      <c r="V25" s="314"/>
      <c r="W25" s="159"/>
      <c r="X25" s="159"/>
      <c r="Y25" s="159"/>
      <c r="Z25" s="159"/>
      <c r="AA25" s="159"/>
    </row>
    <row r="26" spans="2:27" ht="12" customHeight="1">
      <c r="B26" s="688"/>
      <c r="C26" s="688"/>
      <c r="D26" s="688"/>
      <c r="E26" s="688"/>
      <c r="F26" s="688"/>
      <c r="G26" s="688"/>
      <c r="H26" s="688"/>
      <c r="I26" s="688"/>
      <c r="R26" s="314"/>
      <c r="S26" s="314"/>
      <c r="T26" s="314"/>
      <c r="U26" s="314"/>
      <c r="V26" s="314"/>
      <c r="W26" s="159"/>
      <c r="X26" s="159"/>
      <c r="Y26" s="159"/>
      <c r="Z26" s="159"/>
      <c r="AA26" s="159"/>
    </row>
    <row r="27" spans="2:27" ht="18" customHeight="1" thickBot="1">
      <c r="B27" s="827" t="s">
        <v>1209</v>
      </c>
      <c r="C27" s="688"/>
      <c r="D27" s="688"/>
      <c r="E27" s="688"/>
      <c r="F27" s="688"/>
      <c r="G27" s="688"/>
      <c r="H27" s="688"/>
      <c r="I27" s="688"/>
      <c r="L27" s="254"/>
      <c r="M27" s="233"/>
      <c r="N27" s="233"/>
      <c r="O27" s="233"/>
      <c r="P27" s="233"/>
      <c r="Q27" s="233"/>
      <c r="R27" s="233"/>
      <c r="S27" s="233"/>
      <c r="T27" s="233"/>
      <c r="U27" s="233"/>
      <c r="V27" s="233"/>
      <c r="W27" s="233"/>
      <c r="X27" s="233"/>
      <c r="Y27" s="233"/>
      <c r="Z27" s="233"/>
      <c r="AA27" s="233"/>
    </row>
    <row r="28" spans="2:27" ht="18" customHeight="1">
      <c r="B28" s="829" t="s">
        <v>1113</v>
      </c>
      <c r="C28" s="830" t="e">
        <f>G37-G44</f>
        <v>#VALUE!</v>
      </c>
      <c r="D28" s="831" t="s">
        <v>48</v>
      </c>
      <c r="E28" s="688"/>
      <c r="F28" s="688"/>
      <c r="G28" s="688"/>
      <c r="H28" s="688"/>
      <c r="I28" s="688"/>
    </row>
    <row r="29" spans="2:27" ht="18" customHeight="1" thickBot="1">
      <c r="B29" s="826" t="s">
        <v>1114</v>
      </c>
      <c r="C29" s="832" t="e">
        <f>I37-I44</f>
        <v>#VALUE!</v>
      </c>
      <c r="D29" s="833" t="s">
        <v>1115</v>
      </c>
      <c r="E29" s="688" t="s">
        <v>1176</v>
      </c>
      <c r="F29" s="688"/>
      <c r="G29" s="688"/>
      <c r="H29" s="688"/>
      <c r="I29" s="688"/>
    </row>
    <row r="30" spans="2:27" ht="12" customHeight="1">
      <c r="B30" s="827"/>
      <c r="C30" s="688"/>
      <c r="D30" s="688"/>
      <c r="E30" s="688"/>
      <c r="F30" s="688"/>
      <c r="G30" s="688"/>
      <c r="H30" s="688"/>
      <c r="I30" s="688"/>
      <c r="N30" s="1761" t="s">
        <v>1252</v>
      </c>
      <c r="O30" s="1762"/>
      <c r="P30" s="1762"/>
      <c r="Q30" s="1762"/>
      <c r="R30" s="1763"/>
    </row>
    <row r="31" spans="2:27" ht="18" customHeight="1" thickBot="1">
      <c r="B31" s="834" t="s">
        <v>1131</v>
      </c>
      <c r="C31" s="688"/>
      <c r="D31" s="688"/>
      <c r="E31" s="688"/>
      <c r="F31" s="688"/>
      <c r="G31" s="688"/>
      <c r="H31" s="688"/>
      <c r="I31" s="688"/>
      <c r="N31" s="272" t="s">
        <v>1251</v>
      </c>
      <c r="R31" s="273"/>
    </row>
    <row r="32" spans="2:27" ht="25.15" customHeight="1" thickBot="1">
      <c r="B32" s="835" t="s">
        <v>157</v>
      </c>
      <c r="C32" s="1764" t="s">
        <v>1109</v>
      </c>
      <c r="D32" s="1765"/>
      <c r="E32" s="1764" t="s">
        <v>47</v>
      </c>
      <c r="F32" s="1766"/>
      <c r="G32" s="836" t="s">
        <v>1111</v>
      </c>
      <c r="H32" s="837" t="s">
        <v>1110</v>
      </c>
      <c r="I32" s="836" t="s">
        <v>1112</v>
      </c>
      <c r="N32" s="272" t="s">
        <v>1245</v>
      </c>
      <c r="O32" s="274" t="s">
        <v>1246</v>
      </c>
      <c r="P32" s="274" t="s">
        <v>1247</v>
      </c>
      <c r="Q32" s="274" t="s">
        <v>1248</v>
      </c>
      <c r="R32" s="275" t="s">
        <v>1249</v>
      </c>
    </row>
    <row r="33" spans="1:18" ht="18" customHeight="1">
      <c r="A33" s="1108" t="str">
        <f>IF($B33="","",VLOOKUP($B33,単位と係数,2,FALSE))</f>
        <v/>
      </c>
      <c r="B33" s="838"/>
      <c r="C33" s="839"/>
      <c r="D33" s="840" t="str">
        <f>IF($B33="","",VLOOKUP($B33,単位と係数,4,FALSE))</f>
        <v/>
      </c>
      <c r="E33" s="841" t="str">
        <f>IF(B33="","",IF(A33=1,VLOOKUP(B33,単位と係数,7,FALSE),VLOOKUP(B33,単位と係数,5,FALSE)*VLOOKUP(B33,単位と係数,7,FALSE)))</f>
        <v/>
      </c>
      <c r="F33" s="842" t="str">
        <f>IF($B33="","","t-CO2/"&amp;$D33)</f>
        <v/>
      </c>
      <c r="G33" s="843" t="str">
        <f>IF(OR($C33="",$E33=""),"",$C33*$E33)</f>
        <v/>
      </c>
      <c r="H33" s="844" t="str">
        <f>IF($B33="","",VLOOKUP($B33,単価,3,FALSE))</f>
        <v/>
      </c>
      <c r="I33" s="845" t="str">
        <f>IF(OR($C33="",$H33=""),"",$C33*$H33)</f>
        <v/>
      </c>
      <c r="N33" s="276" t="str">
        <f>A33</f>
        <v/>
      </c>
      <c r="O33" s="277">
        <f>IF(COUNTIF($B33,"*系統電力*"),"*系統電力*",IF(COUNTIF($B33,"*産業用蒸気*"),"*産業用蒸気*",IF(COUNTIF($B33,"*温水*"),"*温水*",IF(COUNTIF($B33,"*冷水*"),"*冷水*",IF(COUNTIF($B33,"*蒸気（産業用以外）*"),"*蒸気（産業用以外）*",$B33)))))</f>
        <v>0</v>
      </c>
      <c r="P33" s="278">
        <f>C33</f>
        <v>0</v>
      </c>
      <c r="Q33" s="279" t="e">
        <f>IFERROR(VLOOKUP($O33,電力等のGJ換算係数,2,FALSE),IF(VLOOKUP($O33,単位と係数,5,FALSE)="","",VLOOKUP($O33,単位と係数,5,FALSE)))</f>
        <v>#N/A</v>
      </c>
      <c r="R33" s="280" t="str">
        <f>IFERROR(P33*Q33,"---")</f>
        <v>---</v>
      </c>
    </row>
    <row r="34" spans="1:18" ht="18" customHeight="1">
      <c r="A34" s="1108" t="str">
        <f>IF($B34="","",VLOOKUP($B34,単位と係数,2,FALSE))</f>
        <v/>
      </c>
      <c r="B34" s="846"/>
      <c r="C34" s="847"/>
      <c r="D34" s="848" t="str">
        <f>IF($B34="","",VLOOKUP($B34,単位と係数,4,FALSE))</f>
        <v/>
      </c>
      <c r="E34" s="849" t="str">
        <f>IF(B34="","",IF(A34=1,VLOOKUP(B34,単位と係数,7,FALSE),VLOOKUP(B34,単位と係数,5,FALSE)*VLOOKUP(B34,単位と係数,7,FALSE)))</f>
        <v/>
      </c>
      <c r="F34" s="850" t="str">
        <f>IF($B34="","","t-CO2/"&amp;$D34)</f>
        <v/>
      </c>
      <c r="G34" s="851" t="str">
        <f>IF(OR($C34="",$E34=""),"",$C34*$E34)</f>
        <v/>
      </c>
      <c r="H34" s="852" t="str">
        <f>IF($B34="","",VLOOKUP($B34,単価,3,FALSE))</f>
        <v/>
      </c>
      <c r="I34" s="853" t="str">
        <f>IF(OR($C34="",$H34=""),"",$C34*$H34)</f>
        <v/>
      </c>
      <c r="N34" s="276" t="str">
        <f>A34</f>
        <v/>
      </c>
      <c r="O34" s="277">
        <f>IF(COUNTIF($B34,"*系統電力*"),"*系統電力*",IF(COUNTIF($B34,"*産業用蒸気*"),"*産業用蒸気*",IF(COUNTIF($B34,"*温水*"),"*温水*",IF(COUNTIF($B34,"*冷水*"),"*冷水*",IF(COUNTIF($B34,"*蒸気（産業用以外）*"),"*蒸気（産業用以外）*",$B34)))))</f>
        <v>0</v>
      </c>
      <c r="P34" s="278">
        <f>C34</f>
        <v>0</v>
      </c>
      <c r="Q34" s="279" t="e">
        <f>IFERROR(VLOOKUP($O34,電力等のGJ換算係数,2,FALSE),IF(VLOOKUP($O34,単位と係数,5,FALSE)="","",VLOOKUP($O34,単位と係数,5,FALSE)))</f>
        <v>#N/A</v>
      </c>
      <c r="R34" s="280" t="str">
        <f>IFERROR(P34*Q34,"---")</f>
        <v>---</v>
      </c>
    </row>
    <row r="35" spans="1:18" ht="18" customHeight="1">
      <c r="A35" s="1108" t="str">
        <f>IF($B35="","",VLOOKUP($B35,単位と係数,2,FALSE))</f>
        <v/>
      </c>
      <c r="B35" s="846"/>
      <c r="C35" s="847"/>
      <c r="D35" s="848" t="str">
        <f>IF($B35="","",VLOOKUP($B35,単位と係数,4,FALSE))</f>
        <v/>
      </c>
      <c r="E35" s="849" t="str">
        <f>IF(B35="","",IF(A35=1,VLOOKUP(B35,単位と係数,7,FALSE),VLOOKUP(B35,単位と係数,5,FALSE)*VLOOKUP(B35,単位と係数,7,FALSE)))</f>
        <v/>
      </c>
      <c r="F35" s="850" t="str">
        <f>IF($B35="","","t-CO2/"&amp;$D35)</f>
        <v/>
      </c>
      <c r="G35" s="851" t="str">
        <f>IF(OR($C35="",$E35=""),"",$C35*$E35)</f>
        <v/>
      </c>
      <c r="H35" s="852" t="str">
        <f>IF($B35="","",VLOOKUP($B35,単価,3,FALSE))</f>
        <v/>
      </c>
      <c r="I35" s="853" t="str">
        <f>IF(OR($C35="",$H35=""),"",$C35*$H35)</f>
        <v/>
      </c>
      <c r="N35" s="276" t="str">
        <f>A35</f>
        <v/>
      </c>
      <c r="O35" s="277">
        <f>IF(COUNTIF($B35,"*系統電力*"),"*系統電力*",IF(COUNTIF($B35,"*産業用蒸気*"),"*産業用蒸気*",IF(COUNTIF($B35,"*温水*"),"*温水*",IF(COUNTIF($B35,"*冷水*"),"*冷水*",IF(COUNTIF($B35,"*蒸気（産業用以外）*"),"*蒸気（産業用以外）*",$B35)))))</f>
        <v>0</v>
      </c>
      <c r="P35" s="278">
        <f>C35</f>
        <v>0</v>
      </c>
      <c r="Q35" s="279" t="e">
        <f>IFERROR(VLOOKUP($O35,電力等のGJ換算係数,2,FALSE),IF(VLOOKUP($O35,単位と係数,5,FALSE)="","",VLOOKUP($O35,単位と係数,5,FALSE)))</f>
        <v>#N/A</v>
      </c>
      <c r="R35" s="280" t="str">
        <f>IFERROR(P35*Q35,"---")</f>
        <v>---</v>
      </c>
    </row>
    <row r="36" spans="1:18" ht="18" customHeight="1" thickBot="1">
      <c r="A36" s="1108" t="str">
        <f>IF($B36="","",VLOOKUP($B36,単位と係数,2,FALSE))</f>
        <v/>
      </c>
      <c r="B36" s="854"/>
      <c r="C36" s="855"/>
      <c r="D36" s="856" t="str">
        <f>IF($B36="","",VLOOKUP($B36,単位と係数,4,FALSE))</f>
        <v/>
      </c>
      <c r="E36" s="857" t="str">
        <f>IF(B36="","",IF(A36=1,VLOOKUP(B36,単位と係数,7,FALSE),VLOOKUP(B36,単位と係数,5,FALSE)*VLOOKUP(B36,単位と係数,7,FALSE)))</f>
        <v/>
      </c>
      <c r="F36" s="858" t="str">
        <f>IF($B36="","","t-CO2/"&amp;$D36)</f>
        <v/>
      </c>
      <c r="G36" s="859" t="str">
        <f>IF(OR($C36="",$E36=""),"",$C36*$E36)</f>
        <v/>
      </c>
      <c r="H36" s="860" t="str">
        <f>IF($B36="","",VLOOKUP($B36,単価,3,FALSE))</f>
        <v/>
      </c>
      <c r="I36" s="861" t="str">
        <f>IF(OR($C36="",$H36=""),"",$C36*$H36)</f>
        <v/>
      </c>
      <c r="N36" s="276" t="str">
        <f>A36</f>
        <v/>
      </c>
      <c r="O36" s="277">
        <f>IF(COUNTIF($B36,"*系統電力*"),"*系統電力*",IF(COUNTIF($B36,"*産業用蒸気*"),"*産業用蒸気*",IF(COUNTIF($B36,"*温水*"),"*温水*",IF(COUNTIF($B36,"*冷水*"),"*冷水*",IF(COUNTIF($B36,"*蒸気（産業用以外）*"),"*蒸気（産業用以外）*",$B36)))))</f>
        <v>0</v>
      </c>
      <c r="P36" s="278">
        <f>C36</f>
        <v>0</v>
      </c>
      <c r="Q36" s="279" t="e">
        <f>IFERROR(VLOOKUP($O36,電力等のGJ換算係数,2,FALSE),IF(VLOOKUP($O36,単位と係数,5,FALSE)="","",VLOOKUP($O36,単位と係数,5,FALSE)))</f>
        <v>#N/A</v>
      </c>
      <c r="R36" s="280" t="str">
        <f>IFERROR(P36*Q36,"---")</f>
        <v>---</v>
      </c>
    </row>
    <row r="37" spans="1:18" ht="18" customHeight="1" thickBot="1">
      <c r="A37" s="1108"/>
      <c r="B37" s="688"/>
      <c r="C37" s="688"/>
      <c r="D37" s="688"/>
      <c r="E37" s="688"/>
      <c r="F37" s="947" t="s">
        <v>14</v>
      </c>
      <c r="G37" s="862" t="str">
        <f>IF(G33="","",SUM(G33:G36))</f>
        <v/>
      </c>
      <c r="H37" s="863"/>
      <c r="I37" s="864" t="str">
        <f>IF(I33="","",SUM(I33:I36))</f>
        <v/>
      </c>
      <c r="N37" s="281"/>
      <c r="O37" s="282"/>
      <c r="P37" s="283"/>
      <c r="Q37" s="284" t="s">
        <v>1250</v>
      </c>
      <c r="R37" s="280">
        <f>SUM(R33:R36)</f>
        <v>0</v>
      </c>
    </row>
    <row r="38" spans="1:18" ht="18" customHeight="1" thickBot="1">
      <c r="A38" s="1108"/>
      <c r="B38" s="834" t="s">
        <v>1130</v>
      </c>
      <c r="C38" s="688"/>
      <c r="D38" s="688"/>
      <c r="E38" s="688"/>
      <c r="F38" s="688"/>
      <c r="G38" s="865" t="s">
        <v>1173</v>
      </c>
      <c r="H38" s="688"/>
      <c r="I38" s="865"/>
      <c r="N38" s="272" t="s">
        <v>1253</v>
      </c>
      <c r="R38" s="273"/>
    </row>
    <row r="39" spans="1:18" ht="25.15" customHeight="1" thickBot="1">
      <c r="A39" s="1108"/>
      <c r="B39" s="835" t="s">
        <v>157</v>
      </c>
      <c r="C39" s="1764" t="s">
        <v>1109</v>
      </c>
      <c r="D39" s="1765"/>
      <c r="E39" s="1764" t="s">
        <v>47</v>
      </c>
      <c r="F39" s="1766"/>
      <c r="G39" s="836" t="s">
        <v>1111</v>
      </c>
      <c r="H39" s="837" t="s">
        <v>1110</v>
      </c>
      <c r="I39" s="836" t="s">
        <v>1112</v>
      </c>
      <c r="N39" s="272" t="s">
        <v>1245</v>
      </c>
      <c r="O39" s="274" t="s">
        <v>1246</v>
      </c>
      <c r="P39" s="274" t="s">
        <v>1247</v>
      </c>
      <c r="Q39" s="274" t="s">
        <v>1248</v>
      </c>
      <c r="R39" s="275" t="s">
        <v>1249</v>
      </c>
    </row>
    <row r="40" spans="1:18" ht="18" customHeight="1">
      <c r="A40" s="1108" t="str">
        <f>IF($B40="","",VLOOKUP($B40,単位と係数,2,FALSE))</f>
        <v/>
      </c>
      <c r="B40" s="838"/>
      <c r="C40" s="839"/>
      <c r="D40" s="840" t="str">
        <f>IF($B40="","",VLOOKUP($B40,単位と係数,4,FALSE))</f>
        <v/>
      </c>
      <c r="E40" s="841" t="str">
        <f>IF(B40="","",IF(A40=1,VLOOKUP(B40,単位と係数,7,FALSE),VLOOKUP(B40,単位と係数,5,FALSE)*VLOOKUP(B40,単位と係数,7,FALSE)))</f>
        <v/>
      </c>
      <c r="F40" s="842" t="str">
        <f>IF($B40="","","t-CO2/"&amp;$D40)</f>
        <v/>
      </c>
      <c r="G40" s="843" t="str">
        <f>IF(OR($C40="",$E40=""),"",$C40*$E40)</f>
        <v/>
      </c>
      <c r="H40" s="844" t="str">
        <f>IF($B40="","",VLOOKUP($B40,単価,3,FALSE))</f>
        <v/>
      </c>
      <c r="I40" s="845" t="str">
        <f>IF(OR($C40="",$H40=""),"",$C40*$H40)</f>
        <v/>
      </c>
      <c r="N40" s="276" t="str">
        <f>A40</f>
        <v/>
      </c>
      <c r="O40" s="277">
        <f>IF(COUNTIF($B40,"*系統電力*"),"*系統電力*",IF(COUNTIF($B40,"*産業用蒸気*"),"*産業用蒸気*",IF(COUNTIF($B40,"*温水*"),"*温水*",IF(COUNTIF($B40,"*冷水*"),"*冷水*",IF(COUNTIF($B40,"*蒸気（産業用以外）*"),"*蒸気（産業用以外）*",$B40)))))</f>
        <v>0</v>
      </c>
      <c r="P40" s="278">
        <f>C40</f>
        <v>0</v>
      </c>
      <c r="Q40" s="279" t="e">
        <f>IFERROR(VLOOKUP($O40,電力等のGJ換算係数,2,FALSE),IF(VLOOKUP($O40,単位と係数,5,FALSE)="","",VLOOKUP($O40,単位と係数,5,FALSE)))</f>
        <v>#N/A</v>
      </c>
      <c r="R40" s="280" t="str">
        <f>IFERROR(P40*Q40,"---")</f>
        <v>---</v>
      </c>
    </row>
    <row r="41" spans="1:18" ht="18" customHeight="1">
      <c r="A41" s="1108" t="str">
        <f>IF($B41="","",VLOOKUP($B41,単位と係数,2,FALSE))</f>
        <v/>
      </c>
      <c r="B41" s="846"/>
      <c r="C41" s="847"/>
      <c r="D41" s="848" t="str">
        <f>IF($B41="","",VLOOKUP($B41,単位と係数,4,FALSE))</f>
        <v/>
      </c>
      <c r="E41" s="849" t="str">
        <f>IF(B41="","",IF(A41=1,VLOOKUP(B41,単位と係数,7,FALSE),VLOOKUP(B41,単位と係数,5,FALSE)*VLOOKUP(B41,単位と係数,7,FALSE)))</f>
        <v/>
      </c>
      <c r="F41" s="850" t="str">
        <f>IF($B41="","","t-CO2/"&amp;$D41)</f>
        <v/>
      </c>
      <c r="G41" s="851" t="str">
        <f>IF(OR($C41="",$E41=""),"",$C41*$E41)</f>
        <v/>
      </c>
      <c r="H41" s="852" t="str">
        <f>IF($B41="","",VLOOKUP($B41,単価,3,FALSE))</f>
        <v/>
      </c>
      <c r="I41" s="853" t="str">
        <f>IF(OR($C41="",$H41=""),"",$C41*$H41)</f>
        <v/>
      </c>
      <c r="N41" s="276" t="str">
        <f>A41</f>
        <v/>
      </c>
      <c r="O41" s="277">
        <f>IF(COUNTIF($B41,"*系統電力*"),"*系統電力*",IF(COUNTIF($B41,"*産業用蒸気*"),"*産業用蒸気*",IF(COUNTIF($B41,"*温水*"),"*温水*",IF(COUNTIF($B41,"*冷水*"),"*冷水*",IF(COUNTIF($B41,"*蒸気（産業用以外）*"),"*蒸気（産業用以外）*",$B41)))))</f>
        <v>0</v>
      </c>
      <c r="P41" s="278">
        <f>C41</f>
        <v>0</v>
      </c>
      <c r="Q41" s="279" t="e">
        <f>IFERROR(VLOOKUP($O41,電力等のGJ換算係数,2,FALSE),IF(VLOOKUP($O41,単位と係数,5,FALSE)="","",VLOOKUP($O41,単位と係数,5,FALSE)))</f>
        <v>#N/A</v>
      </c>
      <c r="R41" s="280" t="str">
        <f>IFERROR(P41*Q41,"---")</f>
        <v>---</v>
      </c>
    </row>
    <row r="42" spans="1:18" ht="18" customHeight="1">
      <c r="A42" s="1108" t="str">
        <f>IF($B42="","",VLOOKUP($B42,単位と係数,2,FALSE))</f>
        <v/>
      </c>
      <c r="B42" s="846"/>
      <c r="C42" s="847"/>
      <c r="D42" s="848" t="str">
        <f>IF($B42="","",VLOOKUP($B42,単位と係数,4,FALSE))</f>
        <v/>
      </c>
      <c r="E42" s="849" t="str">
        <f>IF(B42="","",IF(A42=1,VLOOKUP(B42,単位と係数,7,FALSE),VLOOKUP(B42,単位と係数,5,FALSE)*VLOOKUP(B42,単位と係数,7,FALSE)))</f>
        <v/>
      </c>
      <c r="F42" s="850" t="str">
        <f>IF($B42="","","t-CO2/"&amp;$D42)</f>
        <v/>
      </c>
      <c r="G42" s="851" t="str">
        <f>IF(OR($C42="",$E42=""),"",$C42*$E42)</f>
        <v/>
      </c>
      <c r="H42" s="852" t="str">
        <f>IF($B42="","",VLOOKUP($B42,単価,3,FALSE))</f>
        <v/>
      </c>
      <c r="I42" s="853" t="str">
        <f>IF(OR($C42="",$H42=""),"",$C42*$H42)</f>
        <v/>
      </c>
      <c r="N42" s="276" t="str">
        <f>A42</f>
        <v/>
      </c>
      <c r="O42" s="277">
        <f>IF(COUNTIF($B42,"*系統電力*"),"*系統電力*",IF(COUNTIF($B42,"*産業用蒸気*"),"*産業用蒸気*",IF(COUNTIF($B42,"*温水*"),"*温水*",IF(COUNTIF($B42,"*冷水*"),"*冷水*",IF(COUNTIF($B42,"*蒸気（産業用以外）*"),"*蒸気（産業用以外）*",$B42)))))</f>
        <v>0</v>
      </c>
      <c r="P42" s="278">
        <f>C42</f>
        <v>0</v>
      </c>
      <c r="Q42" s="279" t="e">
        <f>IFERROR(VLOOKUP($O42,電力等のGJ換算係数,2,FALSE),IF(VLOOKUP($O42,単位と係数,5,FALSE)="","",VLOOKUP($O42,単位と係数,5,FALSE)))</f>
        <v>#N/A</v>
      </c>
      <c r="R42" s="280" t="str">
        <f>IFERROR(P42*Q42,"---")</f>
        <v>---</v>
      </c>
    </row>
    <row r="43" spans="1:18" ht="18" customHeight="1" thickBot="1">
      <c r="A43" s="1108" t="str">
        <f>IF($B43="","",VLOOKUP($B43,単位と係数,2,FALSE))</f>
        <v/>
      </c>
      <c r="B43" s="854"/>
      <c r="C43" s="855"/>
      <c r="D43" s="856" t="str">
        <f>IF($B43="","",VLOOKUP($B43,単位と係数,4,FALSE))</f>
        <v/>
      </c>
      <c r="E43" s="857" t="str">
        <f>IF(B43="","",IF(A43=1,VLOOKUP(B43,単位と係数,7,FALSE),VLOOKUP(B43,単位と係数,5,FALSE)*VLOOKUP(B43,単位と係数,7,FALSE)))</f>
        <v/>
      </c>
      <c r="F43" s="858" t="str">
        <f>IF($B43="","","t-CO2/"&amp;$D43)</f>
        <v/>
      </c>
      <c r="G43" s="859" t="str">
        <f>IF(OR($C43="",$E43=""),"",$C43*$E43)</f>
        <v/>
      </c>
      <c r="H43" s="860" t="str">
        <f>IF($B43="","",VLOOKUP($B43,単価,3,FALSE))</f>
        <v/>
      </c>
      <c r="I43" s="861" t="str">
        <f>IF(OR($C43="",$H43=""),"",$C43*$H43)</f>
        <v/>
      </c>
      <c r="N43" s="276" t="str">
        <f>A43</f>
        <v/>
      </c>
      <c r="O43" s="277">
        <f>IF(COUNTIF($B43,"*系統電力*"),"*系統電力*",IF(COUNTIF($B43,"*産業用蒸気*"),"*産業用蒸気*",IF(COUNTIF($B43,"*温水*"),"*温水*",IF(COUNTIF($B43,"*冷水*"),"*冷水*",IF(COUNTIF($B43,"*蒸気（産業用以外）*"),"*蒸気（産業用以外）*",$B43)))))</f>
        <v>0</v>
      </c>
      <c r="P43" s="278">
        <f>C43</f>
        <v>0</v>
      </c>
      <c r="Q43" s="279" t="e">
        <f>IFERROR(VLOOKUP($O43,電力等のGJ換算係数,2,FALSE),IF(VLOOKUP($O43,単位と係数,5,FALSE)="","",VLOOKUP($O43,単位と係数,5,FALSE)))</f>
        <v>#N/A</v>
      </c>
      <c r="R43" s="280" t="str">
        <f>IFERROR(P43*Q43,"---")</f>
        <v>---</v>
      </c>
    </row>
    <row r="44" spans="1:18" ht="18" customHeight="1" thickBot="1">
      <c r="B44" s="688"/>
      <c r="C44" s="688"/>
      <c r="D44" s="688"/>
      <c r="E44" s="688"/>
      <c r="F44" s="947" t="s">
        <v>14</v>
      </c>
      <c r="G44" s="862" t="str">
        <f>IF(G40="","",SUM(G40:G43))</f>
        <v/>
      </c>
      <c r="H44" s="863"/>
      <c r="I44" s="864" t="str">
        <f>IF(I40="","",SUM(I40:I43))</f>
        <v/>
      </c>
      <c r="N44" s="285"/>
      <c r="O44" s="286"/>
      <c r="P44" s="287"/>
      <c r="Q44" s="288" t="s">
        <v>1250</v>
      </c>
      <c r="R44" s="289">
        <f>SUM(R40:R43)</f>
        <v>0</v>
      </c>
    </row>
    <row r="45" spans="1:18" ht="18" customHeight="1">
      <c r="B45" s="688"/>
      <c r="C45" s="688"/>
      <c r="D45" s="688"/>
      <c r="E45" s="688"/>
      <c r="F45" s="688"/>
      <c r="G45" s="865" t="s">
        <v>1174</v>
      </c>
      <c r="H45" s="688"/>
      <c r="I45" s="865"/>
    </row>
    <row r="46" spans="1:18" ht="18" customHeight="1">
      <c r="B46" s="688"/>
      <c r="C46" s="688"/>
      <c r="D46" s="688"/>
      <c r="E46" s="688"/>
      <c r="F46" s="688"/>
      <c r="G46" s="865"/>
      <c r="H46" s="688"/>
      <c r="I46" s="865"/>
    </row>
    <row r="47" spans="1:18" ht="12" customHeight="1">
      <c r="I47" s="295" t="str">
        <f ca="1">$B$3&amp;"_個票"&amp;$C$8</f>
        <v>別添6_個票2</v>
      </c>
    </row>
    <row r="48" spans="1:18" ht="18" customHeight="1" thickBot="1">
      <c r="B48" s="33" t="s">
        <v>1210</v>
      </c>
    </row>
    <row r="49" spans="2:9" ht="18" customHeight="1">
      <c r="B49" s="1793" t="s">
        <v>1211</v>
      </c>
      <c r="C49" s="1794"/>
      <c r="D49" s="1794"/>
      <c r="E49" s="1794"/>
      <c r="F49" s="1794"/>
      <c r="G49" s="1794"/>
      <c r="H49" s="1794"/>
      <c r="I49" s="1795"/>
    </row>
    <row r="50" spans="2:9" ht="18" customHeight="1">
      <c r="B50" s="1781"/>
      <c r="C50" s="1782"/>
      <c r="D50" s="1782"/>
      <c r="E50" s="1782"/>
      <c r="F50" s="1782"/>
      <c r="G50" s="1782"/>
      <c r="H50" s="1782"/>
      <c r="I50" s="1783"/>
    </row>
    <row r="51" spans="2:9" ht="18" customHeight="1">
      <c r="B51" s="1781"/>
      <c r="C51" s="1782"/>
      <c r="D51" s="1782"/>
      <c r="E51" s="1782"/>
      <c r="F51" s="1782"/>
      <c r="G51" s="1782"/>
      <c r="H51" s="1782"/>
      <c r="I51" s="1783"/>
    </row>
    <row r="52" spans="2:9" ht="18" customHeight="1">
      <c r="B52" s="1781"/>
      <c r="C52" s="1782"/>
      <c r="D52" s="1782"/>
      <c r="E52" s="1782"/>
      <c r="F52" s="1782"/>
      <c r="G52" s="1782"/>
      <c r="H52" s="1782"/>
      <c r="I52" s="1783"/>
    </row>
    <row r="53" spans="2:9" ht="18" customHeight="1" thickBot="1">
      <c r="B53" s="1784"/>
      <c r="C53" s="1785"/>
      <c r="D53" s="1785"/>
      <c r="E53" s="1785"/>
      <c r="F53" s="1785"/>
      <c r="G53" s="1785"/>
      <c r="H53" s="1785"/>
      <c r="I53" s="1786"/>
    </row>
    <row r="54" spans="2:9" ht="18" customHeight="1" thickBot="1"/>
    <row r="55" spans="2:9" ht="18" customHeight="1">
      <c r="B55" s="290" t="s">
        <v>1128</v>
      </c>
      <c r="C55" s="291"/>
      <c r="D55" s="291"/>
      <c r="E55" s="291"/>
      <c r="F55" s="291"/>
      <c r="G55" s="291"/>
      <c r="H55" s="291"/>
      <c r="I55" s="292"/>
    </row>
    <row r="56" spans="2:9" ht="18" customHeight="1">
      <c r="B56" s="1781"/>
      <c r="C56" s="1782"/>
      <c r="D56" s="1782"/>
      <c r="E56" s="1782"/>
      <c r="F56" s="1782"/>
      <c r="G56" s="1782"/>
      <c r="H56" s="1782"/>
      <c r="I56" s="1783"/>
    </row>
    <row r="57" spans="2:9" ht="18" customHeight="1">
      <c r="B57" s="1781"/>
      <c r="C57" s="1782"/>
      <c r="D57" s="1782"/>
      <c r="E57" s="1782"/>
      <c r="F57" s="1782"/>
      <c r="G57" s="1782"/>
      <c r="H57" s="1782"/>
      <c r="I57" s="1783"/>
    </row>
    <row r="58" spans="2:9" ht="18" customHeight="1">
      <c r="B58" s="1781"/>
      <c r="C58" s="1782"/>
      <c r="D58" s="1782"/>
      <c r="E58" s="1782"/>
      <c r="F58" s="1782"/>
      <c r="G58" s="1782"/>
      <c r="H58" s="1782"/>
      <c r="I58" s="1783"/>
    </row>
    <row r="59" spans="2:9" ht="18" customHeight="1">
      <c r="B59" s="1781"/>
      <c r="C59" s="1782"/>
      <c r="D59" s="1782"/>
      <c r="E59" s="1782"/>
      <c r="F59" s="1782"/>
      <c r="G59" s="1782"/>
      <c r="H59" s="1782"/>
      <c r="I59" s="1783"/>
    </row>
    <row r="60" spans="2:9" ht="18" customHeight="1">
      <c r="B60" s="1781"/>
      <c r="C60" s="1782"/>
      <c r="D60" s="1782"/>
      <c r="E60" s="1782"/>
      <c r="F60" s="1782"/>
      <c r="G60" s="1782"/>
      <c r="H60" s="1782"/>
      <c r="I60" s="1783"/>
    </row>
    <row r="61" spans="2:9" ht="18" customHeight="1">
      <c r="B61" s="1781"/>
      <c r="C61" s="1782"/>
      <c r="D61" s="1782"/>
      <c r="E61" s="1782"/>
      <c r="F61" s="1782"/>
      <c r="G61" s="1782"/>
      <c r="H61" s="1782"/>
      <c r="I61" s="1783"/>
    </row>
    <row r="62" spans="2:9" ht="18" customHeight="1">
      <c r="B62" s="1781"/>
      <c r="C62" s="1782"/>
      <c r="D62" s="1782"/>
      <c r="E62" s="1782"/>
      <c r="F62" s="1782"/>
      <c r="G62" s="1782"/>
      <c r="H62" s="1782"/>
      <c r="I62" s="1783"/>
    </row>
    <row r="63" spans="2:9" ht="18" customHeight="1" thickBot="1">
      <c r="B63" s="1781"/>
      <c r="C63" s="1782"/>
      <c r="D63" s="1782"/>
      <c r="E63" s="1782"/>
      <c r="F63" s="1782"/>
      <c r="G63" s="1782"/>
      <c r="H63" s="1782"/>
      <c r="I63" s="1783"/>
    </row>
    <row r="64" spans="2:9" ht="18" customHeight="1">
      <c r="B64" s="290" t="s">
        <v>1129</v>
      </c>
      <c r="C64" s="293"/>
      <c r="D64" s="293"/>
      <c r="E64" s="293"/>
      <c r="F64" s="293"/>
      <c r="G64" s="293"/>
      <c r="H64" s="293"/>
      <c r="I64" s="294"/>
    </row>
    <row r="65" spans="2:9" ht="18" customHeight="1">
      <c r="B65" s="1781"/>
      <c r="C65" s="1782"/>
      <c r="D65" s="1782"/>
      <c r="E65" s="1782"/>
      <c r="F65" s="1782"/>
      <c r="G65" s="1782"/>
      <c r="H65" s="1782"/>
      <c r="I65" s="1783"/>
    </row>
    <row r="66" spans="2:9" ht="18" customHeight="1">
      <c r="B66" s="1781"/>
      <c r="C66" s="1782"/>
      <c r="D66" s="1782"/>
      <c r="E66" s="1782"/>
      <c r="F66" s="1782"/>
      <c r="G66" s="1782"/>
      <c r="H66" s="1782"/>
      <c r="I66" s="1783"/>
    </row>
    <row r="67" spans="2:9" ht="18" customHeight="1">
      <c r="B67" s="1781"/>
      <c r="C67" s="1782"/>
      <c r="D67" s="1782"/>
      <c r="E67" s="1782"/>
      <c r="F67" s="1782"/>
      <c r="G67" s="1782"/>
      <c r="H67" s="1782"/>
      <c r="I67" s="1783"/>
    </row>
    <row r="68" spans="2:9" ht="18" customHeight="1">
      <c r="B68" s="1781"/>
      <c r="C68" s="1782"/>
      <c r="D68" s="1782"/>
      <c r="E68" s="1782"/>
      <c r="F68" s="1782"/>
      <c r="G68" s="1782"/>
      <c r="H68" s="1782"/>
      <c r="I68" s="1783"/>
    </row>
    <row r="69" spans="2:9" ht="18" customHeight="1">
      <c r="B69" s="1781"/>
      <c r="C69" s="1782"/>
      <c r="D69" s="1782"/>
      <c r="E69" s="1782"/>
      <c r="F69" s="1782"/>
      <c r="G69" s="1782"/>
      <c r="H69" s="1782"/>
      <c r="I69" s="1783"/>
    </row>
    <row r="70" spans="2:9" ht="18" customHeight="1">
      <c r="B70" s="1781"/>
      <c r="C70" s="1782"/>
      <c r="D70" s="1782"/>
      <c r="E70" s="1782"/>
      <c r="F70" s="1782"/>
      <c r="G70" s="1782"/>
      <c r="H70" s="1782"/>
      <c r="I70" s="1783"/>
    </row>
    <row r="71" spans="2:9" ht="18" customHeight="1">
      <c r="B71" s="1781"/>
      <c r="C71" s="1782"/>
      <c r="D71" s="1782"/>
      <c r="E71" s="1782"/>
      <c r="F71" s="1782"/>
      <c r="G71" s="1782"/>
      <c r="H71" s="1782"/>
      <c r="I71" s="1783"/>
    </row>
    <row r="72" spans="2:9" ht="18" customHeight="1" thickBot="1">
      <c r="B72" s="1784"/>
      <c r="C72" s="1785"/>
      <c r="D72" s="1785"/>
      <c r="E72" s="1785"/>
      <c r="F72" s="1785"/>
      <c r="G72" s="1785"/>
      <c r="H72" s="1785"/>
      <c r="I72" s="1786"/>
    </row>
    <row r="73" spans="2:9" ht="18" customHeight="1" thickBot="1"/>
    <row r="74" spans="2:9" ht="18" customHeight="1">
      <c r="B74" s="946" t="s">
        <v>1132</v>
      </c>
      <c r="C74" s="293"/>
      <c r="D74" s="293"/>
      <c r="E74" s="293"/>
      <c r="F74" s="293"/>
      <c r="G74" s="293"/>
      <c r="H74" s="293"/>
      <c r="I74" s="294"/>
    </row>
    <row r="75" spans="2:9" ht="18" customHeight="1">
      <c r="B75" s="1781"/>
      <c r="C75" s="1782"/>
      <c r="D75" s="1782"/>
      <c r="E75" s="1782"/>
      <c r="F75" s="1782"/>
      <c r="G75" s="1782"/>
      <c r="H75" s="1782"/>
      <c r="I75" s="1783"/>
    </row>
    <row r="76" spans="2:9" ht="18" customHeight="1">
      <c r="B76" s="1781"/>
      <c r="C76" s="1782"/>
      <c r="D76" s="1782"/>
      <c r="E76" s="1782"/>
      <c r="F76" s="1782"/>
      <c r="G76" s="1782"/>
      <c r="H76" s="1782"/>
      <c r="I76" s="1783"/>
    </row>
    <row r="77" spans="2:9" ht="18" customHeight="1">
      <c r="B77" s="1781"/>
      <c r="C77" s="1782"/>
      <c r="D77" s="1782"/>
      <c r="E77" s="1782"/>
      <c r="F77" s="1782"/>
      <c r="G77" s="1782"/>
      <c r="H77" s="1782"/>
      <c r="I77" s="1783"/>
    </row>
    <row r="78" spans="2:9" ht="18" customHeight="1">
      <c r="B78" s="1781"/>
      <c r="C78" s="1782"/>
      <c r="D78" s="1782"/>
      <c r="E78" s="1782"/>
      <c r="F78" s="1782"/>
      <c r="G78" s="1782"/>
      <c r="H78" s="1782"/>
      <c r="I78" s="1783"/>
    </row>
    <row r="79" spans="2:9" ht="18" customHeight="1">
      <c r="B79" s="1781"/>
      <c r="C79" s="1782"/>
      <c r="D79" s="1782"/>
      <c r="E79" s="1782"/>
      <c r="F79" s="1782"/>
      <c r="G79" s="1782"/>
      <c r="H79" s="1782"/>
      <c r="I79" s="1783"/>
    </row>
    <row r="80" spans="2:9" ht="18" customHeight="1">
      <c r="B80" s="1781"/>
      <c r="C80" s="1782"/>
      <c r="D80" s="1782"/>
      <c r="E80" s="1782"/>
      <c r="F80" s="1782"/>
      <c r="G80" s="1782"/>
      <c r="H80" s="1782"/>
      <c r="I80" s="1783"/>
    </row>
    <row r="81" spans="2:9" ht="18" customHeight="1">
      <c r="B81" s="1781"/>
      <c r="C81" s="1782"/>
      <c r="D81" s="1782"/>
      <c r="E81" s="1782"/>
      <c r="F81" s="1782"/>
      <c r="G81" s="1782"/>
      <c r="H81" s="1782"/>
      <c r="I81" s="1783"/>
    </row>
    <row r="82" spans="2:9" ht="18" customHeight="1" thickBot="1">
      <c r="B82" s="1781"/>
      <c r="C82" s="1782"/>
      <c r="D82" s="1782"/>
      <c r="E82" s="1782"/>
      <c r="F82" s="1782"/>
      <c r="G82" s="1782"/>
      <c r="H82" s="1782"/>
      <c r="I82" s="1783"/>
    </row>
    <row r="83" spans="2:9" ht="18" customHeight="1">
      <c r="B83" s="290" t="s">
        <v>1133</v>
      </c>
      <c r="C83" s="293"/>
      <c r="D83" s="293"/>
      <c r="E83" s="293"/>
      <c r="F83" s="293"/>
      <c r="G83" s="293"/>
      <c r="H83" s="293"/>
      <c r="I83" s="294"/>
    </row>
    <row r="84" spans="2:9" ht="18" customHeight="1">
      <c r="B84" s="1781"/>
      <c r="C84" s="1782"/>
      <c r="D84" s="1782"/>
      <c r="E84" s="1782"/>
      <c r="F84" s="1782"/>
      <c r="G84" s="1782"/>
      <c r="H84" s="1782"/>
      <c r="I84" s="1783"/>
    </row>
    <row r="85" spans="2:9" ht="18" customHeight="1">
      <c r="B85" s="1781"/>
      <c r="C85" s="1782"/>
      <c r="D85" s="1782"/>
      <c r="E85" s="1782"/>
      <c r="F85" s="1782"/>
      <c r="G85" s="1782"/>
      <c r="H85" s="1782"/>
      <c r="I85" s="1783"/>
    </row>
    <row r="86" spans="2:9" ht="18" customHeight="1">
      <c r="B86" s="1781"/>
      <c r="C86" s="1782"/>
      <c r="D86" s="1782"/>
      <c r="E86" s="1782"/>
      <c r="F86" s="1782"/>
      <c r="G86" s="1782"/>
      <c r="H86" s="1782"/>
      <c r="I86" s="1783"/>
    </row>
    <row r="87" spans="2:9" ht="18" customHeight="1">
      <c r="B87" s="1781"/>
      <c r="C87" s="1782"/>
      <c r="D87" s="1782"/>
      <c r="E87" s="1782"/>
      <c r="F87" s="1782"/>
      <c r="G87" s="1782"/>
      <c r="H87" s="1782"/>
      <c r="I87" s="1783"/>
    </row>
    <row r="88" spans="2:9" ht="18" customHeight="1">
      <c r="B88" s="1781"/>
      <c r="C88" s="1782"/>
      <c r="D88" s="1782"/>
      <c r="E88" s="1782"/>
      <c r="F88" s="1782"/>
      <c r="G88" s="1782"/>
      <c r="H88" s="1782"/>
      <c r="I88" s="1783"/>
    </row>
    <row r="89" spans="2:9" ht="18" customHeight="1">
      <c r="B89" s="1781"/>
      <c r="C89" s="1782"/>
      <c r="D89" s="1782"/>
      <c r="E89" s="1782"/>
      <c r="F89" s="1782"/>
      <c r="G89" s="1782"/>
      <c r="H89" s="1782"/>
      <c r="I89" s="1783"/>
    </row>
    <row r="90" spans="2:9" ht="18" customHeight="1">
      <c r="B90" s="1781"/>
      <c r="C90" s="1782"/>
      <c r="D90" s="1782"/>
      <c r="E90" s="1782"/>
      <c r="F90" s="1782"/>
      <c r="G90" s="1782"/>
      <c r="H90" s="1782"/>
      <c r="I90" s="1783"/>
    </row>
    <row r="91" spans="2:9" ht="18" customHeight="1" thickBot="1">
      <c r="B91" s="1784"/>
      <c r="C91" s="1785"/>
      <c r="D91" s="1785"/>
      <c r="E91" s="1785"/>
      <c r="F91" s="1785"/>
      <c r="G91" s="1785"/>
      <c r="H91" s="1785"/>
      <c r="I91" s="1786"/>
    </row>
    <row r="92" spans="2:9" ht="12" customHeight="1">
      <c r="I92" s="295" t="str">
        <f ca="1">$B$3&amp;"_個票"&amp;$C$8</f>
        <v>別添6_個票2</v>
      </c>
    </row>
    <row r="93" spans="2:9" ht="12" customHeight="1" thickBot="1">
      <c r="I93" s="295"/>
    </row>
    <row r="94" spans="2:9" ht="18" customHeight="1">
      <c r="B94" s="290" t="s">
        <v>1212</v>
      </c>
      <c r="C94" s="293"/>
      <c r="D94" s="293"/>
      <c r="E94" s="293"/>
      <c r="F94" s="293"/>
      <c r="G94" s="293"/>
      <c r="H94" s="293"/>
      <c r="I94" s="294"/>
    </row>
    <row r="95" spans="2:9" ht="18" customHeight="1">
      <c r="B95" s="1781"/>
      <c r="C95" s="1782"/>
      <c r="D95" s="1782"/>
      <c r="E95" s="1782"/>
      <c r="F95" s="1782"/>
      <c r="G95" s="1782"/>
      <c r="H95" s="1782"/>
      <c r="I95" s="1783"/>
    </row>
    <row r="96" spans="2:9" ht="18" customHeight="1">
      <c r="B96" s="1781"/>
      <c r="C96" s="1782"/>
      <c r="D96" s="1782"/>
      <c r="E96" s="1782"/>
      <c r="F96" s="1782"/>
      <c r="G96" s="1782"/>
      <c r="H96" s="1782"/>
      <c r="I96" s="1783"/>
    </row>
    <row r="97" spans="2:9" ht="18" customHeight="1">
      <c r="B97" s="1781"/>
      <c r="C97" s="1782"/>
      <c r="D97" s="1782"/>
      <c r="E97" s="1782"/>
      <c r="F97" s="1782"/>
      <c r="G97" s="1782"/>
      <c r="H97" s="1782"/>
      <c r="I97" s="1783"/>
    </row>
    <row r="98" spans="2:9" ht="18" customHeight="1">
      <c r="B98" s="1781"/>
      <c r="C98" s="1782"/>
      <c r="D98" s="1782"/>
      <c r="E98" s="1782"/>
      <c r="F98" s="1782"/>
      <c r="G98" s="1782"/>
      <c r="H98" s="1782"/>
      <c r="I98" s="1783"/>
    </row>
    <row r="99" spans="2:9" ht="18" customHeight="1">
      <c r="B99" s="1781"/>
      <c r="C99" s="1782"/>
      <c r="D99" s="1782"/>
      <c r="E99" s="1782"/>
      <c r="F99" s="1782"/>
      <c r="G99" s="1782"/>
      <c r="H99" s="1782"/>
      <c r="I99" s="1783"/>
    </row>
    <row r="100" spans="2:9" ht="18" customHeight="1">
      <c r="B100" s="1781"/>
      <c r="C100" s="1782"/>
      <c r="D100" s="1782"/>
      <c r="E100" s="1782"/>
      <c r="F100" s="1782"/>
      <c r="G100" s="1782"/>
      <c r="H100" s="1782"/>
      <c r="I100" s="1783"/>
    </row>
    <row r="101" spans="2:9" ht="18" customHeight="1" thickBot="1">
      <c r="B101" s="1784"/>
      <c r="C101" s="1785"/>
      <c r="D101" s="1785"/>
      <c r="E101" s="1785"/>
      <c r="F101" s="1785"/>
      <c r="G101" s="1785"/>
      <c r="H101" s="1785"/>
      <c r="I101" s="1786"/>
    </row>
    <row r="102" spans="2:9" ht="18" customHeight="1">
      <c r="B102" s="290" t="s">
        <v>1138</v>
      </c>
      <c r="C102" s="293"/>
      <c r="D102" s="293"/>
      <c r="E102" s="293"/>
      <c r="F102" s="293"/>
      <c r="G102" s="293"/>
      <c r="H102" s="293"/>
      <c r="I102" s="294"/>
    </row>
    <row r="103" spans="2:9" ht="18" customHeight="1">
      <c r="B103" s="1781"/>
      <c r="C103" s="1782"/>
      <c r="D103" s="1782"/>
      <c r="E103" s="1782"/>
      <c r="F103" s="1782"/>
      <c r="G103" s="1782"/>
      <c r="H103" s="1782"/>
      <c r="I103" s="1783"/>
    </row>
    <row r="104" spans="2:9" ht="18" customHeight="1">
      <c r="B104" s="1781"/>
      <c r="C104" s="1782"/>
      <c r="D104" s="1782"/>
      <c r="E104" s="1782"/>
      <c r="F104" s="1782"/>
      <c r="G104" s="1782"/>
      <c r="H104" s="1782"/>
      <c r="I104" s="1783"/>
    </row>
    <row r="105" spans="2:9" ht="18" customHeight="1">
      <c r="B105" s="1781"/>
      <c r="C105" s="1782"/>
      <c r="D105" s="1782"/>
      <c r="E105" s="1782"/>
      <c r="F105" s="1782"/>
      <c r="G105" s="1782"/>
      <c r="H105" s="1782"/>
      <c r="I105" s="1783"/>
    </row>
    <row r="106" spans="2:9" ht="18" customHeight="1">
      <c r="B106" s="1781"/>
      <c r="C106" s="1782"/>
      <c r="D106" s="1782"/>
      <c r="E106" s="1782"/>
      <c r="F106" s="1782"/>
      <c r="G106" s="1782"/>
      <c r="H106" s="1782"/>
      <c r="I106" s="1783"/>
    </row>
    <row r="107" spans="2:9" ht="18" customHeight="1">
      <c r="B107" s="1781"/>
      <c r="C107" s="1782"/>
      <c r="D107" s="1782"/>
      <c r="E107" s="1782"/>
      <c r="F107" s="1782"/>
      <c r="G107" s="1782"/>
      <c r="H107" s="1782"/>
      <c r="I107" s="1783"/>
    </row>
    <row r="108" spans="2:9" ht="18" customHeight="1">
      <c r="B108" s="1781"/>
      <c r="C108" s="1782"/>
      <c r="D108" s="1782"/>
      <c r="E108" s="1782"/>
      <c r="F108" s="1782"/>
      <c r="G108" s="1782"/>
      <c r="H108" s="1782"/>
      <c r="I108" s="1783"/>
    </row>
    <row r="109" spans="2:9" ht="18" customHeight="1" thickBot="1">
      <c r="B109" s="1784"/>
      <c r="C109" s="1785"/>
      <c r="D109" s="1785"/>
      <c r="E109" s="1785"/>
      <c r="F109" s="1785"/>
      <c r="G109" s="1785"/>
      <c r="H109" s="1785"/>
      <c r="I109" s="1786"/>
    </row>
    <row r="111" spans="2:9" ht="18" customHeight="1" thickBot="1">
      <c r="B111" s="33" t="s">
        <v>1213</v>
      </c>
    </row>
    <row r="112" spans="2:9" ht="18" customHeight="1" thickBot="1">
      <c r="B112" s="317" t="s">
        <v>1134</v>
      </c>
    </row>
    <row r="113" spans="2:9" ht="18" customHeight="1">
      <c r="B113" s="1805"/>
      <c r="C113" s="1806"/>
      <c r="D113" s="1806"/>
      <c r="E113" s="1806"/>
      <c r="F113" s="1806"/>
      <c r="G113" s="1806"/>
      <c r="H113" s="1806"/>
      <c r="I113" s="1807"/>
    </row>
    <row r="114" spans="2:9" ht="18" customHeight="1">
      <c r="B114" s="1781"/>
      <c r="C114" s="1782"/>
      <c r="D114" s="1782"/>
      <c r="E114" s="1782"/>
      <c r="F114" s="1782"/>
      <c r="G114" s="1782"/>
      <c r="H114" s="1782"/>
      <c r="I114" s="1783"/>
    </row>
    <row r="115" spans="2:9" ht="18" customHeight="1">
      <c r="B115" s="1781"/>
      <c r="C115" s="1782"/>
      <c r="D115" s="1782"/>
      <c r="E115" s="1782"/>
      <c r="F115" s="1782"/>
      <c r="G115" s="1782"/>
      <c r="H115" s="1782"/>
      <c r="I115" s="1783"/>
    </row>
    <row r="116" spans="2:9" ht="18" customHeight="1">
      <c r="B116" s="1781"/>
      <c r="C116" s="1782"/>
      <c r="D116" s="1782"/>
      <c r="E116" s="1782"/>
      <c r="F116" s="1782"/>
      <c r="G116" s="1782"/>
      <c r="H116" s="1782"/>
      <c r="I116" s="1783"/>
    </row>
    <row r="117" spans="2:9" ht="18" customHeight="1">
      <c r="B117" s="1781"/>
      <c r="C117" s="1782"/>
      <c r="D117" s="1782"/>
      <c r="E117" s="1782"/>
      <c r="F117" s="1782"/>
      <c r="G117" s="1782"/>
      <c r="H117" s="1782"/>
      <c r="I117" s="1783"/>
    </row>
    <row r="118" spans="2:9" ht="18" customHeight="1">
      <c r="B118" s="1781"/>
      <c r="C118" s="1782"/>
      <c r="D118" s="1782"/>
      <c r="E118" s="1782"/>
      <c r="F118" s="1782"/>
      <c r="G118" s="1782"/>
      <c r="H118" s="1782"/>
      <c r="I118" s="1783"/>
    </row>
    <row r="119" spans="2:9" ht="18" customHeight="1">
      <c r="B119" s="1781"/>
      <c r="C119" s="1782"/>
      <c r="D119" s="1782"/>
      <c r="E119" s="1782"/>
      <c r="F119" s="1782"/>
      <c r="G119" s="1782"/>
      <c r="H119" s="1782"/>
      <c r="I119" s="1783"/>
    </row>
    <row r="120" spans="2:9" ht="18" customHeight="1">
      <c r="B120" s="1781"/>
      <c r="C120" s="1782"/>
      <c r="D120" s="1782"/>
      <c r="E120" s="1782"/>
      <c r="F120" s="1782"/>
      <c r="G120" s="1782"/>
      <c r="H120" s="1782"/>
      <c r="I120" s="1783"/>
    </row>
    <row r="121" spans="2:9" ht="18" customHeight="1">
      <c r="B121" s="1781"/>
      <c r="C121" s="1782"/>
      <c r="D121" s="1782"/>
      <c r="E121" s="1782"/>
      <c r="F121" s="1782"/>
      <c r="G121" s="1782"/>
      <c r="H121" s="1782"/>
      <c r="I121" s="1783"/>
    </row>
    <row r="122" spans="2:9" ht="18" customHeight="1">
      <c r="B122" s="1781"/>
      <c r="C122" s="1782"/>
      <c r="D122" s="1782"/>
      <c r="E122" s="1782"/>
      <c r="F122" s="1782"/>
      <c r="G122" s="1782"/>
      <c r="H122" s="1782"/>
      <c r="I122" s="1783"/>
    </row>
    <row r="123" spans="2:9" ht="18" customHeight="1">
      <c r="B123" s="1781"/>
      <c r="C123" s="1782"/>
      <c r="D123" s="1782"/>
      <c r="E123" s="1782"/>
      <c r="F123" s="1782"/>
      <c r="G123" s="1782"/>
      <c r="H123" s="1782"/>
      <c r="I123" s="1783"/>
    </row>
    <row r="124" spans="2:9" ht="18" customHeight="1" thickBot="1">
      <c r="B124" s="1784"/>
      <c r="C124" s="1785"/>
      <c r="D124" s="1785"/>
      <c r="E124" s="1785"/>
      <c r="F124" s="1785"/>
      <c r="G124" s="1785"/>
      <c r="H124" s="1785"/>
      <c r="I124" s="1786"/>
    </row>
    <row r="125" spans="2:9" ht="18" customHeight="1" thickBot="1">
      <c r="B125" s="317" t="s">
        <v>1135</v>
      </c>
    </row>
    <row r="126" spans="2:9" ht="18" customHeight="1">
      <c r="B126" s="1805"/>
      <c r="C126" s="1806"/>
      <c r="D126" s="1806"/>
      <c r="E126" s="1806"/>
      <c r="F126" s="1806"/>
      <c r="G126" s="1806"/>
      <c r="H126" s="1806"/>
      <c r="I126" s="1807"/>
    </row>
    <row r="127" spans="2:9" ht="18" customHeight="1">
      <c r="B127" s="1781"/>
      <c r="C127" s="1782"/>
      <c r="D127" s="1782"/>
      <c r="E127" s="1782"/>
      <c r="F127" s="1782"/>
      <c r="G127" s="1782"/>
      <c r="H127" s="1782"/>
      <c r="I127" s="1783"/>
    </row>
    <row r="128" spans="2:9" ht="18" customHeight="1">
      <c r="B128" s="1781"/>
      <c r="C128" s="1782"/>
      <c r="D128" s="1782"/>
      <c r="E128" s="1782"/>
      <c r="F128" s="1782"/>
      <c r="G128" s="1782"/>
      <c r="H128" s="1782"/>
      <c r="I128" s="1783"/>
    </row>
    <row r="129" spans="2:9" ht="18" customHeight="1">
      <c r="B129" s="1781"/>
      <c r="C129" s="1782"/>
      <c r="D129" s="1782"/>
      <c r="E129" s="1782"/>
      <c r="F129" s="1782"/>
      <c r="G129" s="1782"/>
      <c r="H129" s="1782"/>
      <c r="I129" s="1783"/>
    </row>
    <row r="130" spans="2:9" ht="18" customHeight="1">
      <c r="B130" s="1781"/>
      <c r="C130" s="1782"/>
      <c r="D130" s="1782"/>
      <c r="E130" s="1782"/>
      <c r="F130" s="1782"/>
      <c r="G130" s="1782"/>
      <c r="H130" s="1782"/>
      <c r="I130" s="1783"/>
    </row>
    <row r="131" spans="2:9" ht="18" customHeight="1">
      <c r="B131" s="1781"/>
      <c r="C131" s="1782"/>
      <c r="D131" s="1782"/>
      <c r="E131" s="1782"/>
      <c r="F131" s="1782"/>
      <c r="G131" s="1782"/>
      <c r="H131" s="1782"/>
      <c r="I131" s="1783"/>
    </row>
    <row r="132" spans="2:9" ht="18" customHeight="1">
      <c r="B132" s="1781"/>
      <c r="C132" s="1782"/>
      <c r="D132" s="1782"/>
      <c r="E132" s="1782"/>
      <c r="F132" s="1782"/>
      <c r="G132" s="1782"/>
      <c r="H132" s="1782"/>
      <c r="I132" s="1783"/>
    </row>
    <row r="133" spans="2:9" ht="18" customHeight="1">
      <c r="B133" s="1781"/>
      <c r="C133" s="1782"/>
      <c r="D133" s="1782"/>
      <c r="E133" s="1782"/>
      <c r="F133" s="1782"/>
      <c r="G133" s="1782"/>
      <c r="H133" s="1782"/>
      <c r="I133" s="1783"/>
    </row>
    <row r="134" spans="2:9" ht="18" customHeight="1">
      <c r="B134" s="1781"/>
      <c r="C134" s="1782"/>
      <c r="D134" s="1782"/>
      <c r="E134" s="1782"/>
      <c r="F134" s="1782"/>
      <c r="G134" s="1782"/>
      <c r="H134" s="1782"/>
      <c r="I134" s="1783"/>
    </row>
    <row r="135" spans="2:9" ht="18" customHeight="1">
      <c r="B135" s="1781"/>
      <c r="C135" s="1782"/>
      <c r="D135" s="1782"/>
      <c r="E135" s="1782"/>
      <c r="F135" s="1782"/>
      <c r="G135" s="1782"/>
      <c r="H135" s="1782"/>
      <c r="I135" s="1783"/>
    </row>
    <row r="136" spans="2:9" ht="18" customHeight="1">
      <c r="B136" s="1781"/>
      <c r="C136" s="1782"/>
      <c r="D136" s="1782"/>
      <c r="E136" s="1782"/>
      <c r="F136" s="1782"/>
      <c r="G136" s="1782"/>
      <c r="H136" s="1782"/>
      <c r="I136" s="1783"/>
    </row>
    <row r="137" spans="2:9" ht="18" customHeight="1" thickBot="1">
      <c r="B137" s="1784"/>
      <c r="C137" s="1785"/>
      <c r="D137" s="1785"/>
      <c r="E137" s="1785"/>
      <c r="F137" s="1785"/>
      <c r="G137" s="1785"/>
      <c r="H137" s="1785"/>
      <c r="I137" s="1786"/>
    </row>
    <row r="138" spans="2:9" ht="12" customHeight="1">
      <c r="I138" s="295" t="str">
        <f ca="1">$B$3&amp;"_個票"&amp;$C$8</f>
        <v>別添6_個票2</v>
      </c>
    </row>
    <row r="139" spans="2:9" ht="18" customHeight="1" thickBot="1">
      <c r="B139" s="33" t="s">
        <v>1116</v>
      </c>
    </row>
    <row r="140" spans="2:9" ht="18" customHeight="1">
      <c r="B140" s="1808" t="s">
        <v>1344</v>
      </c>
      <c r="C140" s="1809"/>
      <c r="D140" s="1809"/>
      <c r="E140" s="1809"/>
      <c r="F140" s="1809"/>
      <c r="G140" s="1809"/>
      <c r="H140" s="1809"/>
      <c r="I140" s="1810"/>
    </row>
    <row r="141" spans="2:9" ht="18" customHeight="1">
      <c r="B141" s="1781"/>
      <c r="C141" s="1782"/>
      <c r="D141" s="1782"/>
      <c r="E141" s="1782"/>
      <c r="F141" s="1782"/>
      <c r="G141" s="1782"/>
      <c r="H141" s="1782"/>
      <c r="I141" s="1783"/>
    </row>
    <row r="142" spans="2:9" ht="18" customHeight="1">
      <c r="B142" s="1781"/>
      <c r="C142" s="1782"/>
      <c r="D142" s="1782"/>
      <c r="E142" s="1782"/>
      <c r="F142" s="1782"/>
      <c r="G142" s="1782"/>
      <c r="H142" s="1782"/>
      <c r="I142" s="1783"/>
    </row>
    <row r="143" spans="2:9" ht="18" customHeight="1">
      <c r="B143" s="1781"/>
      <c r="C143" s="1782"/>
      <c r="D143" s="1782"/>
      <c r="E143" s="1782"/>
      <c r="F143" s="1782"/>
      <c r="G143" s="1782"/>
      <c r="H143" s="1782"/>
      <c r="I143" s="1783"/>
    </row>
    <row r="144" spans="2:9" ht="18" customHeight="1" thickBot="1">
      <c r="B144" s="1784"/>
      <c r="C144" s="1785"/>
      <c r="D144" s="1785"/>
      <c r="E144" s="1785"/>
      <c r="F144" s="1785"/>
      <c r="G144" s="1785"/>
      <c r="H144" s="1785"/>
      <c r="I144" s="1786"/>
    </row>
    <row r="145" spans="2:9" ht="18" customHeight="1" thickBot="1"/>
    <row r="146" spans="2:9" ht="18" customHeight="1">
      <c r="B146" s="290" t="s">
        <v>1136</v>
      </c>
      <c r="C146" s="291"/>
      <c r="D146" s="291"/>
      <c r="E146" s="291"/>
      <c r="F146" s="291"/>
      <c r="G146" s="291"/>
      <c r="H146" s="291"/>
      <c r="I146" s="292"/>
    </row>
    <row r="147" spans="2:9" ht="18" customHeight="1">
      <c r="B147" s="1781"/>
      <c r="C147" s="1782"/>
      <c r="D147" s="1782"/>
      <c r="E147" s="1782"/>
      <c r="F147" s="1782"/>
      <c r="G147" s="1782"/>
      <c r="H147" s="1782"/>
      <c r="I147" s="1783"/>
    </row>
    <row r="148" spans="2:9" ht="18" customHeight="1">
      <c r="B148" s="1781"/>
      <c r="C148" s="1782"/>
      <c r="D148" s="1782"/>
      <c r="E148" s="1782"/>
      <c r="F148" s="1782"/>
      <c r="G148" s="1782"/>
      <c r="H148" s="1782"/>
      <c r="I148" s="1783"/>
    </row>
    <row r="149" spans="2:9" ht="18" customHeight="1">
      <c r="B149" s="1781"/>
      <c r="C149" s="1782"/>
      <c r="D149" s="1782"/>
      <c r="E149" s="1782"/>
      <c r="F149" s="1782"/>
      <c r="G149" s="1782"/>
      <c r="H149" s="1782"/>
      <c r="I149" s="1783"/>
    </row>
    <row r="150" spans="2:9" ht="18" customHeight="1">
      <c r="B150" s="1781"/>
      <c r="C150" s="1782"/>
      <c r="D150" s="1782"/>
      <c r="E150" s="1782"/>
      <c r="F150" s="1782"/>
      <c r="G150" s="1782"/>
      <c r="H150" s="1782"/>
      <c r="I150" s="1783"/>
    </row>
    <row r="151" spans="2:9" ht="18" customHeight="1">
      <c r="B151" s="1781"/>
      <c r="C151" s="1782"/>
      <c r="D151" s="1782"/>
      <c r="E151" s="1782"/>
      <c r="F151" s="1782"/>
      <c r="G151" s="1782"/>
      <c r="H151" s="1782"/>
      <c r="I151" s="1783"/>
    </row>
    <row r="152" spans="2:9" ht="18" customHeight="1">
      <c r="B152" s="1781"/>
      <c r="C152" s="1782"/>
      <c r="D152" s="1782"/>
      <c r="E152" s="1782"/>
      <c r="F152" s="1782"/>
      <c r="G152" s="1782"/>
      <c r="H152" s="1782"/>
      <c r="I152" s="1783"/>
    </row>
    <row r="153" spans="2:9" ht="18" customHeight="1">
      <c r="B153" s="1781"/>
      <c r="C153" s="1782"/>
      <c r="D153" s="1782"/>
      <c r="E153" s="1782"/>
      <c r="F153" s="1782"/>
      <c r="G153" s="1782"/>
      <c r="H153" s="1782"/>
      <c r="I153" s="1783"/>
    </row>
    <row r="154" spans="2:9" ht="18" customHeight="1">
      <c r="B154" s="1781"/>
      <c r="C154" s="1782"/>
      <c r="D154" s="1782"/>
      <c r="E154" s="1782"/>
      <c r="F154" s="1782"/>
      <c r="G154" s="1782"/>
      <c r="H154" s="1782"/>
      <c r="I154" s="1783"/>
    </row>
    <row r="155" spans="2:9" ht="18" customHeight="1">
      <c r="B155" s="1781"/>
      <c r="C155" s="1782"/>
      <c r="D155" s="1782"/>
      <c r="E155" s="1782"/>
      <c r="F155" s="1782"/>
      <c r="G155" s="1782"/>
      <c r="H155" s="1782"/>
      <c r="I155" s="1783"/>
    </row>
    <row r="156" spans="2:9" ht="18" customHeight="1" thickBot="1">
      <c r="B156" s="1784"/>
      <c r="C156" s="1785"/>
      <c r="D156" s="1785"/>
      <c r="E156" s="1785"/>
      <c r="F156" s="1785"/>
      <c r="G156" s="1785"/>
      <c r="H156" s="1785"/>
      <c r="I156" s="1786"/>
    </row>
    <row r="157" spans="2:9" ht="18" customHeight="1">
      <c r="B157" s="290" t="s">
        <v>1137</v>
      </c>
      <c r="C157" s="293"/>
      <c r="D157" s="293"/>
      <c r="E157" s="293"/>
      <c r="F157" s="293"/>
      <c r="G157" s="293"/>
      <c r="H157" s="293"/>
      <c r="I157" s="294"/>
    </row>
    <row r="158" spans="2:9" ht="18" customHeight="1">
      <c r="B158" s="1781"/>
      <c r="C158" s="1782"/>
      <c r="D158" s="1782"/>
      <c r="E158" s="1782"/>
      <c r="F158" s="1782"/>
      <c r="G158" s="1782"/>
      <c r="H158" s="1782"/>
      <c r="I158" s="1783"/>
    </row>
    <row r="159" spans="2:9" ht="18" customHeight="1">
      <c r="B159" s="1781"/>
      <c r="C159" s="1782"/>
      <c r="D159" s="1782"/>
      <c r="E159" s="1782"/>
      <c r="F159" s="1782"/>
      <c r="G159" s="1782"/>
      <c r="H159" s="1782"/>
      <c r="I159" s="1783"/>
    </row>
    <row r="160" spans="2:9" ht="18" customHeight="1">
      <c r="B160" s="1781"/>
      <c r="C160" s="1782"/>
      <c r="D160" s="1782"/>
      <c r="E160" s="1782"/>
      <c r="F160" s="1782"/>
      <c r="G160" s="1782"/>
      <c r="H160" s="1782"/>
      <c r="I160" s="1783"/>
    </row>
    <row r="161" spans="2:9" ht="18" customHeight="1">
      <c r="B161" s="1781"/>
      <c r="C161" s="1782"/>
      <c r="D161" s="1782"/>
      <c r="E161" s="1782"/>
      <c r="F161" s="1782"/>
      <c r="G161" s="1782"/>
      <c r="H161" s="1782"/>
      <c r="I161" s="1783"/>
    </row>
    <row r="162" spans="2:9" ht="18" customHeight="1">
      <c r="B162" s="1781"/>
      <c r="C162" s="1782"/>
      <c r="D162" s="1782"/>
      <c r="E162" s="1782"/>
      <c r="F162" s="1782"/>
      <c r="G162" s="1782"/>
      <c r="H162" s="1782"/>
      <c r="I162" s="1783"/>
    </row>
    <row r="163" spans="2:9" ht="18" customHeight="1">
      <c r="B163" s="1781"/>
      <c r="C163" s="1782"/>
      <c r="D163" s="1782"/>
      <c r="E163" s="1782"/>
      <c r="F163" s="1782"/>
      <c r="G163" s="1782"/>
      <c r="H163" s="1782"/>
      <c r="I163" s="1783"/>
    </row>
    <row r="164" spans="2:9" ht="18" customHeight="1">
      <c r="B164" s="1781"/>
      <c r="C164" s="1782"/>
      <c r="D164" s="1782"/>
      <c r="E164" s="1782"/>
      <c r="F164" s="1782"/>
      <c r="G164" s="1782"/>
      <c r="H164" s="1782"/>
      <c r="I164" s="1783"/>
    </row>
    <row r="165" spans="2:9" ht="18" customHeight="1">
      <c r="B165" s="1781"/>
      <c r="C165" s="1782"/>
      <c r="D165" s="1782"/>
      <c r="E165" s="1782"/>
      <c r="F165" s="1782"/>
      <c r="G165" s="1782"/>
      <c r="H165" s="1782"/>
      <c r="I165" s="1783"/>
    </row>
    <row r="166" spans="2:9" ht="18" customHeight="1">
      <c r="B166" s="1781"/>
      <c r="C166" s="1782"/>
      <c r="D166" s="1782"/>
      <c r="E166" s="1782"/>
      <c r="F166" s="1782"/>
      <c r="G166" s="1782"/>
      <c r="H166" s="1782"/>
      <c r="I166" s="1783"/>
    </row>
    <row r="167" spans="2:9" ht="18" customHeight="1" thickBot="1">
      <c r="B167" s="1784"/>
      <c r="C167" s="1785"/>
      <c r="D167" s="1785"/>
      <c r="E167" s="1785"/>
      <c r="F167" s="1785"/>
      <c r="G167" s="1785"/>
      <c r="H167" s="1785"/>
      <c r="I167" s="1786"/>
    </row>
    <row r="168" spans="2:9" ht="18" customHeight="1" thickBot="1"/>
    <row r="169" spans="2:9" ht="18" customHeight="1">
      <c r="B169" s="290" t="s">
        <v>1139</v>
      </c>
      <c r="C169" s="293"/>
      <c r="D169" s="293"/>
      <c r="E169" s="293"/>
      <c r="F169" s="293"/>
      <c r="G169" s="293"/>
      <c r="H169" s="293"/>
      <c r="I169" s="294"/>
    </row>
    <row r="170" spans="2:9" ht="18" customHeight="1">
      <c r="B170" s="1781"/>
      <c r="C170" s="1782"/>
      <c r="D170" s="1782"/>
      <c r="E170" s="1782"/>
      <c r="F170" s="1782"/>
      <c r="G170" s="1782"/>
      <c r="H170" s="1782"/>
      <c r="I170" s="1783"/>
    </row>
    <row r="171" spans="2:9" ht="18" customHeight="1">
      <c r="B171" s="1781"/>
      <c r="C171" s="1782"/>
      <c r="D171" s="1782"/>
      <c r="E171" s="1782"/>
      <c r="F171" s="1782"/>
      <c r="G171" s="1782"/>
      <c r="H171" s="1782"/>
      <c r="I171" s="1783"/>
    </row>
    <row r="172" spans="2:9" ht="18" customHeight="1">
      <c r="B172" s="1781"/>
      <c r="C172" s="1782"/>
      <c r="D172" s="1782"/>
      <c r="E172" s="1782"/>
      <c r="F172" s="1782"/>
      <c r="G172" s="1782"/>
      <c r="H172" s="1782"/>
      <c r="I172" s="1783"/>
    </row>
    <row r="173" spans="2:9" ht="18" customHeight="1">
      <c r="B173" s="1781"/>
      <c r="C173" s="1782"/>
      <c r="D173" s="1782"/>
      <c r="E173" s="1782"/>
      <c r="F173" s="1782"/>
      <c r="G173" s="1782"/>
      <c r="H173" s="1782"/>
      <c r="I173" s="1783"/>
    </row>
    <row r="174" spans="2:9" ht="18" customHeight="1">
      <c r="B174" s="1781"/>
      <c r="C174" s="1782"/>
      <c r="D174" s="1782"/>
      <c r="E174" s="1782"/>
      <c r="F174" s="1782"/>
      <c r="G174" s="1782"/>
      <c r="H174" s="1782"/>
      <c r="I174" s="1783"/>
    </row>
    <row r="175" spans="2:9" ht="18" customHeight="1">
      <c r="B175" s="1781"/>
      <c r="C175" s="1782"/>
      <c r="D175" s="1782"/>
      <c r="E175" s="1782"/>
      <c r="F175" s="1782"/>
      <c r="G175" s="1782"/>
      <c r="H175" s="1782"/>
      <c r="I175" s="1783"/>
    </row>
    <row r="176" spans="2:9" ht="18" customHeight="1">
      <c r="B176" s="1781"/>
      <c r="C176" s="1782"/>
      <c r="D176" s="1782"/>
      <c r="E176" s="1782"/>
      <c r="F176" s="1782"/>
      <c r="G176" s="1782"/>
      <c r="H176" s="1782"/>
      <c r="I176" s="1783"/>
    </row>
    <row r="177" spans="2:9" ht="18" customHeight="1">
      <c r="B177" s="1781"/>
      <c r="C177" s="1782"/>
      <c r="D177" s="1782"/>
      <c r="E177" s="1782"/>
      <c r="F177" s="1782"/>
      <c r="G177" s="1782"/>
      <c r="H177" s="1782"/>
      <c r="I177" s="1783"/>
    </row>
    <row r="178" spans="2:9" ht="18" customHeight="1">
      <c r="B178" s="1781"/>
      <c r="C178" s="1782"/>
      <c r="D178" s="1782"/>
      <c r="E178" s="1782"/>
      <c r="F178" s="1782"/>
      <c r="G178" s="1782"/>
      <c r="H178" s="1782"/>
      <c r="I178" s="1783"/>
    </row>
    <row r="179" spans="2:9" ht="18" customHeight="1" thickBot="1">
      <c r="B179" s="1784"/>
      <c r="C179" s="1785"/>
      <c r="D179" s="1785"/>
      <c r="E179" s="1785"/>
      <c r="F179" s="1785"/>
      <c r="G179" s="1785"/>
      <c r="H179" s="1785"/>
      <c r="I179" s="1786"/>
    </row>
    <row r="180" spans="2:9" ht="12" customHeight="1">
      <c r="I180" s="295" t="str">
        <f ca="1">$B$3&amp;"_個票"&amp;$C$8</f>
        <v>別添6_個票2</v>
      </c>
    </row>
    <row r="181" spans="2:9" ht="18" customHeight="1" thickBot="1">
      <c r="B181" s="33" t="s">
        <v>1575</v>
      </c>
      <c r="I181" s="295"/>
    </row>
    <row r="182" spans="2:9" ht="18" customHeight="1">
      <c r="B182" s="1796"/>
      <c r="C182" s="1797"/>
      <c r="D182" s="1797"/>
      <c r="E182" s="1797"/>
      <c r="F182" s="1797"/>
      <c r="G182" s="1797"/>
      <c r="H182" s="1797"/>
      <c r="I182" s="1798"/>
    </row>
    <row r="183" spans="2:9" ht="18" customHeight="1">
      <c r="B183" s="1799"/>
      <c r="C183" s="1800"/>
      <c r="D183" s="1800"/>
      <c r="E183" s="1800"/>
      <c r="F183" s="1800"/>
      <c r="G183" s="1800"/>
      <c r="H183" s="1800"/>
      <c r="I183" s="1801"/>
    </row>
    <row r="184" spans="2:9" ht="18" customHeight="1">
      <c r="B184" s="1799"/>
      <c r="C184" s="1800"/>
      <c r="D184" s="1800"/>
      <c r="E184" s="1800"/>
      <c r="F184" s="1800"/>
      <c r="G184" s="1800"/>
      <c r="H184" s="1800"/>
      <c r="I184" s="1801"/>
    </row>
    <row r="185" spans="2:9" ht="18" customHeight="1">
      <c r="B185" s="1799"/>
      <c r="C185" s="1800"/>
      <c r="D185" s="1800"/>
      <c r="E185" s="1800"/>
      <c r="F185" s="1800"/>
      <c r="G185" s="1800"/>
      <c r="H185" s="1800"/>
      <c r="I185" s="1801"/>
    </row>
    <row r="186" spans="2:9" ht="18" customHeight="1">
      <c r="B186" s="1799"/>
      <c r="C186" s="1800"/>
      <c r="D186" s="1800"/>
      <c r="E186" s="1800"/>
      <c r="F186" s="1800"/>
      <c r="G186" s="1800"/>
      <c r="H186" s="1800"/>
      <c r="I186" s="1801"/>
    </row>
    <row r="187" spans="2:9" ht="18" customHeight="1" thickBot="1">
      <c r="B187" s="1802"/>
      <c r="C187" s="1803"/>
      <c r="D187" s="1803"/>
      <c r="E187" s="1803"/>
      <c r="F187" s="1803"/>
      <c r="G187" s="1803"/>
      <c r="H187" s="1803"/>
      <c r="I187" s="1804"/>
    </row>
    <row r="188" spans="2:9" ht="18" customHeight="1">
      <c r="I188" s="295"/>
    </row>
    <row r="189" spans="2:9" ht="18" customHeight="1" thickBot="1">
      <c r="B189" s="33" t="s">
        <v>1576</v>
      </c>
    </row>
    <row r="190" spans="2:9" ht="18" customHeight="1">
      <c r="B190" s="1808" t="s">
        <v>1117</v>
      </c>
      <c r="C190" s="1809"/>
      <c r="D190" s="1809"/>
      <c r="E190" s="1809"/>
      <c r="F190" s="1809"/>
      <c r="G190" s="1809"/>
      <c r="H190" s="1809"/>
      <c r="I190" s="1810"/>
    </row>
    <row r="191" spans="2:9" ht="18" customHeight="1">
      <c r="B191" s="1781"/>
      <c r="C191" s="1782"/>
      <c r="D191" s="1782"/>
      <c r="E191" s="1782"/>
      <c r="F191" s="1782"/>
      <c r="G191" s="1782"/>
      <c r="H191" s="1782"/>
      <c r="I191" s="1783"/>
    </row>
    <row r="192" spans="2:9" ht="18" customHeight="1">
      <c r="B192" s="1781"/>
      <c r="C192" s="1782"/>
      <c r="D192" s="1782"/>
      <c r="E192" s="1782"/>
      <c r="F192" s="1782"/>
      <c r="G192" s="1782"/>
      <c r="H192" s="1782"/>
      <c r="I192" s="1783"/>
    </row>
    <row r="193" spans="2:9" ht="18" customHeight="1">
      <c r="B193" s="1781"/>
      <c r="C193" s="1782"/>
      <c r="D193" s="1782"/>
      <c r="E193" s="1782"/>
      <c r="F193" s="1782"/>
      <c r="G193" s="1782"/>
      <c r="H193" s="1782"/>
      <c r="I193" s="1783"/>
    </row>
    <row r="194" spans="2:9" ht="18" customHeight="1">
      <c r="B194" s="1781"/>
      <c r="C194" s="1782"/>
      <c r="D194" s="1782"/>
      <c r="E194" s="1782"/>
      <c r="F194" s="1782"/>
      <c r="G194" s="1782"/>
      <c r="H194" s="1782"/>
      <c r="I194" s="1783"/>
    </row>
    <row r="195" spans="2:9" ht="18" customHeight="1">
      <c r="B195" s="1781"/>
      <c r="C195" s="1782"/>
      <c r="D195" s="1782"/>
      <c r="E195" s="1782"/>
      <c r="F195" s="1782"/>
      <c r="G195" s="1782"/>
      <c r="H195" s="1782"/>
      <c r="I195" s="1783"/>
    </row>
    <row r="196" spans="2:9" ht="18" customHeight="1">
      <c r="B196" s="1781"/>
      <c r="C196" s="1782"/>
      <c r="D196" s="1782"/>
      <c r="E196" s="1782"/>
      <c r="F196" s="1782"/>
      <c r="G196" s="1782"/>
      <c r="H196" s="1782"/>
      <c r="I196" s="1783"/>
    </row>
    <row r="197" spans="2:9" ht="18" customHeight="1">
      <c r="B197" s="1781"/>
      <c r="C197" s="1782"/>
      <c r="D197" s="1782"/>
      <c r="E197" s="1782"/>
      <c r="F197" s="1782"/>
      <c r="G197" s="1782"/>
      <c r="H197" s="1782"/>
      <c r="I197" s="1783"/>
    </row>
    <row r="198" spans="2:9" ht="18" customHeight="1" thickBot="1">
      <c r="B198" s="1784"/>
      <c r="C198" s="1785"/>
      <c r="D198" s="1785"/>
      <c r="E198" s="1785"/>
      <c r="F198" s="1785"/>
      <c r="G198" s="1785"/>
      <c r="H198" s="1785"/>
      <c r="I198" s="1786"/>
    </row>
    <row r="199" spans="2:9" ht="18" customHeight="1">
      <c r="B199" s="1808" t="s">
        <v>1118</v>
      </c>
      <c r="C199" s="1809"/>
      <c r="D199" s="1809"/>
      <c r="E199" s="1809"/>
      <c r="F199" s="1809"/>
      <c r="G199" s="1809"/>
      <c r="H199" s="1809"/>
      <c r="I199" s="1810"/>
    </row>
    <row r="200" spans="2:9" ht="18" customHeight="1">
      <c r="B200" s="1781"/>
      <c r="C200" s="1782"/>
      <c r="D200" s="1782"/>
      <c r="E200" s="1782"/>
      <c r="F200" s="1782"/>
      <c r="G200" s="1782"/>
      <c r="H200" s="1782"/>
      <c r="I200" s="1783"/>
    </row>
    <row r="201" spans="2:9" ht="18" customHeight="1">
      <c r="B201" s="1781"/>
      <c r="C201" s="1782"/>
      <c r="D201" s="1782"/>
      <c r="E201" s="1782"/>
      <c r="F201" s="1782"/>
      <c r="G201" s="1782"/>
      <c r="H201" s="1782"/>
      <c r="I201" s="1783"/>
    </row>
    <row r="202" spans="2:9" ht="18" customHeight="1">
      <c r="B202" s="1781"/>
      <c r="C202" s="1782"/>
      <c r="D202" s="1782"/>
      <c r="E202" s="1782"/>
      <c r="F202" s="1782"/>
      <c r="G202" s="1782"/>
      <c r="H202" s="1782"/>
      <c r="I202" s="1783"/>
    </row>
    <row r="203" spans="2:9" ht="18" customHeight="1">
      <c r="B203" s="1781"/>
      <c r="C203" s="1782"/>
      <c r="D203" s="1782"/>
      <c r="E203" s="1782"/>
      <c r="F203" s="1782"/>
      <c r="G203" s="1782"/>
      <c r="H203" s="1782"/>
      <c r="I203" s="1783"/>
    </row>
    <row r="204" spans="2:9" ht="18" customHeight="1">
      <c r="B204" s="1781"/>
      <c r="C204" s="1782"/>
      <c r="D204" s="1782"/>
      <c r="E204" s="1782"/>
      <c r="F204" s="1782"/>
      <c r="G204" s="1782"/>
      <c r="H204" s="1782"/>
      <c r="I204" s="1783"/>
    </row>
    <row r="205" spans="2:9" ht="18" customHeight="1">
      <c r="B205" s="1781"/>
      <c r="C205" s="1782"/>
      <c r="D205" s="1782"/>
      <c r="E205" s="1782"/>
      <c r="F205" s="1782"/>
      <c r="G205" s="1782"/>
      <c r="H205" s="1782"/>
      <c r="I205" s="1783"/>
    </row>
    <row r="206" spans="2:9" ht="18" customHeight="1">
      <c r="B206" s="1781"/>
      <c r="C206" s="1782"/>
      <c r="D206" s="1782"/>
      <c r="E206" s="1782"/>
      <c r="F206" s="1782"/>
      <c r="G206" s="1782"/>
      <c r="H206" s="1782"/>
      <c r="I206" s="1783"/>
    </row>
    <row r="207" spans="2:9" ht="18" customHeight="1" thickBot="1">
      <c r="B207" s="1784"/>
      <c r="C207" s="1785"/>
      <c r="D207" s="1785"/>
      <c r="E207" s="1785"/>
      <c r="F207" s="1785"/>
      <c r="G207" s="1785"/>
      <c r="H207" s="1785"/>
      <c r="I207" s="1786"/>
    </row>
    <row r="208" spans="2:9" ht="18" customHeight="1">
      <c r="B208" s="1793" t="s">
        <v>1119</v>
      </c>
      <c r="C208" s="1794"/>
      <c r="D208" s="1794"/>
      <c r="E208" s="1794"/>
      <c r="F208" s="1794"/>
      <c r="G208" s="1794"/>
      <c r="H208" s="1794"/>
      <c r="I208" s="1795"/>
    </row>
    <row r="209" spans="2:9" ht="18" customHeight="1">
      <c r="B209" s="1781"/>
      <c r="C209" s="1782"/>
      <c r="D209" s="1782"/>
      <c r="E209" s="1782"/>
      <c r="F209" s="1782"/>
      <c r="G209" s="1782"/>
      <c r="H209" s="1782"/>
      <c r="I209" s="1783"/>
    </row>
    <row r="210" spans="2:9" ht="18" customHeight="1">
      <c r="B210" s="1781"/>
      <c r="C210" s="1782"/>
      <c r="D210" s="1782"/>
      <c r="E210" s="1782"/>
      <c r="F210" s="1782"/>
      <c r="G210" s="1782"/>
      <c r="H210" s="1782"/>
      <c r="I210" s="1783"/>
    </row>
    <row r="211" spans="2:9" ht="18" customHeight="1">
      <c r="B211" s="1781"/>
      <c r="C211" s="1782"/>
      <c r="D211" s="1782"/>
      <c r="E211" s="1782"/>
      <c r="F211" s="1782"/>
      <c r="G211" s="1782"/>
      <c r="H211" s="1782"/>
      <c r="I211" s="1783"/>
    </row>
    <row r="212" spans="2:9" ht="18" customHeight="1">
      <c r="B212" s="1781"/>
      <c r="C212" s="1782"/>
      <c r="D212" s="1782"/>
      <c r="E212" s="1782"/>
      <c r="F212" s="1782"/>
      <c r="G212" s="1782"/>
      <c r="H212" s="1782"/>
      <c r="I212" s="1783"/>
    </row>
    <row r="213" spans="2:9" ht="18" customHeight="1">
      <c r="B213" s="1781"/>
      <c r="C213" s="1782"/>
      <c r="D213" s="1782"/>
      <c r="E213" s="1782"/>
      <c r="F213" s="1782"/>
      <c r="G213" s="1782"/>
      <c r="H213" s="1782"/>
      <c r="I213" s="1783"/>
    </row>
    <row r="214" spans="2:9" ht="18" customHeight="1">
      <c r="B214" s="1781"/>
      <c r="C214" s="1782"/>
      <c r="D214" s="1782"/>
      <c r="E214" s="1782"/>
      <c r="F214" s="1782"/>
      <c r="G214" s="1782"/>
      <c r="H214" s="1782"/>
      <c r="I214" s="1783"/>
    </row>
    <row r="215" spans="2:9" ht="18" customHeight="1">
      <c r="B215" s="1781"/>
      <c r="C215" s="1782"/>
      <c r="D215" s="1782"/>
      <c r="E215" s="1782"/>
      <c r="F215" s="1782"/>
      <c r="G215" s="1782"/>
      <c r="H215" s="1782"/>
      <c r="I215" s="1783"/>
    </row>
    <row r="216" spans="2:9" ht="18" customHeight="1" thickBot="1">
      <c r="B216" s="1784"/>
      <c r="C216" s="1785"/>
      <c r="D216" s="1785"/>
      <c r="E216" s="1785"/>
      <c r="F216" s="1785"/>
      <c r="G216" s="1785"/>
      <c r="H216" s="1785"/>
      <c r="I216" s="1786"/>
    </row>
    <row r="217" spans="2:9" ht="18" customHeight="1">
      <c r="B217" s="1793" t="s">
        <v>1120</v>
      </c>
      <c r="C217" s="1794"/>
      <c r="D217" s="1794"/>
      <c r="E217" s="1794"/>
      <c r="F217" s="1794"/>
      <c r="G217" s="1794"/>
      <c r="H217" s="1794"/>
      <c r="I217" s="1795"/>
    </row>
    <row r="218" spans="2:9" ht="18" customHeight="1">
      <c r="B218" s="1781"/>
      <c r="C218" s="1782"/>
      <c r="D218" s="1782"/>
      <c r="E218" s="1782"/>
      <c r="F218" s="1782"/>
      <c r="G218" s="1782"/>
      <c r="H218" s="1782"/>
      <c r="I218" s="1783"/>
    </row>
    <row r="219" spans="2:9" ht="18" customHeight="1">
      <c r="B219" s="1781"/>
      <c r="C219" s="1782"/>
      <c r="D219" s="1782"/>
      <c r="E219" s="1782"/>
      <c r="F219" s="1782"/>
      <c r="G219" s="1782"/>
      <c r="H219" s="1782"/>
      <c r="I219" s="1783"/>
    </row>
    <row r="220" spans="2:9" ht="18" customHeight="1">
      <c r="B220" s="1781"/>
      <c r="C220" s="1782"/>
      <c r="D220" s="1782"/>
      <c r="E220" s="1782"/>
      <c r="F220" s="1782"/>
      <c r="G220" s="1782"/>
      <c r="H220" s="1782"/>
      <c r="I220" s="1783"/>
    </row>
    <row r="221" spans="2:9" ht="18" customHeight="1">
      <c r="B221" s="1781"/>
      <c r="C221" s="1782"/>
      <c r="D221" s="1782"/>
      <c r="E221" s="1782"/>
      <c r="F221" s="1782"/>
      <c r="G221" s="1782"/>
      <c r="H221" s="1782"/>
      <c r="I221" s="1783"/>
    </row>
    <row r="222" spans="2:9" ht="18" customHeight="1">
      <c r="B222" s="1781"/>
      <c r="C222" s="1782"/>
      <c r="D222" s="1782"/>
      <c r="E222" s="1782"/>
      <c r="F222" s="1782"/>
      <c r="G222" s="1782"/>
      <c r="H222" s="1782"/>
      <c r="I222" s="1783"/>
    </row>
    <row r="223" spans="2:9" ht="18" customHeight="1">
      <c r="B223" s="1781"/>
      <c r="C223" s="1782"/>
      <c r="D223" s="1782"/>
      <c r="E223" s="1782"/>
      <c r="F223" s="1782"/>
      <c r="G223" s="1782"/>
      <c r="H223" s="1782"/>
      <c r="I223" s="1783"/>
    </row>
    <row r="224" spans="2:9" ht="18" customHeight="1">
      <c r="B224" s="1781"/>
      <c r="C224" s="1782"/>
      <c r="D224" s="1782"/>
      <c r="E224" s="1782"/>
      <c r="F224" s="1782"/>
      <c r="G224" s="1782"/>
      <c r="H224" s="1782"/>
      <c r="I224" s="1783"/>
    </row>
    <row r="225" spans="2:9" ht="18" customHeight="1" thickBot="1">
      <c r="B225" s="1784"/>
      <c r="C225" s="1785"/>
      <c r="D225" s="1785"/>
      <c r="E225" s="1785"/>
      <c r="F225" s="1785"/>
      <c r="G225" s="1785"/>
      <c r="H225" s="1785"/>
      <c r="I225" s="1786"/>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52" priority="7">
      <formula>LEN(TRIM(B33))=0</formula>
    </cfRule>
  </conditionalFormatting>
  <conditionalFormatting sqref="B40:B43">
    <cfRule type="containsBlanks" dxfId="151" priority="6">
      <formula>LEN(TRIM(B40))=0</formula>
    </cfRule>
  </conditionalFormatting>
  <conditionalFormatting sqref="B50:I53 B56:I63 B65:I72 B75:I82 B84:I91 B95:I101 B103:I109 B113:I124 B126:I137 B141:I144 B147:I156 B158:I167 B170:I179 B182 B191 B200 B209 B218">
    <cfRule type="containsBlanks" dxfId="150" priority="2">
      <formula>LEN(TRIM(B50))=0</formula>
    </cfRule>
  </conditionalFormatting>
  <conditionalFormatting sqref="C33:C36">
    <cfRule type="containsBlanks" dxfId="149" priority="4">
      <formula>LEN(TRIM(C33))=0</formula>
    </cfRule>
  </conditionalFormatting>
  <conditionalFormatting sqref="C40:C43">
    <cfRule type="containsBlanks" dxfId="148" priority="3">
      <formula>LEN(TRIM(C40))=0</formula>
    </cfRule>
  </conditionalFormatting>
  <conditionalFormatting sqref="C9:I10 C13:I15 B191:I198 B200:I207 B209:I216 B218:I225">
    <cfRule type="containsBlanks" dxfId="147" priority="5">
      <formula>LEN(TRIM(B9))=0</formula>
    </cfRule>
  </conditionalFormatting>
  <conditionalFormatting sqref="C11:I12 C16:I16">
    <cfRule type="containsBlanks" dxfId="146" priority="8">
      <formula>LEN(TRIM(C11))=0</formula>
    </cfRule>
  </conditionalFormatting>
  <conditionalFormatting sqref="C21:I25 C8 C19:I19 C20 C28:C29">
    <cfRule type="containsBlanks" dxfId="145" priority="11">
      <formula>LEN(TRIM(C8))=0</formula>
    </cfRule>
  </conditionalFormatting>
  <conditionalFormatting sqref="C21:I25">
    <cfRule type="containsBlanks" dxfId="144" priority="1">
      <formula>LEN(TRIM(C21))=0</formula>
    </cfRule>
  </conditionalFormatting>
  <conditionalFormatting sqref="D33:I36 G37 I37">
    <cfRule type="containsBlanks" dxfId="143" priority="10">
      <formula>LEN(TRIM(D33))=0</formula>
    </cfRule>
  </conditionalFormatting>
  <conditionalFormatting sqref="D40:I43 G44 I44">
    <cfRule type="containsBlanks" dxfId="142" priority="9">
      <formula>LEN(TRIM(D40))=0</formula>
    </cfRule>
  </conditionalFormatting>
  <dataValidations count="4">
    <dataValidation type="list" allowBlank="1" showInputMessage="1" showErrorMessage="1" sqref="C11:I11" xr:uid="{E6614831-0F3F-472E-B797-851A78162374}">
      <formula1>対策種類</formula1>
    </dataValidation>
    <dataValidation type="list" allowBlank="1" showInputMessage="1" showErrorMessage="1" sqref="C12:I12" xr:uid="{AFAEC8D2-5F33-4BE6-A77F-22BD0A698609}">
      <formula1>システム・設備区分</formula1>
    </dataValidation>
    <dataValidation type="list" allowBlank="1" showInputMessage="1" showErrorMessage="1" sqref="C16:I16" xr:uid="{2659562D-DBCE-4AC0-BCB4-9109D44D21C9}">
      <formula1>補助対象の種類</formula1>
    </dataValidation>
    <dataValidation type="list" allowBlank="1" showInputMessage="1" showErrorMessage="1" sqref="B40:B43 B33:B36" xr:uid="{0E39E0EC-ABE2-420D-BFE3-E485A59890E1}">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2C64D-EC5B-4BE4-9ECA-3C44B1693FB1}">
  <sheetPr codeName="Sheet13">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57" t="s">
        <v>1258</v>
      </c>
      <c r="C5" s="1757"/>
      <c r="D5" s="1757"/>
      <c r="E5" s="1757"/>
      <c r="F5" s="1757"/>
      <c r="G5" s="1757"/>
      <c r="H5" s="1757"/>
      <c r="I5" s="1757"/>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1" t="s">
        <v>1121</v>
      </c>
      <c r="C8" s="654" t="str">
        <f ca="1">MID(CELL("filename",A1),FIND("票",CELL("filename",K2))+1,LEN(CELL("filename",A1)))</f>
        <v>3</v>
      </c>
      <c r="D8" s="178"/>
      <c r="E8" s="178"/>
      <c r="F8" s="178"/>
      <c r="N8" s="157"/>
    </row>
    <row r="9" spans="2:27" ht="25.15" customHeight="1">
      <c r="B9" s="823" t="s">
        <v>1537</v>
      </c>
      <c r="C9" s="1758"/>
      <c r="D9" s="1759"/>
      <c r="E9" s="1759"/>
      <c r="F9" s="1759"/>
      <c r="G9" s="1759"/>
      <c r="H9" s="1759"/>
      <c r="I9" s="1760"/>
      <c r="L9" s="315"/>
      <c r="M9" s="315"/>
      <c r="N9" s="315"/>
      <c r="O9" s="315"/>
      <c r="P9" s="315"/>
      <c r="Q9" s="315"/>
      <c r="R9" s="315"/>
      <c r="S9" s="315"/>
      <c r="T9" s="315"/>
      <c r="U9" s="315"/>
      <c r="V9" s="315"/>
      <c r="W9" s="159"/>
    </row>
    <row r="10" spans="2:27" ht="30" customHeight="1">
      <c r="B10" s="824" t="s">
        <v>1099</v>
      </c>
      <c r="C10" s="1754"/>
      <c r="D10" s="1755"/>
      <c r="E10" s="1755"/>
      <c r="F10" s="1755"/>
      <c r="G10" s="1755"/>
      <c r="H10" s="1755"/>
      <c r="I10" s="1756"/>
      <c r="L10" s="315"/>
      <c r="M10" s="315"/>
      <c r="N10" s="315"/>
      <c r="O10" s="315"/>
      <c r="P10" s="315"/>
      <c r="Q10" s="315"/>
      <c r="R10" s="315"/>
      <c r="S10" s="315"/>
      <c r="T10" s="315"/>
      <c r="U10" s="315"/>
      <c r="V10" s="315"/>
      <c r="W10" s="315"/>
    </row>
    <row r="11" spans="2:27" ht="18" customHeight="1">
      <c r="B11" s="824" t="s">
        <v>1101</v>
      </c>
      <c r="C11" s="1754"/>
      <c r="D11" s="1755"/>
      <c r="E11" s="1755"/>
      <c r="F11" s="1755"/>
      <c r="G11" s="1755"/>
      <c r="H11" s="1755"/>
      <c r="I11" s="1756"/>
      <c r="L11" s="315"/>
      <c r="M11" s="315"/>
      <c r="N11" s="315"/>
      <c r="O11" s="315"/>
      <c r="P11" s="315"/>
      <c r="Q11" s="315"/>
      <c r="R11" s="315"/>
      <c r="S11" s="315"/>
      <c r="T11" s="315"/>
      <c r="U11" s="315"/>
      <c r="V11" s="315"/>
      <c r="W11" s="315"/>
      <c r="X11" s="315"/>
      <c r="Y11" s="315"/>
      <c r="Z11" s="315"/>
      <c r="AA11" s="315"/>
    </row>
    <row r="12" spans="2:27" ht="18" customHeight="1">
      <c r="B12" s="824" t="s">
        <v>1100</v>
      </c>
      <c r="C12" s="1754"/>
      <c r="D12" s="1755"/>
      <c r="E12" s="1755"/>
      <c r="F12" s="1755"/>
      <c r="G12" s="1755"/>
      <c r="H12" s="1755"/>
      <c r="I12" s="1756"/>
      <c r="L12" s="315"/>
      <c r="M12" s="315"/>
      <c r="N12" s="315"/>
      <c r="O12" s="315"/>
      <c r="P12" s="315"/>
      <c r="Q12" s="315"/>
      <c r="Y12" s="159"/>
      <c r="Z12" s="159"/>
      <c r="AA12" s="159"/>
    </row>
    <row r="13" spans="2:27" ht="18" customHeight="1">
      <c r="B13" s="824" t="s">
        <v>1297</v>
      </c>
      <c r="C13" s="1754"/>
      <c r="D13" s="1755"/>
      <c r="E13" s="1755"/>
      <c r="F13" s="1755"/>
      <c r="G13" s="1755"/>
      <c r="H13" s="1755"/>
      <c r="I13" s="1756"/>
      <c r="L13" s="314"/>
      <c r="M13" s="314"/>
      <c r="N13" s="314"/>
      <c r="O13" s="314"/>
      <c r="P13" s="315"/>
      <c r="Q13" s="315"/>
      <c r="Y13" s="159"/>
      <c r="Z13" s="159"/>
      <c r="AA13" s="159"/>
    </row>
    <row r="14" spans="2:27" ht="18" customHeight="1">
      <c r="B14" s="824" t="s">
        <v>1102</v>
      </c>
      <c r="C14" s="1754"/>
      <c r="D14" s="1755"/>
      <c r="E14" s="1755"/>
      <c r="F14" s="1755"/>
      <c r="G14" s="1755"/>
      <c r="H14" s="1755"/>
      <c r="I14" s="1756"/>
      <c r="L14" s="270"/>
      <c r="M14" s="314"/>
      <c r="N14" s="314"/>
      <c r="O14" s="314"/>
      <c r="P14" s="314"/>
      <c r="Q14" s="314"/>
      <c r="Y14" s="159"/>
      <c r="Z14" s="159"/>
      <c r="AA14" s="159"/>
    </row>
    <row r="15" spans="2:27" ht="18" customHeight="1">
      <c r="B15" s="825" t="s">
        <v>1103</v>
      </c>
      <c r="C15" s="1767"/>
      <c r="D15" s="1768"/>
      <c r="E15" s="1768"/>
      <c r="F15" s="1768"/>
      <c r="G15" s="1768"/>
      <c r="H15" s="1768"/>
      <c r="I15" s="1769"/>
      <c r="L15" s="270"/>
      <c r="M15" s="314"/>
      <c r="N15" s="314"/>
      <c r="O15" s="314"/>
      <c r="P15" s="314"/>
      <c r="Q15" s="314"/>
      <c r="X15" s="159"/>
      <c r="Y15" s="159"/>
      <c r="Z15" s="159"/>
      <c r="AA15" s="159"/>
    </row>
    <row r="16" spans="2:27" ht="18" customHeight="1" thickBot="1">
      <c r="B16" s="826" t="s">
        <v>1207</v>
      </c>
      <c r="C16" s="1770"/>
      <c r="D16" s="1771"/>
      <c r="E16" s="1771"/>
      <c r="F16" s="1771"/>
      <c r="G16" s="1771"/>
      <c r="H16" s="1771"/>
      <c r="I16" s="1772"/>
      <c r="L16" s="270"/>
      <c r="M16" s="314"/>
      <c r="N16" s="314"/>
      <c r="O16" s="314"/>
      <c r="P16" s="314"/>
      <c r="Q16" s="314"/>
      <c r="X16" s="159"/>
      <c r="Y16" s="159"/>
      <c r="Z16" s="159"/>
      <c r="AA16" s="159"/>
    </row>
    <row r="17" spans="2:27" ht="12" customHeight="1">
      <c r="B17" s="688"/>
      <c r="C17" s="688"/>
      <c r="D17" s="688"/>
      <c r="E17" s="688"/>
      <c r="F17" s="688"/>
      <c r="G17" s="688"/>
      <c r="H17" s="688"/>
      <c r="I17" s="688"/>
      <c r="L17" s="270"/>
      <c r="M17" s="314"/>
      <c r="N17" s="314"/>
      <c r="O17" s="314"/>
      <c r="P17" s="314"/>
      <c r="Q17" s="314"/>
      <c r="X17" s="159"/>
      <c r="Y17" s="159"/>
      <c r="Z17" s="159"/>
      <c r="AA17" s="159"/>
    </row>
    <row r="18" spans="2:27" ht="18" customHeight="1" thickBot="1">
      <c r="B18" s="827" t="s">
        <v>1208</v>
      </c>
      <c r="C18" s="688"/>
      <c r="D18" s="688"/>
      <c r="E18" s="688"/>
      <c r="F18" s="688"/>
      <c r="G18" s="688"/>
      <c r="H18" s="688"/>
      <c r="I18" s="688"/>
      <c r="L18" s="270"/>
      <c r="M18" s="314"/>
      <c r="N18" s="314"/>
      <c r="O18" s="314"/>
      <c r="P18" s="314"/>
      <c r="Q18" s="314"/>
      <c r="X18" s="159"/>
      <c r="Y18" s="159"/>
      <c r="Z18" s="159"/>
      <c r="AA18" s="159"/>
    </row>
    <row r="19" spans="2:27" ht="18" customHeight="1" thickBot="1">
      <c r="B19" s="828" t="s">
        <v>1103</v>
      </c>
      <c r="C19" s="1773" t="str">
        <f>IF($C$15="","",$C$15)</f>
        <v/>
      </c>
      <c r="D19" s="1774"/>
      <c r="E19" s="1774"/>
      <c r="F19" s="1774"/>
      <c r="G19" s="1774"/>
      <c r="H19" s="1774"/>
      <c r="I19" s="1775"/>
      <c r="L19" s="270"/>
      <c r="M19" s="314"/>
      <c r="N19" s="314"/>
      <c r="O19" s="314"/>
      <c r="P19" s="314"/>
      <c r="Q19" s="314"/>
      <c r="X19" s="159"/>
      <c r="Y19" s="159"/>
      <c r="Z19" s="159"/>
      <c r="AA19" s="159"/>
    </row>
    <row r="20" spans="2:27" ht="18" customHeight="1" thickBot="1">
      <c r="B20" s="1776" t="s">
        <v>1527</v>
      </c>
      <c r="C20" s="1777"/>
      <c r="D20" s="674"/>
      <c r="E20" s="675"/>
      <c r="F20" s="675"/>
      <c r="G20" s="675"/>
      <c r="H20" s="675"/>
      <c r="I20" s="676"/>
      <c r="L20" s="270"/>
      <c r="M20" s="314"/>
      <c r="N20" s="314"/>
      <c r="O20" s="314"/>
      <c r="P20" s="314"/>
      <c r="Q20" s="314"/>
      <c r="X20" s="159"/>
      <c r="Y20" s="159"/>
      <c r="Z20" s="159"/>
      <c r="AA20" s="159"/>
    </row>
    <row r="21" spans="2:27" ht="18" customHeight="1">
      <c r="B21" s="677" t="s">
        <v>1522</v>
      </c>
      <c r="C21" s="1778"/>
      <c r="D21" s="1779"/>
      <c r="E21" s="1779"/>
      <c r="F21" s="1779"/>
      <c r="G21" s="1779"/>
      <c r="H21" s="1779"/>
      <c r="I21" s="1780"/>
      <c r="L21" s="270"/>
      <c r="M21" s="314"/>
      <c r="N21" s="314"/>
      <c r="O21" s="314"/>
      <c r="P21" s="314"/>
      <c r="Q21" s="314"/>
      <c r="X21" s="159"/>
      <c r="Y21" s="159"/>
      <c r="Z21" s="159"/>
      <c r="AA21" s="159"/>
    </row>
    <row r="22" spans="2:27" ht="18" customHeight="1">
      <c r="B22" s="678" t="s">
        <v>1523</v>
      </c>
      <c r="C22" s="1787"/>
      <c r="D22" s="1788"/>
      <c r="E22" s="1788"/>
      <c r="F22" s="1788"/>
      <c r="G22" s="1788"/>
      <c r="H22" s="1788"/>
      <c r="I22" s="1789"/>
      <c r="L22" s="270"/>
      <c r="M22" s="314"/>
      <c r="N22" s="314"/>
      <c r="O22" s="314"/>
      <c r="P22" s="314"/>
      <c r="Q22" s="314"/>
      <c r="X22" s="159"/>
      <c r="Y22" s="159"/>
      <c r="Z22" s="159"/>
      <c r="AA22" s="159"/>
    </row>
    <row r="23" spans="2:27" ht="24" customHeight="1">
      <c r="B23" s="679" t="s">
        <v>1524</v>
      </c>
      <c r="C23" s="1787"/>
      <c r="D23" s="1788"/>
      <c r="E23" s="1788"/>
      <c r="F23" s="1788"/>
      <c r="G23" s="1788"/>
      <c r="H23" s="1788"/>
      <c r="I23" s="1789"/>
      <c r="L23" s="270"/>
      <c r="M23" s="314"/>
      <c r="N23" s="314"/>
      <c r="O23" s="314"/>
      <c r="P23" s="314"/>
      <c r="Q23" s="314"/>
      <c r="X23" s="159"/>
      <c r="Y23" s="159"/>
      <c r="Z23" s="159"/>
      <c r="AA23" s="159"/>
    </row>
    <row r="24" spans="2:27" ht="22.15" customHeight="1">
      <c r="B24" s="680" t="s">
        <v>1525</v>
      </c>
      <c r="C24" s="1787"/>
      <c r="D24" s="1788"/>
      <c r="E24" s="1788"/>
      <c r="F24" s="1788"/>
      <c r="G24" s="1788"/>
      <c r="H24" s="1788"/>
      <c r="I24" s="1789"/>
      <c r="L24" s="270"/>
      <c r="M24" s="314"/>
      <c r="N24" s="314"/>
      <c r="O24" s="314"/>
      <c r="P24" s="314"/>
      <c r="Q24" s="314"/>
      <c r="X24" s="159"/>
      <c r="Y24" s="159"/>
      <c r="Z24" s="159"/>
      <c r="AA24" s="159"/>
    </row>
    <row r="25" spans="2:27" ht="18" customHeight="1" thickBot="1">
      <c r="B25" s="681" t="s">
        <v>1526</v>
      </c>
      <c r="C25" s="1790"/>
      <c r="D25" s="1791"/>
      <c r="E25" s="1791"/>
      <c r="F25" s="1791"/>
      <c r="G25" s="1791"/>
      <c r="H25" s="1791"/>
      <c r="I25" s="1792"/>
      <c r="R25" s="314"/>
      <c r="S25" s="314"/>
      <c r="T25" s="314"/>
      <c r="U25" s="314"/>
      <c r="V25" s="314"/>
      <c r="W25" s="159"/>
      <c r="X25" s="159"/>
      <c r="Y25" s="159"/>
      <c r="Z25" s="159"/>
      <c r="AA25" s="159"/>
    </row>
    <row r="26" spans="2:27" ht="12" customHeight="1">
      <c r="B26" s="688"/>
      <c r="C26" s="688"/>
      <c r="D26" s="688"/>
      <c r="E26" s="688"/>
      <c r="F26" s="688"/>
      <c r="G26" s="688"/>
      <c r="H26" s="688"/>
      <c r="I26" s="688"/>
      <c r="R26" s="314"/>
      <c r="S26" s="314"/>
      <c r="T26" s="314"/>
      <c r="U26" s="314"/>
      <c r="V26" s="314"/>
      <c r="W26" s="159"/>
      <c r="X26" s="159"/>
      <c r="Y26" s="159"/>
      <c r="Z26" s="159"/>
      <c r="AA26" s="159"/>
    </row>
    <row r="27" spans="2:27" ht="18" customHeight="1" thickBot="1">
      <c r="B27" s="827" t="s">
        <v>1209</v>
      </c>
      <c r="C27" s="688"/>
      <c r="D27" s="688"/>
      <c r="E27" s="688"/>
      <c r="F27" s="688"/>
      <c r="G27" s="688"/>
      <c r="H27" s="688"/>
      <c r="I27" s="688"/>
      <c r="L27" s="254"/>
      <c r="M27" s="233"/>
      <c r="N27" s="233"/>
      <c r="O27" s="233"/>
      <c r="P27" s="233"/>
      <c r="Q27" s="233"/>
      <c r="R27" s="233"/>
      <c r="S27" s="233"/>
      <c r="T27" s="233"/>
      <c r="U27" s="233"/>
      <c r="V27" s="233"/>
      <c r="W27" s="233"/>
      <c r="X27" s="233"/>
      <c r="Y27" s="233"/>
      <c r="Z27" s="233"/>
      <c r="AA27" s="233"/>
    </row>
    <row r="28" spans="2:27" ht="18" customHeight="1">
      <c r="B28" s="829" t="s">
        <v>1113</v>
      </c>
      <c r="C28" s="830" t="e">
        <f>G37-G44</f>
        <v>#VALUE!</v>
      </c>
      <c r="D28" s="831" t="s">
        <v>48</v>
      </c>
      <c r="E28" s="688"/>
      <c r="F28" s="688"/>
      <c r="G28" s="688"/>
      <c r="H28" s="688"/>
      <c r="I28" s="688"/>
    </row>
    <row r="29" spans="2:27" ht="18" customHeight="1" thickBot="1">
      <c r="B29" s="826" t="s">
        <v>1114</v>
      </c>
      <c r="C29" s="832" t="e">
        <f>I37-I44</f>
        <v>#VALUE!</v>
      </c>
      <c r="D29" s="833" t="s">
        <v>1115</v>
      </c>
      <c r="E29" s="688" t="s">
        <v>1176</v>
      </c>
      <c r="F29" s="688"/>
      <c r="G29" s="688"/>
      <c r="H29" s="688"/>
      <c r="I29" s="688"/>
    </row>
    <row r="30" spans="2:27" ht="12" customHeight="1">
      <c r="B30" s="827"/>
      <c r="C30" s="688"/>
      <c r="D30" s="688"/>
      <c r="E30" s="688"/>
      <c r="F30" s="688"/>
      <c r="G30" s="688"/>
      <c r="H30" s="688"/>
      <c r="I30" s="688"/>
      <c r="N30" s="1761" t="s">
        <v>1252</v>
      </c>
      <c r="O30" s="1762"/>
      <c r="P30" s="1762"/>
      <c r="Q30" s="1762"/>
      <c r="R30" s="1763"/>
    </row>
    <row r="31" spans="2:27" ht="18" customHeight="1" thickBot="1">
      <c r="B31" s="834" t="s">
        <v>1131</v>
      </c>
      <c r="C31" s="688"/>
      <c r="D31" s="688"/>
      <c r="E31" s="688"/>
      <c r="F31" s="688"/>
      <c r="G31" s="688"/>
      <c r="H31" s="688"/>
      <c r="I31" s="688"/>
      <c r="N31" s="272" t="s">
        <v>1251</v>
      </c>
      <c r="R31" s="273"/>
    </row>
    <row r="32" spans="2:27" ht="25.15" customHeight="1" thickBot="1">
      <c r="B32" s="835" t="s">
        <v>157</v>
      </c>
      <c r="C32" s="1764" t="s">
        <v>1109</v>
      </c>
      <c r="D32" s="1765"/>
      <c r="E32" s="1764" t="s">
        <v>47</v>
      </c>
      <c r="F32" s="1766"/>
      <c r="G32" s="836" t="s">
        <v>1111</v>
      </c>
      <c r="H32" s="837" t="s">
        <v>1110</v>
      </c>
      <c r="I32" s="836" t="s">
        <v>1112</v>
      </c>
      <c r="N32" s="272" t="s">
        <v>1245</v>
      </c>
      <c r="O32" s="274" t="s">
        <v>1246</v>
      </c>
      <c r="P32" s="274" t="s">
        <v>1247</v>
      </c>
      <c r="Q32" s="274" t="s">
        <v>1248</v>
      </c>
      <c r="R32" s="275" t="s">
        <v>1249</v>
      </c>
    </row>
    <row r="33" spans="1:18" ht="18" customHeight="1">
      <c r="A33" s="1108" t="str">
        <f>IF($B33="","",VLOOKUP($B33,単位と係数,2,FALSE))</f>
        <v/>
      </c>
      <c r="B33" s="838"/>
      <c r="C33" s="839"/>
      <c r="D33" s="840" t="str">
        <f>IF($B33="","",VLOOKUP($B33,単位と係数,4,FALSE))</f>
        <v/>
      </c>
      <c r="E33" s="841" t="str">
        <f>IF(B33="","",IF(A33=1,VLOOKUP(B33,単位と係数,7,FALSE),VLOOKUP(B33,単位と係数,5,FALSE)*VLOOKUP(B33,単位と係数,7,FALSE)))</f>
        <v/>
      </c>
      <c r="F33" s="842" t="str">
        <f>IF($B33="","","t-CO2/"&amp;$D33)</f>
        <v/>
      </c>
      <c r="G33" s="843" t="str">
        <f>IF(OR($C33="",$E33=""),"",$C33*$E33)</f>
        <v/>
      </c>
      <c r="H33" s="844" t="str">
        <f>IF($B33="","",VLOOKUP($B33,単価,3,FALSE))</f>
        <v/>
      </c>
      <c r="I33" s="845" t="str">
        <f>IF(OR($C33="",$H33=""),"",$C33*$H33)</f>
        <v/>
      </c>
      <c r="N33" s="276" t="str">
        <f>A33</f>
        <v/>
      </c>
      <c r="O33" s="277">
        <f>IF(COUNTIF($B33,"*系統電力*"),"*系統電力*",IF(COUNTIF($B33,"*産業用蒸気*"),"*産業用蒸気*",IF(COUNTIF($B33,"*温水*"),"*温水*",IF(COUNTIF($B33,"*冷水*"),"*冷水*",IF(COUNTIF($B33,"*蒸気（産業用以外）*"),"*蒸気（産業用以外）*",$B33)))))</f>
        <v>0</v>
      </c>
      <c r="P33" s="278">
        <f>C33</f>
        <v>0</v>
      </c>
      <c r="Q33" s="279" t="e">
        <f>IFERROR(VLOOKUP($O33,電力等のGJ換算係数,2,FALSE),IF(VLOOKUP($O33,単位と係数,5,FALSE)="","",VLOOKUP($O33,単位と係数,5,FALSE)))</f>
        <v>#N/A</v>
      </c>
      <c r="R33" s="280" t="str">
        <f>IFERROR(P33*Q33,"---")</f>
        <v>---</v>
      </c>
    </row>
    <row r="34" spans="1:18" ht="18" customHeight="1">
      <c r="A34" s="1108" t="str">
        <f>IF($B34="","",VLOOKUP($B34,単位と係数,2,FALSE))</f>
        <v/>
      </c>
      <c r="B34" s="846"/>
      <c r="C34" s="847"/>
      <c r="D34" s="848" t="str">
        <f>IF($B34="","",VLOOKUP($B34,単位と係数,4,FALSE))</f>
        <v/>
      </c>
      <c r="E34" s="849" t="str">
        <f>IF(B34="","",IF(A34=1,VLOOKUP(B34,単位と係数,7,FALSE),VLOOKUP(B34,単位と係数,5,FALSE)*VLOOKUP(B34,単位と係数,7,FALSE)))</f>
        <v/>
      </c>
      <c r="F34" s="850" t="str">
        <f>IF($B34="","","t-CO2/"&amp;$D34)</f>
        <v/>
      </c>
      <c r="G34" s="851" t="str">
        <f>IF(OR($C34="",$E34=""),"",$C34*$E34)</f>
        <v/>
      </c>
      <c r="H34" s="852" t="str">
        <f>IF($B34="","",VLOOKUP($B34,単価,3,FALSE))</f>
        <v/>
      </c>
      <c r="I34" s="853" t="str">
        <f>IF(OR($C34="",$H34=""),"",$C34*$H34)</f>
        <v/>
      </c>
      <c r="N34" s="276" t="str">
        <f>A34</f>
        <v/>
      </c>
      <c r="O34" s="277">
        <f>IF(COUNTIF($B34,"*系統電力*"),"*系統電力*",IF(COUNTIF($B34,"*産業用蒸気*"),"*産業用蒸気*",IF(COUNTIF($B34,"*温水*"),"*温水*",IF(COUNTIF($B34,"*冷水*"),"*冷水*",IF(COUNTIF($B34,"*蒸気（産業用以外）*"),"*蒸気（産業用以外）*",$B34)))))</f>
        <v>0</v>
      </c>
      <c r="P34" s="278">
        <f>C34</f>
        <v>0</v>
      </c>
      <c r="Q34" s="279" t="e">
        <f>IFERROR(VLOOKUP($O34,電力等のGJ換算係数,2,FALSE),IF(VLOOKUP($O34,単位と係数,5,FALSE)="","",VLOOKUP($O34,単位と係数,5,FALSE)))</f>
        <v>#N/A</v>
      </c>
      <c r="R34" s="280" t="str">
        <f>IFERROR(P34*Q34,"---")</f>
        <v>---</v>
      </c>
    </row>
    <row r="35" spans="1:18" ht="18" customHeight="1">
      <c r="A35" s="1108" t="str">
        <f>IF($B35="","",VLOOKUP($B35,単位と係数,2,FALSE))</f>
        <v/>
      </c>
      <c r="B35" s="846"/>
      <c r="C35" s="847"/>
      <c r="D35" s="848" t="str">
        <f>IF($B35="","",VLOOKUP($B35,単位と係数,4,FALSE))</f>
        <v/>
      </c>
      <c r="E35" s="849" t="str">
        <f>IF(B35="","",IF(A35=1,VLOOKUP(B35,単位と係数,7,FALSE),VLOOKUP(B35,単位と係数,5,FALSE)*VLOOKUP(B35,単位と係数,7,FALSE)))</f>
        <v/>
      </c>
      <c r="F35" s="850" t="str">
        <f>IF($B35="","","t-CO2/"&amp;$D35)</f>
        <v/>
      </c>
      <c r="G35" s="851" t="str">
        <f>IF(OR($C35="",$E35=""),"",$C35*$E35)</f>
        <v/>
      </c>
      <c r="H35" s="852" t="str">
        <f>IF($B35="","",VLOOKUP($B35,単価,3,FALSE))</f>
        <v/>
      </c>
      <c r="I35" s="853" t="str">
        <f>IF(OR($C35="",$H35=""),"",$C35*$H35)</f>
        <v/>
      </c>
      <c r="N35" s="276" t="str">
        <f>A35</f>
        <v/>
      </c>
      <c r="O35" s="277">
        <f>IF(COUNTIF($B35,"*系統電力*"),"*系統電力*",IF(COUNTIF($B35,"*産業用蒸気*"),"*産業用蒸気*",IF(COUNTIF($B35,"*温水*"),"*温水*",IF(COUNTIF($B35,"*冷水*"),"*冷水*",IF(COUNTIF($B35,"*蒸気（産業用以外）*"),"*蒸気（産業用以外）*",$B35)))))</f>
        <v>0</v>
      </c>
      <c r="P35" s="278">
        <f>C35</f>
        <v>0</v>
      </c>
      <c r="Q35" s="279" t="e">
        <f>IFERROR(VLOOKUP($O35,電力等のGJ換算係数,2,FALSE),IF(VLOOKUP($O35,単位と係数,5,FALSE)="","",VLOOKUP($O35,単位と係数,5,FALSE)))</f>
        <v>#N/A</v>
      </c>
      <c r="R35" s="280" t="str">
        <f>IFERROR(P35*Q35,"---")</f>
        <v>---</v>
      </c>
    </row>
    <row r="36" spans="1:18" ht="18" customHeight="1" thickBot="1">
      <c r="A36" s="1108" t="str">
        <f>IF($B36="","",VLOOKUP($B36,単位と係数,2,FALSE))</f>
        <v/>
      </c>
      <c r="B36" s="854"/>
      <c r="C36" s="855"/>
      <c r="D36" s="856" t="str">
        <f>IF($B36="","",VLOOKUP($B36,単位と係数,4,FALSE))</f>
        <v/>
      </c>
      <c r="E36" s="857" t="str">
        <f>IF(B36="","",IF(A36=1,VLOOKUP(B36,単位と係数,7,FALSE),VLOOKUP(B36,単位と係数,5,FALSE)*VLOOKUP(B36,単位と係数,7,FALSE)))</f>
        <v/>
      </c>
      <c r="F36" s="858" t="str">
        <f>IF($B36="","","t-CO2/"&amp;$D36)</f>
        <v/>
      </c>
      <c r="G36" s="859" t="str">
        <f>IF(OR($C36="",$E36=""),"",$C36*$E36)</f>
        <v/>
      </c>
      <c r="H36" s="860" t="str">
        <f>IF($B36="","",VLOOKUP($B36,単価,3,FALSE))</f>
        <v/>
      </c>
      <c r="I36" s="861" t="str">
        <f>IF(OR($C36="",$H36=""),"",$C36*$H36)</f>
        <v/>
      </c>
      <c r="N36" s="276" t="str">
        <f>A36</f>
        <v/>
      </c>
      <c r="O36" s="277">
        <f>IF(COUNTIF($B36,"*系統電力*"),"*系統電力*",IF(COUNTIF($B36,"*産業用蒸気*"),"*産業用蒸気*",IF(COUNTIF($B36,"*温水*"),"*温水*",IF(COUNTIF($B36,"*冷水*"),"*冷水*",IF(COUNTIF($B36,"*蒸気（産業用以外）*"),"*蒸気（産業用以外）*",$B36)))))</f>
        <v>0</v>
      </c>
      <c r="P36" s="278">
        <f>C36</f>
        <v>0</v>
      </c>
      <c r="Q36" s="279" t="e">
        <f>IFERROR(VLOOKUP($O36,電力等のGJ換算係数,2,FALSE),IF(VLOOKUP($O36,単位と係数,5,FALSE)="","",VLOOKUP($O36,単位と係数,5,FALSE)))</f>
        <v>#N/A</v>
      </c>
      <c r="R36" s="280" t="str">
        <f>IFERROR(P36*Q36,"---")</f>
        <v>---</v>
      </c>
    </row>
    <row r="37" spans="1:18" ht="18" customHeight="1" thickBot="1">
      <c r="A37" s="1108"/>
      <c r="B37" s="688"/>
      <c r="C37" s="688"/>
      <c r="D37" s="688"/>
      <c r="E37" s="688"/>
      <c r="F37" s="947" t="s">
        <v>14</v>
      </c>
      <c r="G37" s="862" t="str">
        <f>IF(G33="","",SUM(G33:G36))</f>
        <v/>
      </c>
      <c r="H37" s="863"/>
      <c r="I37" s="864" t="str">
        <f>IF(I33="","",SUM(I33:I36))</f>
        <v/>
      </c>
      <c r="N37" s="281"/>
      <c r="O37" s="282"/>
      <c r="P37" s="283"/>
      <c r="Q37" s="284" t="s">
        <v>1250</v>
      </c>
      <c r="R37" s="280">
        <f>SUM(R33:R36)</f>
        <v>0</v>
      </c>
    </row>
    <row r="38" spans="1:18" ht="18" customHeight="1" thickBot="1">
      <c r="A38" s="1108"/>
      <c r="B38" s="834" t="s">
        <v>1130</v>
      </c>
      <c r="C38" s="688"/>
      <c r="D38" s="688"/>
      <c r="E38" s="688"/>
      <c r="F38" s="688"/>
      <c r="G38" s="865" t="s">
        <v>1173</v>
      </c>
      <c r="H38" s="688"/>
      <c r="I38" s="865"/>
      <c r="N38" s="272" t="s">
        <v>1253</v>
      </c>
      <c r="R38" s="273"/>
    </row>
    <row r="39" spans="1:18" ht="25.15" customHeight="1" thickBot="1">
      <c r="A39" s="1108"/>
      <c r="B39" s="835" t="s">
        <v>157</v>
      </c>
      <c r="C39" s="1764" t="s">
        <v>1109</v>
      </c>
      <c r="D39" s="1765"/>
      <c r="E39" s="1764" t="s">
        <v>47</v>
      </c>
      <c r="F39" s="1766"/>
      <c r="G39" s="836" t="s">
        <v>1111</v>
      </c>
      <c r="H39" s="837" t="s">
        <v>1110</v>
      </c>
      <c r="I39" s="836" t="s">
        <v>1112</v>
      </c>
      <c r="N39" s="272" t="s">
        <v>1245</v>
      </c>
      <c r="O39" s="274" t="s">
        <v>1246</v>
      </c>
      <c r="P39" s="274" t="s">
        <v>1247</v>
      </c>
      <c r="Q39" s="274" t="s">
        <v>1248</v>
      </c>
      <c r="R39" s="275" t="s">
        <v>1249</v>
      </c>
    </row>
    <row r="40" spans="1:18" ht="18" customHeight="1">
      <c r="A40" s="1108" t="str">
        <f>IF($B40="","",VLOOKUP($B40,単位と係数,2,FALSE))</f>
        <v/>
      </c>
      <c r="B40" s="838"/>
      <c r="C40" s="839"/>
      <c r="D40" s="840" t="str">
        <f>IF($B40="","",VLOOKUP($B40,単位と係数,4,FALSE))</f>
        <v/>
      </c>
      <c r="E40" s="841" t="str">
        <f>IF(B40="","",IF(A40=1,VLOOKUP(B40,単位と係数,7,FALSE),VLOOKUP(B40,単位と係数,5,FALSE)*VLOOKUP(B40,単位と係数,7,FALSE)))</f>
        <v/>
      </c>
      <c r="F40" s="842" t="str">
        <f>IF($B40="","","t-CO2/"&amp;$D40)</f>
        <v/>
      </c>
      <c r="G40" s="843" t="str">
        <f>IF(OR($C40="",$E40=""),"",$C40*$E40)</f>
        <v/>
      </c>
      <c r="H40" s="844" t="str">
        <f>IF($B40="","",VLOOKUP($B40,単価,3,FALSE))</f>
        <v/>
      </c>
      <c r="I40" s="845" t="str">
        <f>IF(OR($C40="",$H40=""),"",$C40*$H40)</f>
        <v/>
      </c>
      <c r="N40" s="276" t="str">
        <f>A40</f>
        <v/>
      </c>
      <c r="O40" s="277">
        <f>IF(COUNTIF($B40,"*系統電力*"),"*系統電力*",IF(COUNTIF($B40,"*産業用蒸気*"),"*産業用蒸気*",IF(COUNTIF($B40,"*温水*"),"*温水*",IF(COUNTIF($B40,"*冷水*"),"*冷水*",IF(COUNTIF($B40,"*蒸気（産業用以外）*"),"*蒸気（産業用以外）*",$B40)))))</f>
        <v>0</v>
      </c>
      <c r="P40" s="278">
        <f>C40</f>
        <v>0</v>
      </c>
      <c r="Q40" s="279" t="e">
        <f>IFERROR(VLOOKUP($O40,電力等のGJ換算係数,2,FALSE),IF(VLOOKUP($O40,単位と係数,5,FALSE)="","",VLOOKUP($O40,単位と係数,5,FALSE)))</f>
        <v>#N/A</v>
      </c>
      <c r="R40" s="280" t="str">
        <f>IFERROR(P40*Q40,"---")</f>
        <v>---</v>
      </c>
    </row>
    <row r="41" spans="1:18" ht="18" customHeight="1">
      <c r="A41" s="1108" t="str">
        <f>IF($B41="","",VLOOKUP($B41,単位と係数,2,FALSE))</f>
        <v/>
      </c>
      <c r="B41" s="846"/>
      <c r="C41" s="847"/>
      <c r="D41" s="848" t="str">
        <f>IF($B41="","",VLOOKUP($B41,単位と係数,4,FALSE))</f>
        <v/>
      </c>
      <c r="E41" s="849" t="str">
        <f>IF(B41="","",IF(A41=1,VLOOKUP(B41,単位と係数,7,FALSE),VLOOKUP(B41,単位と係数,5,FALSE)*VLOOKUP(B41,単位と係数,7,FALSE)))</f>
        <v/>
      </c>
      <c r="F41" s="850" t="str">
        <f>IF($B41="","","t-CO2/"&amp;$D41)</f>
        <v/>
      </c>
      <c r="G41" s="851" t="str">
        <f>IF(OR($C41="",$E41=""),"",$C41*$E41)</f>
        <v/>
      </c>
      <c r="H41" s="852" t="str">
        <f>IF($B41="","",VLOOKUP($B41,単価,3,FALSE))</f>
        <v/>
      </c>
      <c r="I41" s="853" t="str">
        <f>IF(OR($C41="",$H41=""),"",$C41*$H41)</f>
        <v/>
      </c>
      <c r="N41" s="276" t="str">
        <f>A41</f>
        <v/>
      </c>
      <c r="O41" s="277">
        <f>IF(COUNTIF($B41,"*系統電力*"),"*系統電力*",IF(COUNTIF($B41,"*産業用蒸気*"),"*産業用蒸気*",IF(COUNTIF($B41,"*温水*"),"*温水*",IF(COUNTIF($B41,"*冷水*"),"*冷水*",IF(COUNTIF($B41,"*蒸気（産業用以外）*"),"*蒸気（産業用以外）*",$B41)))))</f>
        <v>0</v>
      </c>
      <c r="P41" s="278">
        <f>C41</f>
        <v>0</v>
      </c>
      <c r="Q41" s="279" t="e">
        <f>IFERROR(VLOOKUP($O41,電力等のGJ換算係数,2,FALSE),IF(VLOOKUP($O41,単位と係数,5,FALSE)="","",VLOOKUP($O41,単位と係数,5,FALSE)))</f>
        <v>#N/A</v>
      </c>
      <c r="R41" s="280" t="str">
        <f>IFERROR(P41*Q41,"---")</f>
        <v>---</v>
      </c>
    </row>
    <row r="42" spans="1:18" ht="18" customHeight="1">
      <c r="A42" s="1108" t="str">
        <f>IF($B42="","",VLOOKUP($B42,単位と係数,2,FALSE))</f>
        <v/>
      </c>
      <c r="B42" s="846"/>
      <c r="C42" s="847"/>
      <c r="D42" s="848" t="str">
        <f>IF($B42="","",VLOOKUP($B42,単位と係数,4,FALSE))</f>
        <v/>
      </c>
      <c r="E42" s="849" t="str">
        <f>IF(B42="","",IF(A42=1,VLOOKUP(B42,単位と係数,7,FALSE),VLOOKUP(B42,単位と係数,5,FALSE)*VLOOKUP(B42,単位と係数,7,FALSE)))</f>
        <v/>
      </c>
      <c r="F42" s="850" t="str">
        <f>IF($B42="","","t-CO2/"&amp;$D42)</f>
        <v/>
      </c>
      <c r="G42" s="851" t="str">
        <f>IF(OR($C42="",$E42=""),"",$C42*$E42)</f>
        <v/>
      </c>
      <c r="H42" s="852" t="str">
        <f>IF($B42="","",VLOOKUP($B42,単価,3,FALSE))</f>
        <v/>
      </c>
      <c r="I42" s="853" t="str">
        <f>IF(OR($C42="",$H42=""),"",$C42*$H42)</f>
        <v/>
      </c>
      <c r="N42" s="276" t="str">
        <f>A42</f>
        <v/>
      </c>
      <c r="O42" s="277">
        <f>IF(COUNTIF($B42,"*系統電力*"),"*系統電力*",IF(COUNTIF($B42,"*産業用蒸気*"),"*産業用蒸気*",IF(COUNTIF($B42,"*温水*"),"*温水*",IF(COUNTIF($B42,"*冷水*"),"*冷水*",IF(COUNTIF($B42,"*蒸気（産業用以外）*"),"*蒸気（産業用以外）*",$B42)))))</f>
        <v>0</v>
      </c>
      <c r="P42" s="278">
        <f>C42</f>
        <v>0</v>
      </c>
      <c r="Q42" s="279" t="e">
        <f>IFERROR(VLOOKUP($O42,電力等のGJ換算係数,2,FALSE),IF(VLOOKUP($O42,単位と係数,5,FALSE)="","",VLOOKUP($O42,単位と係数,5,FALSE)))</f>
        <v>#N/A</v>
      </c>
      <c r="R42" s="280" t="str">
        <f>IFERROR(P42*Q42,"---")</f>
        <v>---</v>
      </c>
    </row>
    <row r="43" spans="1:18" ht="18" customHeight="1" thickBot="1">
      <c r="A43" s="1108" t="str">
        <f>IF($B43="","",VLOOKUP($B43,単位と係数,2,FALSE))</f>
        <v/>
      </c>
      <c r="B43" s="854"/>
      <c r="C43" s="855"/>
      <c r="D43" s="856" t="str">
        <f>IF($B43="","",VLOOKUP($B43,単位と係数,4,FALSE))</f>
        <v/>
      </c>
      <c r="E43" s="857" t="str">
        <f>IF(B43="","",IF(A43=1,VLOOKUP(B43,単位と係数,7,FALSE),VLOOKUP(B43,単位と係数,5,FALSE)*VLOOKUP(B43,単位と係数,7,FALSE)))</f>
        <v/>
      </c>
      <c r="F43" s="858" t="str">
        <f>IF($B43="","","t-CO2/"&amp;$D43)</f>
        <v/>
      </c>
      <c r="G43" s="859" t="str">
        <f>IF(OR($C43="",$E43=""),"",$C43*$E43)</f>
        <v/>
      </c>
      <c r="H43" s="860" t="str">
        <f>IF($B43="","",VLOOKUP($B43,単価,3,FALSE))</f>
        <v/>
      </c>
      <c r="I43" s="861" t="str">
        <f>IF(OR($C43="",$H43=""),"",$C43*$H43)</f>
        <v/>
      </c>
      <c r="N43" s="276" t="str">
        <f>A43</f>
        <v/>
      </c>
      <c r="O43" s="277">
        <f>IF(COUNTIF($B43,"*系統電力*"),"*系統電力*",IF(COUNTIF($B43,"*産業用蒸気*"),"*産業用蒸気*",IF(COUNTIF($B43,"*温水*"),"*温水*",IF(COUNTIF($B43,"*冷水*"),"*冷水*",IF(COUNTIF($B43,"*蒸気（産業用以外）*"),"*蒸気（産業用以外）*",$B43)))))</f>
        <v>0</v>
      </c>
      <c r="P43" s="278">
        <f>C43</f>
        <v>0</v>
      </c>
      <c r="Q43" s="279" t="e">
        <f>IFERROR(VLOOKUP($O43,電力等のGJ換算係数,2,FALSE),IF(VLOOKUP($O43,単位と係数,5,FALSE)="","",VLOOKUP($O43,単位と係数,5,FALSE)))</f>
        <v>#N/A</v>
      </c>
      <c r="R43" s="280" t="str">
        <f>IFERROR(P43*Q43,"---")</f>
        <v>---</v>
      </c>
    </row>
    <row r="44" spans="1:18" ht="18" customHeight="1" thickBot="1">
      <c r="B44" s="688"/>
      <c r="C44" s="688"/>
      <c r="D44" s="688"/>
      <c r="E44" s="688"/>
      <c r="F44" s="947" t="s">
        <v>14</v>
      </c>
      <c r="G44" s="862" t="str">
        <f>IF(G40="","",SUM(G40:G43))</f>
        <v/>
      </c>
      <c r="H44" s="863"/>
      <c r="I44" s="864" t="str">
        <f>IF(I40="","",SUM(I40:I43))</f>
        <v/>
      </c>
      <c r="N44" s="285"/>
      <c r="O44" s="286"/>
      <c r="P44" s="287"/>
      <c r="Q44" s="288" t="s">
        <v>1250</v>
      </c>
      <c r="R44" s="289">
        <f>SUM(R40:R43)</f>
        <v>0</v>
      </c>
    </row>
    <row r="45" spans="1:18" ht="18" customHeight="1">
      <c r="B45" s="688"/>
      <c r="C45" s="688"/>
      <c r="D45" s="688"/>
      <c r="E45" s="688"/>
      <c r="F45" s="688"/>
      <c r="G45" s="865" t="s">
        <v>1174</v>
      </c>
      <c r="H45" s="688"/>
      <c r="I45" s="865"/>
    </row>
    <row r="46" spans="1:18" ht="18" customHeight="1">
      <c r="B46" s="688"/>
      <c r="C46" s="688"/>
      <c r="D46" s="688"/>
      <c r="E46" s="688"/>
      <c r="F46" s="688"/>
      <c r="G46" s="865"/>
      <c r="H46" s="688"/>
      <c r="I46" s="865"/>
    </row>
    <row r="47" spans="1:18" ht="12" customHeight="1">
      <c r="I47" s="295" t="str">
        <f ca="1">$B$3&amp;"_個票"&amp;$C$8</f>
        <v>別添6_個票3</v>
      </c>
    </row>
    <row r="48" spans="1:18" ht="18" customHeight="1" thickBot="1">
      <c r="B48" s="33" t="s">
        <v>1210</v>
      </c>
    </row>
    <row r="49" spans="2:9" ht="18" customHeight="1">
      <c r="B49" s="1793" t="s">
        <v>1211</v>
      </c>
      <c r="C49" s="1794"/>
      <c r="D49" s="1794"/>
      <c r="E49" s="1794"/>
      <c r="F49" s="1794"/>
      <c r="G49" s="1794"/>
      <c r="H49" s="1794"/>
      <c r="I49" s="1795"/>
    </row>
    <row r="50" spans="2:9" ht="18" customHeight="1">
      <c r="B50" s="1781"/>
      <c r="C50" s="1782"/>
      <c r="D50" s="1782"/>
      <c r="E50" s="1782"/>
      <c r="F50" s="1782"/>
      <c r="G50" s="1782"/>
      <c r="H50" s="1782"/>
      <c r="I50" s="1783"/>
    </row>
    <row r="51" spans="2:9" ht="18" customHeight="1">
      <c r="B51" s="1781"/>
      <c r="C51" s="1782"/>
      <c r="D51" s="1782"/>
      <c r="E51" s="1782"/>
      <c r="F51" s="1782"/>
      <c r="G51" s="1782"/>
      <c r="H51" s="1782"/>
      <c r="I51" s="1783"/>
    </row>
    <row r="52" spans="2:9" ht="18" customHeight="1">
      <c r="B52" s="1781"/>
      <c r="C52" s="1782"/>
      <c r="D52" s="1782"/>
      <c r="E52" s="1782"/>
      <c r="F52" s="1782"/>
      <c r="G52" s="1782"/>
      <c r="H52" s="1782"/>
      <c r="I52" s="1783"/>
    </row>
    <row r="53" spans="2:9" ht="18" customHeight="1" thickBot="1">
      <c r="B53" s="1784"/>
      <c r="C53" s="1785"/>
      <c r="D53" s="1785"/>
      <c r="E53" s="1785"/>
      <c r="F53" s="1785"/>
      <c r="G53" s="1785"/>
      <c r="H53" s="1785"/>
      <c r="I53" s="1786"/>
    </row>
    <row r="54" spans="2:9" ht="18" customHeight="1" thickBot="1"/>
    <row r="55" spans="2:9" ht="18" customHeight="1">
      <c r="B55" s="290" t="s">
        <v>1128</v>
      </c>
      <c r="C55" s="291"/>
      <c r="D55" s="291"/>
      <c r="E55" s="291"/>
      <c r="F55" s="291"/>
      <c r="G55" s="291"/>
      <c r="H55" s="291"/>
      <c r="I55" s="292"/>
    </row>
    <row r="56" spans="2:9" ht="18" customHeight="1">
      <c r="B56" s="1781"/>
      <c r="C56" s="1782"/>
      <c r="D56" s="1782"/>
      <c r="E56" s="1782"/>
      <c r="F56" s="1782"/>
      <c r="G56" s="1782"/>
      <c r="H56" s="1782"/>
      <c r="I56" s="1783"/>
    </row>
    <row r="57" spans="2:9" ht="18" customHeight="1">
      <c r="B57" s="1781"/>
      <c r="C57" s="1782"/>
      <c r="D57" s="1782"/>
      <c r="E57" s="1782"/>
      <c r="F57" s="1782"/>
      <c r="G57" s="1782"/>
      <c r="H57" s="1782"/>
      <c r="I57" s="1783"/>
    </row>
    <row r="58" spans="2:9" ht="18" customHeight="1">
      <c r="B58" s="1781"/>
      <c r="C58" s="1782"/>
      <c r="D58" s="1782"/>
      <c r="E58" s="1782"/>
      <c r="F58" s="1782"/>
      <c r="G58" s="1782"/>
      <c r="H58" s="1782"/>
      <c r="I58" s="1783"/>
    </row>
    <row r="59" spans="2:9" ht="18" customHeight="1">
      <c r="B59" s="1781"/>
      <c r="C59" s="1782"/>
      <c r="D59" s="1782"/>
      <c r="E59" s="1782"/>
      <c r="F59" s="1782"/>
      <c r="G59" s="1782"/>
      <c r="H59" s="1782"/>
      <c r="I59" s="1783"/>
    </row>
    <row r="60" spans="2:9" ht="18" customHeight="1">
      <c r="B60" s="1781"/>
      <c r="C60" s="1782"/>
      <c r="D60" s="1782"/>
      <c r="E60" s="1782"/>
      <c r="F60" s="1782"/>
      <c r="G60" s="1782"/>
      <c r="H60" s="1782"/>
      <c r="I60" s="1783"/>
    </row>
    <row r="61" spans="2:9" ht="18" customHeight="1">
      <c r="B61" s="1781"/>
      <c r="C61" s="1782"/>
      <c r="D61" s="1782"/>
      <c r="E61" s="1782"/>
      <c r="F61" s="1782"/>
      <c r="G61" s="1782"/>
      <c r="H61" s="1782"/>
      <c r="I61" s="1783"/>
    </row>
    <row r="62" spans="2:9" ht="18" customHeight="1">
      <c r="B62" s="1781"/>
      <c r="C62" s="1782"/>
      <c r="D62" s="1782"/>
      <c r="E62" s="1782"/>
      <c r="F62" s="1782"/>
      <c r="G62" s="1782"/>
      <c r="H62" s="1782"/>
      <c r="I62" s="1783"/>
    </row>
    <row r="63" spans="2:9" ht="18" customHeight="1" thickBot="1">
      <c r="B63" s="1781"/>
      <c r="C63" s="1782"/>
      <c r="D63" s="1782"/>
      <c r="E63" s="1782"/>
      <c r="F63" s="1782"/>
      <c r="G63" s="1782"/>
      <c r="H63" s="1782"/>
      <c r="I63" s="1783"/>
    </row>
    <row r="64" spans="2:9" ht="18" customHeight="1">
      <c r="B64" s="290" t="s">
        <v>1129</v>
      </c>
      <c r="C64" s="293"/>
      <c r="D64" s="293"/>
      <c r="E64" s="293"/>
      <c r="F64" s="293"/>
      <c r="G64" s="293"/>
      <c r="H64" s="293"/>
      <c r="I64" s="294"/>
    </row>
    <row r="65" spans="2:9" ht="18" customHeight="1">
      <c r="B65" s="1781"/>
      <c r="C65" s="1782"/>
      <c r="D65" s="1782"/>
      <c r="E65" s="1782"/>
      <c r="F65" s="1782"/>
      <c r="G65" s="1782"/>
      <c r="H65" s="1782"/>
      <c r="I65" s="1783"/>
    </row>
    <row r="66" spans="2:9" ht="18" customHeight="1">
      <c r="B66" s="1781"/>
      <c r="C66" s="1782"/>
      <c r="D66" s="1782"/>
      <c r="E66" s="1782"/>
      <c r="F66" s="1782"/>
      <c r="G66" s="1782"/>
      <c r="H66" s="1782"/>
      <c r="I66" s="1783"/>
    </row>
    <row r="67" spans="2:9" ht="18" customHeight="1">
      <c r="B67" s="1781"/>
      <c r="C67" s="1782"/>
      <c r="D67" s="1782"/>
      <c r="E67" s="1782"/>
      <c r="F67" s="1782"/>
      <c r="G67" s="1782"/>
      <c r="H67" s="1782"/>
      <c r="I67" s="1783"/>
    </row>
    <row r="68" spans="2:9" ht="18" customHeight="1">
      <c r="B68" s="1781"/>
      <c r="C68" s="1782"/>
      <c r="D68" s="1782"/>
      <c r="E68" s="1782"/>
      <c r="F68" s="1782"/>
      <c r="G68" s="1782"/>
      <c r="H68" s="1782"/>
      <c r="I68" s="1783"/>
    </row>
    <row r="69" spans="2:9" ht="18" customHeight="1">
      <c r="B69" s="1781"/>
      <c r="C69" s="1782"/>
      <c r="D69" s="1782"/>
      <c r="E69" s="1782"/>
      <c r="F69" s="1782"/>
      <c r="G69" s="1782"/>
      <c r="H69" s="1782"/>
      <c r="I69" s="1783"/>
    </row>
    <row r="70" spans="2:9" ht="18" customHeight="1">
      <c r="B70" s="1781"/>
      <c r="C70" s="1782"/>
      <c r="D70" s="1782"/>
      <c r="E70" s="1782"/>
      <c r="F70" s="1782"/>
      <c r="G70" s="1782"/>
      <c r="H70" s="1782"/>
      <c r="I70" s="1783"/>
    </row>
    <row r="71" spans="2:9" ht="18" customHeight="1">
      <c r="B71" s="1781"/>
      <c r="C71" s="1782"/>
      <c r="D71" s="1782"/>
      <c r="E71" s="1782"/>
      <c r="F71" s="1782"/>
      <c r="G71" s="1782"/>
      <c r="H71" s="1782"/>
      <c r="I71" s="1783"/>
    </row>
    <row r="72" spans="2:9" ht="18" customHeight="1" thickBot="1">
      <c r="B72" s="1784"/>
      <c r="C72" s="1785"/>
      <c r="D72" s="1785"/>
      <c r="E72" s="1785"/>
      <c r="F72" s="1785"/>
      <c r="G72" s="1785"/>
      <c r="H72" s="1785"/>
      <c r="I72" s="1786"/>
    </row>
    <row r="73" spans="2:9" ht="18" customHeight="1" thickBot="1"/>
    <row r="74" spans="2:9" ht="18" customHeight="1">
      <c r="B74" s="946" t="s">
        <v>1132</v>
      </c>
      <c r="C74" s="293"/>
      <c r="D74" s="293"/>
      <c r="E74" s="293"/>
      <c r="F74" s="293"/>
      <c r="G74" s="293"/>
      <c r="H74" s="293"/>
      <c r="I74" s="294"/>
    </row>
    <row r="75" spans="2:9" ht="18" customHeight="1">
      <c r="B75" s="1781"/>
      <c r="C75" s="1782"/>
      <c r="D75" s="1782"/>
      <c r="E75" s="1782"/>
      <c r="F75" s="1782"/>
      <c r="G75" s="1782"/>
      <c r="H75" s="1782"/>
      <c r="I75" s="1783"/>
    </row>
    <row r="76" spans="2:9" ht="18" customHeight="1">
      <c r="B76" s="1781"/>
      <c r="C76" s="1782"/>
      <c r="D76" s="1782"/>
      <c r="E76" s="1782"/>
      <c r="F76" s="1782"/>
      <c r="G76" s="1782"/>
      <c r="H76" s="1782"/>
      <c r="I76" s="1783"/>
    </row>
    <row r="77" spans="2:9" ht="18" customHeight="1">
      <c r="B77" s="1781"/>
      <c r="C77" s="1782"/>
      <c r="D77" s="1782"/>
      <c r="E77" s="1782"/>
      <c r="F77" s="1782"/>
      <c r="G77" s="1782"/>
      <c r="H77" s="1782"/>
      <c r="I77" s="1783"/>
    </row>
    <row r="78" spans="2:9" ht="18" customHeight="1">
      <c r="B78" s="1781"/>
      <c r="C78" s="1782"/>
      <c r="D78" s="1782"/>
      <c r="E78" s="1782"/>
      <c r="F78" s="1782"/>
      <c r="G78" s="1782"/>
      <c r="H78" s="1782"/>
      <c r="I78" s="1783"/>
    </row>
    <row r="79" spans="2:9" ht="18" customHeight="1">
      <c r="B79" s="1781"/>
      <c r="C79" s="1782"/>
      <c r="D79" s="1782"/>
      <c r="E79" s="1782"/>
      <c r="F79" s="1782"/>
      <c r="G79" s="1782"/>
      <c r="H79" s="1782"/>
      <c r="I79" s="1783"/>
    </row>
    <row r="80" spans="2:9" ht="18" customHeight="1">
      <c r="B80" s="1781"/>
      <c r="C80" s="1782"/>
      <c r="D80" s="1782"/>
      <c r="E80" s="1782"/>
      <c r="F80" s="1782"/>
      <c r="G80" s="1782"/>
      <c r="H80" s="1782"/>
      <c r="I80" s="1783"/>
    </row>
    <row r="81" spans="2:9" ht="18" customHeight="1">
      <c r="B81" s="1781"/>
      <c r="C81" s="1782"/>
      <c r="D81" s="1782"/>
      <c r="E81" s="1782"/>
      <c r="F81" s="1782"/>
      <c r="G81" s="1782"/>
      <c r="H81" s="1782"/>
      <c r="I81" s="1783"/>
    </row>
    <row r="82" spans="2:9" ht="18" customHeight="1" thickBot="1">
      <c r="B82" s="1781"/>
      <c r="C82" s="1782"/>
      <c r="D82" s="1782"/>
      <c r="E82" s="1782"/>
      <c r="F82" s="1782"/>
      <c r="G82" s="1782"/>
      <c r="H82" s="1782"/>
      <c r="I82" s="1783"/>
    </row>
    <row r="83" spans="2:9" ht="18" customHeight="1">
      <c r="B83" s="290" t="s">
        <v>1133</v>
      </c>
      <c r="C83" s="293"/>
      <c r="D83" s="293"/>
      <c r="E83" s="293"/>
      <c r="F83" s="293"/>
      <c r="G83" s="293"/>
      <c r="H83" s="293"/>
      <c r="I83" s="294"/>
    </row>
    <row r="84" spans="2:9" ht="18" customHeight="1">
      <c r="B84" s="1781"/>
      <c r="C84" s="1782"/>
      <c r="D84" s="1782"/>
      <c r="E84" s="1782"/>
      <c r="F84" s="1782"/>
      <c r="G84" s="1782"/>
      <c r="H84" s="1782"/>
      <c r="I84" s="1783"/>
    </row>
    <row r="85" spans="2:9" ht="18" customHeight="1">
      <c r="B85" s="1781"/>
      <c r="C85" s="1782"/>
      <c r="D85" s="1782"/>
      <c r="E85" s="1782"/>
      <c r="F85" s="1782"/>
      <c r="G85" s="1782"/>
      <c r="H85" s="1782"/>
      <c r="I85" s="1783"/>
    </row>
    <row r="86" spans="2:9" ht="18" customHeight="1">
      <c r="B86" s="1781"/>
      <c r="C86" s="1782"/>
      <c r="D86" s="1782"/>
      <c r="E86" s="1782"/>
      <c r="F86" s="1782"/>
      <c r="G86" s="1782"/>
      <c r="H86" s="1782"/>
      <c r="I86" s="1783"/>
    </row>
    <row r="87" spans="2:9" ht="18" customHeight="1">
      <c r="B87" s="1781"/>
      <c r="C87" s="1782"/>
      <c r="D87" s="1782"/>
      <c r="E87" s="1782"/>
      <c r="F87" s="1782"/>
      <c r="G87" s="1782"/>
      <c r="H87" s="1782"/>
      <c r="I87" s="1783"/>
    </row>
    <row r="88" spans="2:9" ht="18" customHeight="1">
      <c r="B88" s="1781"/>
      <c r="C88" s="1782"/>
      <c r="D88" s="1782"/>
      <c r="E88" s="1782"/>
      <c r="F88" s="1782"/>
      <c r="G88" s="1782"/>
      <c r="H88" s="1782"/>
      <c r="I88" s="1783"/>
    </row>
    <row r="89" spans="2:9" ht="18" customHeight="1">
      <c r="B89" s="1781"/>
      <c r="C89" s="1782"/>
      <c r="D89" s="1782"/>
      <c r="E89" s="1782"/>
      <c r="F89" s="1782"/>
      <c r="G89" s="1782"/>
      <c r="H89" s="1782"/>
      <c r="I89" s="1783"/>
    </row>
    <row r="90" spans="2:9" ht="18" customHeight="1">
      <c r="B90" s="1781"/>
      <c r="C90" s="1782"/>
      <c r="D90" s="1782"/>
      <c r="E90" s="1782"/>
      <c r="F90" s="1782"/>
      <c r="G90" s="1782"/>
      <c r="H90" s="1782"/>
      <c r="I90" s="1783"/>
    </row>
    <row r="91" spans="2:9" ht="18" customHeight="1" thickBot="1">
      <c r="B91" s="1784"/>
      <c r="C91" s="1785"/>
      <c r="D91" s="1785"/>
      <c r="E91" s="1785"/>
      <c r="F91" s="1785"/>
      <c r="G91" s="1785"/>
      <c r="H91" s="1785"/>
      <c r="I91" s="1786"/>
    </row>
    <row r="92" spans="2:9" ht="12" customHeight="1">
      <c r="I92" s="295" t="str">
        <f ca="1">$B$3&amp;"_個票"&amp;$C$8</f>
        <v>別添6_個票3</v>
      </c>
    </row>
    <row r="93" spans="2:9" ht="12" customHeight="1" thickBot="1">
      <c r="I93" s="295"/>
    </row>
    <row r="94" spans="2:9" ht="18" customHeight="1">
      <c r="B94" s="290" t="s">
        <v>1212</v>
      </c>
      <c r="C94" s="293"/>
      <c r="D94" s="293"/>
      <c r="E94" s="293"/>
      <c r="F94" s="293"/>
      <c r="G94" s="293"/>
      <c r="H94" s="293"/>
      <c r="I94" s="294"/>
    </row>
    <row r="95" spans="2:9" ht="18" customHeight="1">
      <c r="B95" s="1781"/>
      <c r="C95" s="1782"/>
      <c r="D95" s="1782"/>
      <c r="E95" s="1782"/>
      <c r="F95" s="1782"/>
      <c r="G95" s="1782"/>
      <c r="H95" s="1782"/>
      <c r="I95" s="1783"/>
    </row>
    <row r="96" spans="2:9" ht="18" customHeight="1">
      <c r="B96" s="1781"/>
      <c r="C96" s="1782"/>
      <c r="D96" s="1782"/>
      <c r="E96" s="1782"/>
      <c r="F96" s="1782"/>
      <c r="G96" s="1782"/>
      <c r="H96" s="1782"/>
      <c r="I96" s="1783"/>
    </row>
    <row r="97" spans="2:9" ht="18" customHeight="1">
      <c r="B97" s="1781"/>
      <c r="C97" s="1782"/>
      <c r="D97" s="1782"/>
      <c r="E97" s="1782"/>
      <c r="F97" s="1782"/>
      <c r="G97" s="1782"/>
      <c r="H97" s="1782"/>
      <c r="I97" s="1783"/>
    </row>
    <row r="98" spans="2:9" ht="18" customHeight="1">
      <c r="B98" s="1781"/>
      <c r="C98" s="1782"/>
      <c r="D98" s="1782"/>
      <c r="E98" s="1782"/>
      <c r="F98" s="1782"/>
      <c r="G98" s="1782"/>
      <c r="H98" s="1782"/>
      <c r="I98" s="1783"/>
    </row>
    <row r="99" spans="2:9" ht="18" customHeight="1">
      <c r="B99" s="1781"/>
      <c r="C99" s="1782"/>
      <c r="D99" s="1782"/>
      <c r="E99" s="1782"/>
      <c r="F99" s="1782"/>
      <c r="G99" s="1782"/>
      <c r="H99" s="1782"/>
      <c r="I99" s="1783"/>
    </row>
    <row r="100" spans="2:9" ht="18" customHeight="1">
      <c r="B100" s="1781"/>
      <c r="C100" s="1782"/>
      <c r="D100" s="1782"/>
      <c r="E100" s="1782"/>
      <c r="F100" s="1782"/>
      <c r="G100" s="1782"/>
      <c r="H100" s="1782"/>
      <c r="I100" s="1783"/>
    </row>
    <row r="101" spans="2:9" ht="18" customHeight="1" thickBot="1">
      <c r="B101" s="1784"/>
      <c r="C101" s="1785"/>
      <c r="D101" s="1785"/>
      <c r="E101" s="1785"/>
      <c r="F101" s="1785"/>
      <c r="G101" s="1785"/>
      <c r="H101" s="1785"/>
      <c r="I101" s="1786"/>
    </row>
    <row r="102" spans="2:9" ht="18" customHeight="1">
      <c r="B102" s="290" t="s">
        <v>1138</v>
      </c>
      <c r="C102" s="293"/>
      <c r="D102" s="293"/>
      <c r="E102" s="293"/>
      <c r="F102" s="293"/>
      <c r="G102" s="293"/>
      <c r="H102" s="293"/>
      <c r="I102" s="294"/>
    </row>
    <row r="103" spans="2:9" ht="18" customHeight="1">
      <c r="B103" s="1781"/>
      <c r="C103" s="1782"/>
      <c r="D103" s="1782"/>
      <c r="E103" s="1782"/>
      <c r="F103" s="1782"/>
      <c r="G103" s="1782"/>
      <c r="H103" s="1782"/>
      <c r="I103" s="1783"/>
    </row>
    <row r="104" spans="2:9" ht="18" customHeight="1">
      <c r="B104" s="1781"/>
      <c r="C104" s="1782"/>
      <c r="D104" s="1782"/>
      <c r="E104" s="1782"/>
      <c r="F104" s="1782"/>
      <c r="G104" s="1782"/>
      <c r="H104" s="1782"/>
      <c r="I104" s="1783"/>
    </row>
    <row r="105" spans="2:9" ht="18" customHeight="1">
      <c r="B105" s="1781"/>
      <c r="C105" s="1782"/>
      <c r="D105" s="1782"/>
      <c r="E105" s="1782"/>
      <c r="F105" s="1782"/>
      <c r="G105" s="1782"/>
      <c r="H105" s="1782"/>
      <c r="I105" s="1783"/>
    </row>
    <row r="106" spans="2:9" ht="18" customHeight="1">
      <c r="B106" s="1781"/>
      <c r="C106" s="1782"/>
      <c r="D106" s="1782"/>
      <c r="E106" s="1782"/>
      <c r="F106" s="1782"/>
      <c r="G106" s="1782"/>
      <c r="H106" s="1782"/>
      <c r="I106" s="1783"/>
    </row>
    <row r="107" spans="2:9" ht="18" customHeight="1">
      <c r="B107" s="1781"/>
      <c r="C107" s="1782"/>
      <c r="D107" s="1782"/>
      <c r="E107" s="1782"/>
      <c r="F107" s="1782"/>
      <c r="G107" s="1782"/>
      <c r="H107" s="1782"/>
      <c r="I107" s="1783"/>
    </row>
    <row r="108" spans="2:9" ht="18" customHeight="1">
      <c r="B108" s="1781"/>
      <c r="C108" s="1782"/>
      <c r="D108" s="1782"/>
      <c r="E108" s="1782"/>
      <c r="F108" s="1782"/>
      <c r="G108" s="1782"/>
      <c r="H108" s="1782"/>
      <c r="I108" s="1783"/>
    </row>
    <row r="109" spans="2:9" ht="18" customHeight="1" thickBot="1">
      <c r="B109" s="1784"/>
      <c r="C109" s="1785"/>
      <c r="D109" s="1785"/>
      <c r="E109" s="1785"/>
      <c r="F109" s="1785"/>
      <c r="G109" s="1785"/>
      <c r="H109" s="1785"/>
      <c r="I109" s="1786"/>
    </row>
    <row r="111" spans="2:9" ht="18" customHeight="1" thickBot="1">
      <c r="B111" s="33" t="s">
        <v>1213</v>
      </c>
    </row>
    <row r="112" spans="2:9" ht="18" customHeight="1" thickBot="1">
      <c r="B112" s="317" t="s">
        <v>1134</v>
      </c>
    </row>
    <row r="113" spans="2:9" ht="18" customHeight="1">
      <c r="B113" s="1805"/>
      <c r="C113" s="1806"/>
      <c r="D113" s="1806"/>
      <c r="E113" s="1806"/>
      <c r="F113" s="1806"/>
      <c r="G113" s="1806"/>
      <c r="H113" s="1806"/>
      <c r="I113" s="1807"/>
    </row>
    <row r="114" spans="2:9" ht="18" customHeight="1">
      <c r="B114" s="1781"/>
      <c r="C114" s="1782"/>
      <c r="D114" s="1782"/>
      <c r="E114" s="1782"/>
      <c r="F114" s="1782"/>
      <c r="G114" s="1782"/>
      <c r="H114" s="1782"/>
      <c r="I114" s="1783"/>
    </row>
    <row r="115" spans="2:9" ht="18" customHeight="1">
      <c r="B115" s="1781"/>
      <c r="C115" s="1782"/>
      <c r="D115" s="1782"/>
      <c r="E115" s="1782"/>
      <c r="F115" s="1782"/>
      <c r="G115" s="1782"/>
      <c r="H115" s="1782"/>
      <c r="I115" s="1783"/>
    </row>
    <row r="116" spans="2:9" ht="18" customHeight="1">
      <c r="B116" s="1781"/>
      <c r="C116" s="1782"/>
      <c r="D116" s="1782"/>
      <c r="E116" s="1782"/>
      <c r="F116" s="1782"/>
      <c r="G116" s="1782"/>
      <c r="H116" s="1782"/>
      <c r="I116" s="1783"/>
    </row>
    <row r="117" spans="2:9" ht="18" customHeight="1">
      <c r="B117" s="1781"/>
      <c r="C117" s="1782"/>
      <c r="D117" s="1782"/>
      <c r="E117" s="1782"/>
      <c r="F117" s="1782"/>
      <c r="G117" s="1782"/>
      <c r="H117" s="1782"/>
      <c r="I117" s="1783"/>
    </row>
    <row r="118" spans="2:9" ht="18" customHeight="1">
      <c r="B118" s="1781"/>
      <c r="C118" s="1782"/>
      <c r="D118" s="1782"/>
      <c r="E118" s="1782"/>
      <c r="F118" s="1782"/>
      <c r="G118" s="1782"/>
      <c r="H118" s="1782"/>
      <c r="I118" s="1783"/>
    </row>
    <row r="119" spans="2:9" ht="18" customHeight="1">
      <c r="B119" s="1781"/>
      <c r="C119" s="1782"/>
      <c r="D119" s="1782"/>
      <c r="E119" s="1782"/>
      <c r="F119" s="1782"/>
      <c r="G119" s="1782"/>
      <c r="H119" s="1782"/>
      <c r="I119" s="1783"/>
    </row>
    <row r="120" spans="2:9" ht="18" customHeight="1">
      <c r="B120" s="1781"/>
      <c r="C120" s="1782"/>
      <c r="D120" s="1782"/>
      <c r="E120" s="1782"/>
      <c r="F120" s="1782"/>
      <c r="G120" s="1782"/>
      <c r="H120" s="1782"/>
      <c r="I120" s="1783"/>
    </row>
    <row r="121" spans="2:9" ht="18" customHeight="1">
      <c r="B121" s="1781"/>
      <c r="C121" s="1782"/>
      <c r="D121" s="1782"/>
      <c r="E121" s="1782"/>
      <c r="F121" s="1782"/>
      <c r="G121" s="1782"/>
      <c r="H121" s="1782"/>
      <c r="I121" s="1783"/>
    </row>
    <row r="122" spans="2:9" ht="18" customHeight="1">
      <c r="B122" s="1781"/>
      <c r="C122" s="1782"/>
      <c r="D122" s="1782"/>
      <c r="E122" s="1782"/>
      <c r="F122" s="1782"/>
      <c r="G122" s="1782"/>
      <c r="H122" s="1782"/>
      <c r="I122" s="1783"/>
    </row>
    <row r="123" spans="2:9" ht="18" customHeight="1">
      <c r="B123" s="1781"/>
      <c r="C123" s="1782"/>
      <c r="D123" s="1782"/>
      <c r="E123" s="1782"/>
      <c r="F123" s="1782"/>
      <c r="G123" s="1782"/>
      <c r="H123" s="1782"/>
      <c r="I123" s="1783"/>
    </row>
    <row r="124" spans="2:9" ht="18" customHeight="1" thickBot="1">
      <c r="B124" s="1784"/>
      <c r="C124" s="1785"/>
      <c r="D124" s="1785"/>
      <c r="E124" s="1785"/>
      <c r="F124" s="1785"/>
      <c r="G124" s="1785"/>
      <c r="H124" s="1785"/>
      <c r="I124" s="1786"/>
    </row>
    <row r="125" spans="2:9" ht="18" customHeight="1" thickBot="1">
      <c r="B125" s="317" t="s">
        <v>1135</v>
      </c>
    </row>
    <row r="126" spans="2:9" ht="18" customHeight="1">
      <c r="B126" s="1805"/>
      <c r="C126" s="1806"/>
      <c r="D126" s="1806"/>
      <c r="E126" s="1806"/>
      <c r="F126" s="1806"/>
      <c r="G126" s="1806"/>
      <c r="H126" s="1806"/>
      <c r="I126" s="1807"/>
    </row>
    <row r="127" spans="2:9" ht="18" customHeight="1">
      <c r="B127" s="1781"/>
      <c r="C127" s="1782"/>
      <c r="D127" s="1782"/>
      <c r="E127" s="1782"/>
      <c r="F127" s="1782"/>
      <c r="G127" s="1782"/>
      <c r="H127" s="1782"/>
      <c r="I127" s="1783"/>
    </row>
    <row r="128" spans="2:9" ht="18" customHeight="1">
      <c r="B128" s="1781"/>
      <c r="C128" s="1782"/>
      <c r="D128" s="1782"/>
      <c r="E128" s="1782"/>
      <c r="F128" s="1782"/>
      <c r="G128" s="1782"/>
      <c r="H128" s="1782"/>
      <c r="I128" s="1783"/>
    </row>
    <row r="129" spans="2:9" ht="18" customHeight="1">
      <c r="B129" s="1781"/>
      <c r="C129" s="1782"/>
      <c r="D129" s="1782"/>
      <c r="E129" s="1782"/>
      <c r="F129" s="1782"/>
      <c r="G129" s="1782"/>
      <c r="H129" s="1782"/>
      <c r="I129" s="1783"/>
    </row>
    <row r="130" spans="2:9" ht="18" customHeight="1">
      <c r="B130" s="1781"/>
      <c r="C130" s="1782"/>
      <c r="D130" s="1782"/>
      <c r="E130" s="1782"/>
      <c r="F130" s="1782"/>
      <c r="G130" s="1782"/>
      <c r="H130" s="1782"/>
      <c r="I130" s="1783"/>
    </row>
    <row r="131" spans="2:9" ht="18" customHeight="1">
      <c r="B131" s="1781"/>
      <c r="C131" s="1782"/>
      <c r="D131" s="1782"/>
      <c r="E131" s="1782"/>
      <c r="F131" s="1782"/>
      <c r="G131" s="1782"/>
      <c r="H131" s="1782"/>
      <c r="I131" s="1783"/>
    </row>
    <row r="132" spans="2:9" ht="18" customHeight="1">
      <c r="B132" s="1781"/>
      <c r="C132" s="1782"/>
      <c r="D132" s="1782"/>
      <c r="E132" s="1782"/>
      <c r="F132" s="1782"/>
      <c r="G132" s="1782"/>
      <c r="H132" s="1782"/>
      <c r="I132" s="1783"/>
    </row>
    <row r="133" spans="2:9" ht="18" customHeight="1">
      <c r="B133" s="1781"/>
      <c r="C133" s="1782"/>
      <c r="D133" s="1782"/>
      <c r="E133" s="1782"/>
      <c r="F133" s="1782"/>
      <c r="G133" s="1782"/>
      <c r="H133" s="1782"/>
      <c r="I133" s="1783"/>
    </row>
    <row r="134" spans="2:9" ht="18" customHeight="1">
      <c r="B134" s="1781"/>
      <c r="C134" s="1782"/>
      <c r="D134" s="1782"/>
      <c r="E134" s="1782"/>
      <c r="F134" s="1782"/>
      <c r="G134" s="1782"/>
      <c r="H134" s="1782"/>
      <c r="I134" s="1783"/>
    </row>
    <row r="135" spans="2:9" ht="18" customHeight="1">
      <c r="B135" s="1781"/>
      <c r="C135" s="1782"/>
      <c r="D135" s="1782"/>
      <c r="E135" s="1782"/>
      <c r="F135" s="1782"/>
      <c r="G135" s="1782"/>
      <c r="H135" s="1782"/>
      <c r="I135" s="1783"/>
    </row>
    <row r="136" spans="2:9" ht="18" customHeight="1">
      <c r="B136" s="1781"/>
      <c r="C136" s="1782"/>
      <c r="D136" s="1782"/>
      <c r="E136" s="1782"/>
      <c r="F136" s="1782"/>
      <c r="G136" s="1782"/>
      <c r="H136" s="1782"/>
      <c r="I136" s="1783"/>
    </row>
    <row r="137" spans="2:9" ht="18" customHeight="1" thickBot="1">
      <c r="B137" s="1784"/>
      <c r="C137" s="1785"/>
      <c r="D137" s="1785"/>
      <c r="E137" s="1785"/>
      <c r="F137" s="1785"/>
      <c r="G137" s="1785"/>
      <c r="H137" s="1785"/>
      <c r="I137" s="1786"/>
    </row>
    <row r="138" spans="2:9" ht="12" customHeight="1">
      <c r="I138" s="295" t="str">
        <f ca="1">$B$3&amp;"_個票"&amp;$C$8</f>
        <v>別添6_個票3</v>
      </c>
    </row>
    <row r="139" spans="2:9" ht="18" customHeight="1" thickBot="1">
      <c r="B139" s="33" t="s">
        <v>1116</v>
      </c>
    </row>
    <row r="140" spans="2:9" ht="18" customHeight="1">
      <c r="B140" s="1808" t="s">
        <v>1344</v>
      </c>
      <c r="C140" s="1809"/>
      <c r="D140" s="1809"/>
      <c r="E140" s="1809"/>
      <c r="F140" s="1809"/>
      <c r="G140" s="1809"/>
      <c r="H140" s="1809"/>
      <c r="I140" s="1810"/>
    </row>
    <row r="141" spans="2:9" ht="18" customHeight="1">
      <c r="B141" s="1781"/>
      <c r="C141" s="1782"/>
      <c r="D141" s="1782"/>
      <c r="E141" s="1782"/>
      <c r="F141" s="1782"/>
      <c r="G141" s="1782"/>
      <c r="H141" s="1782"/>
      <c r="I141" s="1783"/>
    </row>
    <row r="142" spans="2:9" ht="18" customHeight="1">
      <c r="B142" s="1781"/>
      <c r="C142" s="1782"/>
      <c r="D142" s="1782"/>
      <c r="E142" s="1782"/>
      <c r="F142" s="1782"/>
      <c r="G142" s="1782"/>
      <c r="H142" s="1782"/>
      <c r="I142" s="1783"/>
    </row>
    <row r="143" spans="2:9" ht="18" customHeight="1">
      <c r="B143" s="1781"/>
      <c r="C143" s="1782"/>
      <c r="D143" s="1782"/>
      <c r="E143" s="1782"/>
      <c r="F143" s="1782"/>
      <c r="G143" s="1782"/>
      <c r="H143" s="1782"/>
      <c r="I143" s="1783"/>
    </row>
    <row r="144" spans="2:9" ht="18" customHeight="1" thickBot="1">
      <c r="B144" s="1784"/>
      <c r="C144" s="1785"/>
      <c r="D144" s="1785"/>
      <c r="E144" s="1785"/>
      <c r="F144" s="1785"/>
      <c r="G144" s="1785"/>
      <c r="H144" s="1785"/>
      <c r="I144" s="1786"/>
    </row>
    <row r="145" spans="2:9" ht="18" customHeight="1" thickBot="1"/>
    <row r="146" spans="2:9" ht="18" customHeight="1">
      <c r="B146" s="290" t="s">
        <v>1136</v>
      </c>
      <c r="C146" s="291"/>
      <c r="D146" s="291"/>
      <c r="E146" s="291"/>
      <c r="F146" s="291"/>
      <c r="G146" s="291"/>
      <c r="H146" s="291"/>
      <c r="I146" s="292"/>
    </row>
    <row r="147" spans="2:9" ht="18" customHeight="1">
      <c r="B147" s="1781"/>
      <c r="C147" s="1782"/>
      <c r="D147" s="1782"/>
      <c r="E147" s="1782"/>
      <c r="F147" s="1782"/>
      <c r="G147" s="1782"/>
      <c r="H147" s="1782"/>
      <c r="I147" s="1783"/>
    </row>
    <row r="148" spans="2:9" ht="18" customHeight="1">
      <c r="B148" s="1781"/>
      <c r="C148" s="1782"/>
      <c r="D148" s="1782"/>
      <c r="E148" s="1782"/>
      <c r="F148" s="1782"/>
      <c r="G148" s="1782"/>
      <c r="H148" s="1782"/>
      <c r="I148" s="1783"/>
    </row>
    <row r="149" spans="2:9" ht="18" customHeight="1">
      <c r="B149" s="1781"/>
      <c r="C149" s="1782"/>
      <c r="D149" s="1782"/>
      <c r="E149" s="1782"/>
      <c r="F149" s="1782"/>
      <c r="G149" s="1782"/>
      <c r="H149" s="1782"/>
      <c r="I149" s="1783"/>
    </row>
    <row r="150" spans="2:9" ht="18" customHeight="1">
      <c r="B150" s="1781"/>
      <c r="C150" s="1782"/>
      <c r="D150" s="1782"/>
      <c r="E150" s="1782"/>
      <c r="F150" s="1782"/>
      <c r="G150" s="1782"/>
      <c r="H150" s="1782"/>
      <c r="I150" s="1783"/>
    </row>
    <row r="151" spans="2:9" ht="18" customHeight="1">
      <c r="B151" s="1781"/>
      <c r="C151" s="1782"/>
      <c r="D151" s="1782"/>
      <c r="E151" s="1782"/>
      <c r="F151" s="1782"/>
      <c r="G151" s="1782"/>
      <c r="H151" s="1782"/>
      <c r="I151" s="1783"/>
    </row>
    <row r="152" spans="2:9" ht="18" customHeight="1">
      <c r="B152" s="1781"/>
      <c r="C152" s="1782"/>
      <c r="D152" s="1782"/>
      <c r="E152" s="1782"/>
      <c r="F152" s="1782"/>
      <c r="G152" s="1782"/>
      <c r="H152" s="1782"/>
      <c r="I152" s="1783"/>
    </row>
    <row r="153" spans="2:9" ht="18" customHeight="1">
      <c r="B153" s="1781"/>
      <c r="C153" s="1782"/>
      <c r="D153" s="1782"/>
      <c r="E153" s="1782"/>
      <c r="F153" s="1782"/>
      <c r="G153" s="1782"/>
      <c r="H153" s="1782"/>
      <c r="I153" s="1783"/>
    </row>
    <row r="154" spans="2:9" ht="18" customHeight="1">
      <c r="B154" s="1781"/>
      <c r="C154" s="1782"/>
      <c r="D154" s="1782"/>
      <c r="E154" s="1782"/>
      <c r="F154" s="1782"/>
      <c r="G154" s="1782"/>
      <c r="H154" s="1782"/>
      <c r="I154" s="1783"/>
    </row>
    <row r="155" spans="2:9" ht="18" customHeight="1">
      <c r="B155" s="1781"/>
      <c r="C155" s="1782"/>
      <c r="D155" s="1782"/>
      <c r="E155" s="1782"/>
      <c r="F155" s="1782"/>
      <c r="G155" s="1782"/>
      <c r="H155" s="1782"/>
      <c r="I155" s="1783"/>
    </row>
    <row r="156" spans="2:9" ht="18" customHeight="1" thickBot="1">
      <c r="B156" s="1784"/>
      <c r="C156" s="1785"/>
      <c r="D156" s="1785"/>
      <c r="E156" s="1785"/>
      <c r="F156" s="1785"/>
      <c r="G156" s="1785"/>
      <c r="H156" s="1785"/>
      <c r="I156" s="1786"/>
    </row>
    <row r="157" spans="2:9" ht="18" customHeight="1">
      <c r="B157" s="290" t="s">
        <v>1137</v>
      </c>
      <c r="C157" s="293"/>
      <c r="D157" s="293"/>
      <c r="E157" s="293"/>
      <c r="F157" s="293"/>
      <c r="G157" s="293"/>
      <c r="H157" s="293"/>
      <c r="I157" s="294"/>
    </row>
    <row r="158" spans="2:9" ht="18" customHeight="1">
      <c r="B158" s="1781"/>
      <c r="C158" s="1782"/>
      <c r="D158" s="1782"/>
      <c r="E158" s="1782"/>
      <c r="F158" s="1782"/>
      <c r="G158" s="1782"/>
      <c r="H158" s="1782"/>
      <c r="I158" s="1783"/>
    </row>
    <row r="159" spans="2:9" ht="18" customHeight="1">
      <c r="B159" s="1781"/>
      <c r="C159" s="1782"/>
      <c r="D159" s="1782"/>
      <c r="E159" s="1782"/>
      <c r="F159" s="1782"/>
      <c r="G159" s="1782"/>
      <c r="H159" s="1782"/>
      <c r="I159" s="1783"/>
    </row>
    <row r="160" spans="2:9" ht="18" customHeight="1">
      <c r="B160" s="1781"/>
      <c r="C160" s="1782"/>
      <c r="D160" s="1782"/>
      <c r="E160" s="1782"/>
      <c r="F160" s="1782"/>
      <c r="G160" s="1782"/>
      <c r="H160" s="1782"/>
      <c r="I160" s="1783"/>
    </row>
    <row r="161" spans="2:9" ht="18" customHeight="1">
      <c r="B161" s="1781"/>
      <c r="C161" s="1782"/>
      <c r="D161" s="1782"/>
      <c r="E161" s="1782"/>
      <c r="F161" s="1782"/>
      <c r="G161" s="1782"/>
      <c r="H161" s="1782"/>
      <c r="I161" s="1783"/>
    </row>
    <row r="162" spans="2:9" ht="18" customHeight="1">
      <c r="B162" s="1781"/>
      <c r="C162" s="1782"/>
      <c r="D162" s="1782"/>
      <c r="E162" s="1782"/>
      <c r="F162" s="1782"/>
      <c r="G162" s="1782"/>
      <c r="H162" s="1782"/>
      <c r="I162" s="1783"/>
    </row>
    <row r="163" spans="2:9" ht="18" customHeight="1">
      <c r="B163" s="1781"/>
      <c r="C163" s="1782"/>
      <c r="D163" s="1782"/>
      <c r="E163" s="1782"/>
      <c r="F163" s="1782"/>
      <c r="G163" s="1782"/>
      <c r="H163" s="1782"/>
      <c r="I163" s="1783"/>
    </row>
    <row r="164" spans="2:9" ht="18" customHeight="1">
      <c r="B164" s="1781"/>
      <c r="C164" s="1782"/>
      <c r="D164" s="1782"/>
      <c r="E164" s="1782"/>
      <c r="F164" s="1782"/>
      <c r="G164" s="1782"/>
      <c r="H164" s="1782"/>
      <c r="I164" s="1783"/>
    </row>
    <row r="165" spans="2:9" ht="18" customHeight="1">
      <c r="B165" s="1781"/>
      <c r="C165" s="1782"/>
      <c r="D165" s="1782"/>
      <c r="E165" s="1782"/>
      <c r="F165" s="1782"/>
      <c r="G165" s="1782"/>
      <c r="H165" s="1782"/>
      <c r="I165" s="1783"/>
    </row>
    <row r="166" spans="2:9" ht="18" customHeight="1">
      <c r="B166" s="1781"/>
      <c r="C166" s="1782"/>
      <c r="D166" s="1782"/>
      <c r="E166" s="1782"/>
      <c r="F166" s="1782"/>
      <c r="G166" s="1782"/>
      <c r="H166" s="1782"/>
      <c r="I166" s="1783"/>
    </row>
    <row r="167" spans="2:9" ht="18" customHeight="1" thickBot="1">
      <c r="B167" s="1784"/>
      <c r="C167" s="1785"/>
      <c r="D167" s="1785"/>
      <c r="E167" s="1785"/>
      <c r="F167" s="1785"/>
      <c r="G167" s="1785"/>
      <c r="H167" s="1785"/>
      <c r="I167" s="1786"/>
    </row>
    <row r="168" spans="2:9" ht="18" customHeight="1" thickBot="1"/>
    <row r="169" spans="2:9" ht="18" customHeight="1">
      <c r="B169" s="290" t="s">
        <v>1139</v>
      </c>
      <c r="C169" s="293"/>
      <c r="D169" s="293"/>
      <c r="E169" s="293"/>
      <c r="F169" s="293"/>
      <c r="G169" s="293"/>
      <c r="H169" s="293"/>
      <c r="I169" s="294"/>
    </row>
    <row r="170" spans="2:9" ht="18" customHeight="1">
      <c r="B170" s="1781"/>
      <c r="C170" s="1782"/>
      <c r="D170" s="1782"/>
      <c r="E170" s="1782"/>
      <c r="F170" s="1782"/>
      <c r="G170" s="1782"/>
      <c r="H170" s="1782"/>
      <c r="I170" s="1783"/>
    </row>
    <row r="171" spans="2:9" ht="18" customHeight="1">
      <c r="B171" s="1781"/>
      <c r="C171" s="1782"/>
      <c r="D171" s="1782"/>
      <c r="E171" s="1782"/>
      <c r="F171" s="1782"/>
      <c r="G171" s="1782"/>
      <c r="H171" s="1782"/>
      <c r="I171" s="1783"/>
    </row>
    <row r="172" spans="2:9" ht="18" customHeight="1">
      <c r="B172" s="1781"/>
      <c r="C172" s="1782"/>
      <c r="D172" s="1782"/>
      <c r="E172" s="1782"/>
      <c r="F172" s="1782"/>
      <c r="G172" s="1782"/>
      <c r="H172" s="1782"/>
      <c r="I172" s="1783"/>
    </row>
    <row r="173" spans="2:9" ht="18" customHeight="1">
      <c r="B173" s="1781"/>
      <c r="C173" s="1782"/>
      <c r="D173" s="1782"/>
      <c r="E173" s="1782"/>
      <c r="F173" s="1782"/>
      <c r="G173" s="1782"/>
      <c r="H173" s="1782"/>
      <c r="I173" s="1783"/>
    </row>
    <row r="174" spans="2:9" ht="18" customHeight="1">
      <c r="B174" s="1781"/>
      <c r="C174" s="1782"/>
      <c r="D174" s="1782"/>
      <c r="E174" s="1782"/>
      <c r="F174" s="1782"/>
      <c r="G174" s="1782"/>
      <c r="H174" s="1782"/>
      <c r="I174" s="1783"/>
    </row>
    <row r="175" spans="2:9" ht="18" customHeight="1">
      <c r="B175" s="1781"/>
      <c r="C175" s="1782"/>
      <c r="D175" s="1782"/>
      <c r="E175" s="1782"/>
      <c r="F175" s="1782"/>
      <c r="G175" s="1782"/>
      <c r="H175" s="1782"/>
      <c r="I175" s="1783"/>
    </row>
    <row r="176" spans="2:9" ht="18" customHeight="1">
      <c r="B176" s="1781"/>
      <c r="C176" s="1782"/>
      <c r="D176" s="1782"/>
      <c r="E176" s="1782"/>
      <c r="F176" s="1782"/>
      <c r="G176" s="1782"/>
      <c r="H176" s="1782"/>
      <c r="I176" s="1783"/>
    </row>
    <row r="177" spans="2:9" ht="18" customHeight="1">
      <c r="B177" s="1781"/>
      <c r="C177" s="1782"/>
      <c r="D177" s="1782"/>
      <c r="E177" s="1782"/>
      <c r="F177" s="1782"/>
      <c r="G177" s="1782"/>
      <c r="H177" s="1782"/>
      <c r="I177" s="1783"/>
    </row>
    <row r="178" spans="2:9" ht="18" customHeight="1">
      <c r="B178" s="1781"/>
      <c r="C178" s="1782"/>
      <c r="D178" s="1782"/>
      <c r="E178" s="1782"/>
      <c r="F178" s="1782"/>
      <c r="G178" s="1782"/>
      <c r="H178" s="1782"/>
      <c r="I178" s="1783"/>
    </row>
    <row r="179" spans="2:9" ht="18" customHeight="1" thickBot="1">
      <c r="B179" s="1784"/>
      <c r="C179" s="1785"/>
      <c r="D179" s="1785"/>
      <c r="E179" s="1785"/>
      <c r="F179" s="1785"/>
      <c r="G179" s="1785"/>
      <c r="H179" s="1785"/>
      <c r="I179" s="1786"/>
    </row>
    <row r="180" spans="2:9" ht="12" customHeight="1">
      <c r="I180" s="295" t="str">
        <f ca="1">$B$3&amp;"_個票"&amp;$C$8</f>
        <v>別添6_個票3</v>
      </c>
    </row>
    <row r="181" spans="2:9" ht="18" customHeight="1" thickBot="1">
      <c r="B181" s="33" t="s">
        <v>1575</v>
      </c>
      <c r="I181" s="295"/>
    </row>
    <row r="182" spans="2:9" ht="18" customHeight="1">
      <c r="B182" s="1796"/>
      <c r="C182" s="1797"/>
      <c r="D182" s="1797"/>
      <c r="E182" s="1797"/>
      <c r="F182" s="1797"/>
      <c r="G182" s="1797"/>
      <c r="H182" s="1797"/>
      <c r="I182" s="1798"/>
    </row>
    <row r="183" spans="2:9" ht="18" customHeight="1">
      <c r="B183" s="1799"/>
      <c r="C183" s="1800"/>
      <c r="D183" s="1800"/>
      <c r="E183" s="1800"/>
      <c r="F183" s="1800"/>
      <c r="G183" s="1800"/>
      <c r="H183" s="1800"/>
      <c r="I183" s="1801"/>
    </row>
    <row r="184" spans="2:9" ht="18" customHeight="1">
      <c r="B184" s="1799"/>
      <c r="C184" s="1800"/>
      <c r="D184" s="1800"/>
      <c r="E184" s="1800"/>
      <c r="F184" s="1800"/>
      <c r="G184" s="1800"/>
      <c r="H184" s="1800"/>
      <c r="I184" s="1801"/>
    </row>
    <row r="185" spans="2:9" ht="18" customHeight="1">
      <c r="B185" s="1799"/>
      <c r="C185" s="1800"/>
      <c r="D185" s="1800"/>
      <c r="E185" s="1800"/>
      <c r="F185" s="1800"/>
      <c r="G185" s="1800"/>
      <c r="H185" s="1800"/>
      <c r="I185" s="1801"/>
    </row>
    <row r="186" spans="2:9" ht="18" customHeight="1">
      <c r="B186" s="1799"/>
      <c r="C186" s="1800"/>
      <c r="D186" s="1800"/>
      <c r="E186" s="1800"/>
      <c r="F186" s="1800"/>
      <c r="G186" s="1800"/>
      <c r="H186" s="1800"/>
      <c r="I186" s="1801"/>
    </row>
    <row r="187" spans="2:9" ht="18" customHeight="1" thickBot="1">
      <c r="B187" s="1802"/>
      <c r="C187" s="1803"/>
      <c r="D187" s="1803"/>
      <c r="E187" s="1803"/>
      <c r="F187" s="1803"/>
      <c r="G187" s="1803"/>
      <c r="H187" s="1803"/>
      <c r="I187" s="1804"/>
    </row>
    <row r="188" spans="2:9" ht="18" customHeight="1">
      <c r="I188" s="295"/>
    </row>
    <row r="189" spans="2:9" ht="18" customHeight="1" thickBot="1">
      <c r="B189" s="33" t="s">
        <v>1576</v>
      </c>
    </row>
    <row r="190" spans="2:9" ht="18" customHeight="1">
      <c r="B190" s="1808" t="s">
        <v>1117</v>
      </c>
      <c r="C190" s="1809"/>
      <c r="D190" s="1809"/>
      <c r="E190" s="1809"/>
      <c r="F190" s="1809"/>
      <c r="G190" s="1809"/>
      <c r="H190" s="1809"/>
      <c r="I190" s="1810"/>
    </row>
    <row r="191" spans="2:9" ht="18" customHeight="1">
      <c r="B191" s="1781"/>
      <c r="C191" s="1782"/>
      <c r="D191" s="1782"/>
      <c r="E191" s="1782"/>
      <c r="F191" s="1782"/>
      <c r="G191" s="1782"/>
      <c r="H191" s="1782"/>
      <c r="I191" s="1783"/>
    </row>
    <row r="192" spans="2:9" ht="18" customHeight="1">
      <c r="B192" s="1781"/>
      <c r="C192" s="1782"/>
      <c r="D192" s="1782"/>
      <c r="E192" s="1782"/>
      <c r="F192" s="1782"/>
      <c r="G192" s="1782"/>
      <c r="H192" s="1782"/>
      <c r="I192" s="1783"/>
    </row>
    <row r="193" spans="2:9" ht="18" customHeight="1">
      <c r="B193" s="1781"/>
      <c r="C193" s="1782"/>
      <c r="D193" s="1782"/>
      <c r="E193" s="1782"/>
      <c r="F193" s="1782"/>
      <c r="G193" s="1782"/>
      <c r="H193" s="1782"/>
      <c r="I193" s="1783"/>
    </row>
    <row r="194" spans="2:9" ht="18" customHeight="1">
      <c r="B194" s="1781"/>
      <c r="C194" s="1782"/>
      <c r="D194" s="1782"/>
      <c r="E194" s="1782"/>
      <c r="F194" s="1782"/>
      <c r="G194" s="1782"/>
      <c r="H194" s="1782"/>
      <c r="I194" s="1783"/>
    </row>
    <row r="195" spans="2:9" ht="18" customHeight="1">
      <c r="B195" s="1781"/>
      <c r="C195" s="1782"/>
      <c r="D195" s="1782"/>
      <c r="E195" s="1782"/>
      <c r="F195" s="1782"/>
      <c r="G195" s="1782"/>
      <c r="H195" s="1782"/>
      <c r="I195" s="1783"/>
    </row>
    <row r="196" spans="2:9" ht="18" customHeight="1">
      <c r="B196" s="1781"/>
      <c r="C196" s="1782"/>
      <c r="D196" s="1782"/>
      <c r="E196" s="1782"/>
      <c r="F196" s="1782"/>
      <c r="G196" s="1782"/>
      <c r="H196" s="1782"/>
      <c r="I196" s="1783"/>
    </row>
    <row r="197" spans="2:9" ht="18" customHeight="1">
      <c r="B197" s="1781"/>
      <c r="C197" s="1782"/>
      <c r="D197" s="1782"/>
      <c r="E197" s="1782"/>
      <c r="F197" s="1782"/>
      <c r="G197" s="1782"/>
      <c r="H197" s="1782"/>
      <c r="I197" s="1783"/>
    </row>
    <row r="198" spans="2:9" ht="18" customHeight="1" thickBot="1">
      <c r="B198" s="1784"/>
      <c r="C198" s="1785"/>
      <c r="D198" s="1785"/>
      <c r="E198" s="1785"/>
      <c r="F198" s="1785"/>
      <c r="G198" s="1785"/>
      <c r="H198" s="1785"/>
      <c r="I198" s="1786"/>
    </row>
    <row r="199" spans="2:9" ht="18" customHeight="1">
      <c r="B199" s="1808" t="s">
        <v>1118</v>
      </c>
      <c r="C199" s="1809"/>
      <c r="D199" s="1809"/>
      <c r="E199" s="1809"/>
      <c r="F199" s="1809"/>
      <c r="G199" s="1809"/>
      <c r="H199" s="1809"/>
      <c r="I199" s="1810"/>
    </row>
    <row r="200" spans="2:9" ht="18" customHeight="1">
      <c r="B200" s="1781"/>
      <c r="C200" s="1782"/>
      <c r="D200" s="1782"/>
      <c r="E200" s="1782"/>
      <c r="F200" s="1782"/>
      <c r="G200" s="1782"/>
      <c r="H200" s="1782"/>
      <c r="I200" s="1783"/>
    </row>
    <row r="201" spans="2:9" ht="18" customHeight="1">
      <c r="B201" s="1781"/>
      <c r="C201" s="1782"/>
      <c r="D201" s="1782"/>
      <c r="E201" s="1782"/>
      <c r="F201" s="1782"/>
      <c r="G201" s="1782"/>
      <c r="H201" s="1782"/>
      <c r="I201" s="1783"/>
    </row>
    <row r="202" spans="2:9" ht="18" customHeight="1">
      <c r="B202" s="1781"/>
      <c r="C202" s="1782"/>
      <c r="D202" s="1782"/>
      <c r="E202" s="1782"/>
      <c r="F202" s="1782"/>
      <c r="G202" s="1782"/>
      <c r="H202" s="1782"/>
      <c r="I202" s="1783"/>
    </row>
    <row r="203" spans="2:9" ht="18" customHeight="1">
      <c r="B203" s="1781"/>
      <c r="C203" s="1782"/>
      <c r="D203" s="1782"/>
      <c r="E203" s="1782"/>
      <c r="F203" s="1782"/>
      <c r="G203" s="1782"/>
      <c r="H203" s="1782"/>
      <c r="I203" s="1783"/>
    </row>
    <row r="204" spans="2:9" ht="18" customHeight="1">
      <c r="B204" s="1781"/>
      <c r="C204" s="1782"/>
      <c r="D204" s="1782"/>
      <c r="E204" s="1782"/>
      <c r="F204" s="1782"/>
      <c r="G204" s="1782"/>
      <c r="H204" s="1782"/>
      <c r="I204" s="1783"/>
    </row>
    <row r="205" spans="2:9" ht="18" customHeight="1">
      <c r="B205" s="1781"/>
      <c r="C205" s="1782"/>
      <c r="D205" s="1782"/>
      <c r="E205" s="1782"/>
      <c r="F205" s="1782"/>
      <c r="G205" s="1782"/>
      <c r="H205" s="1782"/>
      <c r="I205" s="1783"/>
    </row>
    <row r="206" spans="2:9" ht="18" customHeight="1">
      <c r="B206" s="1781"/>
      <c r="C206" s="1782"/>
      <c r="D206" s="1782"/>
      <c r="E206" s="1782"/>
      <c r="F206" s="1782"/>
      <c r="G206" s="1782"/>
      <c r="H206" s="1782"/>
      <c r="I206" s="1783"/>
    </row>
    <row r="207" spans="2:9" ht="18" customHeight="1" thickBot="1">
      <c r="B207" s="1784"/>
      <c r="C207" s="1785"/>
      <c r="D207" s="1785"/>
      <c r="E207" s="1785"/>
      <c r="F207" s="1785"/>
      <c r="G207" s="1785"/>
      <c r="H207" s="1785"/>
      <c r="I207" s="1786"/>
    </row>
    <row r="208" spans="2:9" ht="18" customHeight="1">
      <c r="B208" s="1793" t="s">
        <v>1119</v>
      </c>
      <c r="C208" s="1794"/>
      <c r="D208" s="1794"/>
      <c r="E208" s="1794"/>
      <c r="F208" s="1794"/>
      <c r="G208" s="1794"/>
      <c r="H208" s="1794"/>
      <c r="I208" s="1795"/>
    </row>
    <row r="209" spans="2:9" ht="18" customHeight="1">
      <c r="B209" s="1781"/>
      <c r="C209" s="1782"/>
      <c r="D209" s="1782"/>
      <c r="E209" s="1782"/>
      <c r="F209" s="1782"/>
      <c r="G209" s="1782"/>
      <c r="H209" s="1782"/>
      <c r="I209" s="1783"/>
    </row>
    <row r="210" spans="2:9" ht="18" customHeight="1">
      <c r="B210" s="1781"/>
      <c r="C210" s="1782"/>
      <c r="D210" s="1782"/>
      <c r="E210" s="1782"/>
      <c r="F210" s="1782"/>
      <c r="G210" s="1782"/>
      <c r="H210" s="1782"/>
      <c r="I210" s="1783"/>
    </row>
    <row r="211" spans="2:9" ht="18" customHeight="1">
      <c r="B211" s="1781"/>
      <c r="C211" s="1782"/>
      <c r="D211" s="1782"/>
      <c r="E211" s="1782"/>
      <c r="F211" s="1782"/>
      <c r="G211" s="1782"/>
      <c r="H211" s="1782"/>
      <c r="I211" s="1783"/>
    </row>
    <row r="212" spans="2:9" ht="18" customHeight="1">
      <c r="B212" s="1781"/>
      <c r="C212" s="1782"/>
      <c r="D212" s="1782"/>
      <c r="E212" s="1782"/>
      <c r="F212" s="1782"/>
      <c r="G212" s="1782"/>
      <c r="H212" s="1782"/>
      <c r="I212" s="1783"/>
    </row>
    <row r="213" spans="2:9" ht="18" customHeight="1">
      <c r="B213" s="1781"/>
      <c r="C213" s="1782"/>
      <c r="D213" s="1782"/>
      <c r="E213" s="1782"/>
      <c r="F213" s="1782"/>
      <c r="G213" s="1782"/>
      <c r="H213" s="1782"/>
      <c r="I213" s="1783"/>
    </row>
    <row r="214" spans="2:9" ht="18" customHeight="1">
      <c r="B214" s="1781"/>
      <c r="C214" s="1782"/>
      <c r="D214" s="1782"/>
      <c r="E214" s="1782"/>
      <c r="F214" s="1782"/>
      <c r="G214" s="1782"/>
      <c r="H214" s="1782"/>
      <c r="I214" s="1783"/>
    </row>
    <row r="215" spans="2:9" ht="18" customHeight="1">
      <c r="B215" s="1781"/>
      <c r="C215" s="1782"/>
      <c r="D215" s="1782"/>
      <c r="E215" s="1782"/>
      <c r="F215" s="1782"/>
      <c r="G215" s="1782"/>
      <c r="H215" s="1782"/>
      <c r="I215" s="1783"/>
    </row>
    <row r="216" spans="2:9" ht="18" customHeight="1" thickBot="1">
      <c r="B216" s="1784"/>
      <c r="C216" s="1785"/>
      <c r="D216" s="1785"/>
      <c r="E216" s="1785"/>
      <c r="F216" s="1785"/>
      <c r="G216" s="1785"/>
      <c r="H216" s="1785"/>
      <c r="I216" s="1786"/>
    </row>
    <row r="217" spans="2:9" ht="18" customHeight="1">
      <c r="B217" s="1793" t="s">
        <v>1120</v>
      </c>
      <c r="C217" s="1794"/>
      <c r="D217" s="1794"/>
      <c r="E217" s="1794"/>
      <c r="F217" s="1794"/>
      <c r="G217" s="1794"/>
      <c r="H217" s="1794"/>
      <c r="I217" s="1795"/>
    </row>
    <row r="218" spans="2:9" ht="18" customHeight="1">
      <c r="B218" s="1781"/>
      <c r="C218" s="1782"/>
      <c r="D218" s="1782"/>
      <c r="E218" s="1782"/>
      <c r="F218" s="1782"/>
      <c r="G218" s="1782"/>
      <c r="H218" s="1782"/>
      <c r="I218" s="1783"/>
    </row>
    <row r="219" spans="2:9" ht="18" customHeight="1">
      <c r="B219" s="1781"/>
      <c r="C219" s="1782"/>
      <c r="D219" s="1782"/>
      <c r="E219" s="1782"/>
      <c r="F219" s="1782"/>
      <c r="G219" s="1782"/>
      <c r="H219" s="1782"/>
      <c r="I219" s="1783"/>
    </row>
    <row r="220" spans="2:9" ht="18" customHeight="1">
      <c r="B220" s="1781"/>
      <c r="C220" s="1782"/>
      <c r="D220" s="1782"/>
      <c r="E220" s="1782"/>
      <c r="F220" s="1782"/>
      <c r="G220" s="1782"/>
      <c r="H220" s="1782"/>
      <c r="I220" s="1783"/>
    </row>
    <row r="221" spans="2:9" ht="18" customHeight="1">
      <c r="B221" s="1781"/>
      <c r="C221" s="1782"/>
      <c r="D221" s="1782"/>
      <c r="E221" s="1782"/>
      <c r="F221" s="1782"/>
      <c r="G221" s="1782"/>
      <c r="H221" s="1782"/>
      <c r="I221" s="1783"/>
    </row>
    <row r="222" spans="2:9" ht="18" customHeight="1">
      <c r="B222" s="1781"/>
      <c r="C222" s="1782"/>
      <c r="D222" s="1782"/>
      <c r="E222" s="1782"/>
      <c r="F222" s="1782"/>
      <c r="G222" s="1782"/>
      <c r="H222" s="1782"/>
      <c r="I222" s="1783"/>
    </row>
    <row r="223" spans="2:9" ht="18" customHeight="1">
      <c r="B223" s="1781"/>
      <c r="C223" s="1782"/>
      <c r="D223" s="1782"/>
      <c r="E223" s="1782"/>
      <c r="F223" s="1782"/>
      <c r="G223" s="1782"/>
      <c r="H223" s="1782"/>
      <c r="I223" s="1783"/>
    </row>
    <row r="224" spans="2:9" ht="18" customHeight="1">
      <c r="B224" s="1781"/>
      <c r="C224" s="1782"/>
      <c r="D224" s="1782"/>
      <c r="E224" s="1782"/>
      <c r="F224" s="1782"/>
      <c r="G224" s="1782"/>
      <c r="H224" s="1782"/>
      <c r="I224" s="1783"/>
    </row>
    <row r="225" spans="2:9" ht="18" customHeight="1" thickBot="1">
      <c r="B225" s="1784"/>
      <c r="C225" s="1785"/>
      <c r="D225" s="1785"/>
      <c r="E225" s="1785"/>
      <c r="F225" s="1785"/>
      <c r="G225" s="1785"/>
      <c r="H225" s="1785"/>
      <c r="I225" s="1786"/>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41" priority="7">
      <formula>LEN(TRIM(B33))=0</formula>
    </cfRule>
  </conditionalFormatting>
  <conditionalFormatting sqref="B40:B43">
    <cfRule type="containsBlanks" dxfId="140" priority="6">
      <formula>LEN(TRIM(B40))=0</formula>
    </cfRule>
  </conditionalFormatting>
  <conditionalFormatting sqref="B50:I53 B56:I63 B65:I72 B75:I82 B84:I91 B95:I101 B103:I109 B113:I124 B126:I137 B141:I144 B147:I156 B158:I167 B170:I179 B182 B191 B200 B209 B218">
    <cfRule type="containsBlanks" dxfId="139" priority="2">
      <formula>LEN(TRIM(B50))=0</formula>
    </cfRule>
  </conditionalFormatting>
  <conditionalFormatting sqref="C33:C36">
    <cfRule type="containsBlanks" dxfId="138" priority="4">
      <formula>LEN(TRIM(C33))=0</formula>
    </cfRule>
  </conditionalFormatting>
  <conditionalFormatting sqref="C40:C43">
    <cfRule type="containsBlanks" dxfId="137" priority="3">
      <formula>LEN(TRIM(C40))=0</formula>
    </cfRule>
  </conditionalFormatting>
  <conditionalFormatting sqref="C9:I10 C13:I15 B191:I198 B200:I207 B209:I216 B218:I225">
    <cfRule type="containsBlanks" dxfId="136" priority="5">
      <formula>LEN(TRIM(B9))=0</formula>
    </cfRule>
  </conditionalFormatting>
  <conditionalFormatting sqref="C11:I12 C16:I16">
    <cfRule type="containsBlanks" dxfId="135" priority="8">
      <formula>LEN(TRIM(C11))=0</formula>
    </cfRule>
  </conditionalFormatting>
  <conditionalFormatting sqref="C21:I25 C8 C19:I19 C20 C28:C29">
    <cfRule type="containsBlanks" dxfId="134" priority="11">
      <formula>LEN(TRIM(C8))=0</formula>
    </cfRule>
  </conditionalFormatting>
  <conditionalFormatting sqref="C21:I25">
    <cfRule type="containsBlanks" dxfId="133" priority="1">
      <formula>LEN(TRIM(C21))=0</formula>
    </cfRule>
  </conditionalFormatting>
  <conditionalFormatting sqref="D33:I36 G37 I37">
    <cfRule type="containsBlanks" dxfId="132" priority="10">
      <formula>LEN(TRIM(D33))=0</formula>
    </cfRule>
  </conditionalFormatting>
  <conditionalFormatting sqref="D40:I43 G44 I44">
    <cfRule type="containsBlanks" dxfId="131" priority="9">
      <formula>LEN(TRIM(D40))=0</formula>
    </cfRule>
  </conditionalFormatting>
  <dataValidations count="4">
    <dataValidation type="list" allowBlank="1" showInputMessage="1" showErrorMessage="1" sqref="B40:B43 B33:B36" xr:uid="{FBEB07CC-FBF1-4C4D-9309-0779D2E5E405}">
      <formula1>活動種別</formula1>
    </dataValidation>
    <dataValidation type="list" allowBlank="1" showInputMessage="1" showErrorMessage="1" sqref="C16:I16" xr:uid="{C5BBB7E3-A520-4136-84FB-FB4AA96211CC}">
      <formula1>補助対象の種類</formula1>
    </dataValidation>
    <dataValidation type="list" allowBlank="1" showInputMessage="1" showErrorMessage="1" sqref="C12:I12" xr:uid="{587FE5C8-F4E7-4EF0-92AE-D141B6D72C93}">
      <formula1>システム・設備区分</formula1>
    </dataValidation>
    <dataValidation type="list" allowBlank="1" showInputMessage="1" showErrorMessage="1" sqref="C11:I11" xr:uid="{C0187380-68E8-44ED-960A-6A0696F2D5D4}">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C68E3-EED2-4C18-8ADE-9F6136E60EB9}">
  <sheetPr codeName="Sheet18">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57" t="s">
        <v>1258</v>
      </c>
      <c r="C5" s="1757"/>
      <c r="D5" s="1757"/>
      <c r="E5" s="1757"/>
      <c r="F5" s="1757"/>
      <c r="G5" s="1757"/>
      <c r="H5" s="1757"/>
      <c r="I5" s="1757"/>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1" t="s">
        <v>1121</v>
      </c>
      <c r="C8" s="654" t="str">
        <f ca="1">MID(CELL("filename",A1),FIND("票",CELL("filename",K2))+1,LEN(CELL("filename",A1)))</f>
        <v>4</v>
      </c>
      <c r="D8" s="178"/>
      <c r="E8" s="178"/>
      <c r="F8" s="178"/>
      <c r="N8" s="157"/>
    </row>
    <row r="9" spans="2:27" ht="25.15" customHeight="1">
      <c r="B9" s="823" t="s">
        <v>1537</v>
      </c>
      <c r="C9" s="1758"/>
      <c r="D9" s="1759"/>
      <c r="E9" s="1759"/>
      <c r="F9" s="1759"/>
      <c r="G9" s="1759"/>
      <c r="H9" s="1759"/>
      <c r="I9" s="1760"/>
      <c r="L9" s="315"/>
      <c r="M9" s="315"/>
      <c r="N9" s="315"/>
      <c r="O9" s="315"/>
      <c r="P9" s="315"/>
      <c r="Q9" s="315"/>
      <c r="R9" s="315"/>
      <c r="S9" s="315"/>
      <c r="T9" s="315"/>
      <c r="U9" s="315"/>
      <c r="V9" s="315"/>
      <c r="W9" s="159"/>
    </row>
    <row r="10" spans="2:27" ht="30" customHeight="1">
      <c r="B10" s="824" t="s">
        <v>1099</v>
      </c>
      <c r="C10" s="1754"/>
      <c r="D10" s="1755"/>
      <c r="E10" s="1755"/>
      <c r="F10" s="1755"/>
      <c r="G10" s="1755"/>
      <c r="H10" s="1755"/>
      <c r="I10" s="1756"/>
      <c r="L10" s="315"/>
      <c r="M10" s="315"/>
      <c r="N10" s="315"/>
      <c r="O10" s="315"/>
      <c r="P10" s="315"/>
      <c r="Q10" s="315"/>
      <c r="R10" s="315"/>
      <c r="S10" s="315"/>
      <c r="T10" s="315"/>
      <c r="U10" s="315"/>
      <c r="V10" s="315"/>
      <c r="W10" s="315"/>
    </row>
    <row r="11" spans="2:27" ht="18" customHeight="1">
      <c r="B11" s="824" t="s">
        <v>1101</v>
      </c>
      <c r="C11" s="1754"/>
      <c r="D11" s="1755"/>
      <c r="E11" s="1755"/>
      <c r="F11" s="1755"/>
      <c r="G11" s="1755"/>
      <c r="H11" s="1755"/>
      <c r="I11" s="1756"/>
      <c r="L11" s="315"/>
      <c r="M11" s="315"/>
      <c r="N11" s="315"/>
      <c r="O11" s="315"/>
      <c r="P11" s="315"/>
      <c r="Q11" s="315"/>
      <c r="R11" s="315"/>
      <c r="S11" s="315"/>
      <c r="T11" s="315"/>
      <c r="U11" s="315"/>
      <c r="V11" s="315"/>
      <c r="W11" s="315"/>
      <c r="X11" s="315"/>
      <c r="Y11" s="315"/>
      <c r="Z11" s="315"/>
      <c r="AA11" s="315"/>
    </row>
    <row r="12" spans="2:27" ht="18" customHeight="1">
      <c r="B12" s="824" t="s">
        <v>1100</v>
      </c>
      <c r="C12" s="1754"/>
      <c r="D12" s="1755"/>
      <c r="E12" s="1755"/>
      <c r="F12" s="1755"/>
      <c r="G12" s="1755"/>
      <c r="H12" s="1755"/>
      <c r="I12" s="1756"/>
      <c r="L12" s="315"/>
      <c r="M12" s="315"/>
      <c r="N12" s="315"/>
      <c r="O12" s="315"/>
      <c r="P12" s="315"/>
      <c r="Q12" s="315"/>
      <c r="Y12" s="159"/>
      <c r="Z12" s="159"/>
      <c r="AA12" s="159"/>
    </row>
    <row r="13" spans="2:27" ht="18" customHeight="1">
      <c r="B13" s="824" t="s">
        <v>1297</v>
      </c>
      <c r="C13" s="1754"/>
      <c r="D13" s="1755"/>
      <c r="E13" s="1755"/>
      <c r="F13" s="1755"/>
      <c r="G13" s="1755"/>
      <c r="H13" s="1755"/>
      <c r="I13" s="1756"/>
      <c r="L13" s="314"/>
      <c r="M13" s="314"/>
      <c r="N13" s="314"/>
      <c r="O13" s="314"/>
      <c r="P13" s="315"/>
      <c r="Q13" s="315"/>
      <c r="Y13" s="159"/>
      <c r="Z13" s="159"/>
      <c r="AA13" s="159"/>
    </row>
    <row r="14" spans="2:27" ht="18" customHeight="1">
      <c r="B14" s="824" t="s">
        <v>1102</v>
      </c>
      <c r="C14" s="1754"/>
      <c r="D14" s="1755"/>
      <c r="E14" s="1755"/>
      <c r="F14" s="1755"/>
      <c r="G14" s="1755"/>
      <c r="H14" s="1755"/>
      <c r="I14" s="1756"/>
      <c r="L14" s="270"/>
      <c r="M14" s="314"/>
      <c r="N14" s="314"/>
      <c r="O14" s="314"/>
      <c r="P14" s="314"/>
      <c r="Q14" s="314"/>
      <c r="Y14" s="159"/>
      <c r="Z14" s="159"/>
      <c r="AA14" s="159"/>
    </row>
    <row r="15" spans="2:27" ht="18" customHeight="1">
      <c r="B15" s="825" t="s">
        <v>1103</v>
      </c>
      <c r="C15" s="1767"/>
      <c r="D15" s="1768"/>
      <c r="E15" s="1768"/>
      <c r="F15" s="1768"/>
      <c r="G15" s="1768"/>
      <c r="H15" s="1768"/>
      <c r="I15" s="1769"/>
      <c r="L15" s="270"/>
      <c r="M15" s="314"/>
      <c r="N15" s="314"/>
      <c r="O15" s="314"/>
      <c r="P15" s="314"/>
      <c r="Q15" s="314"/>
      <c r="X15" s="159"/>
      <c r="Y15" s="159"/>
      <c r="Z15" s="159"/>
      <c r="AA15" s="159"/>
    </row>
    <row r="16" spans="2:27" ht="18" customHeight="1" thickBot="1">
      <c r="B16" s="826" t="s">
        <v>1207</v>
      </c>
      <c r="C16" s="1770"/>
      <c r="D16" s="1771"/>
      <c r="E16" s="1771"/>
      <c r="F16" s="1771"/>
      <c r="G16" s="1771"/>
      <c r="H16" s="1771"/>
      <c r="I16" s="1772"/>
      <c r="L16" s="270"/>
      <c r="M16" s="314"/>
      <c r="N16" s="314"/>
      <c r="O16" s="314"/>
      <c r="P16" s="314"/>
      <c r="Q16" s="314"/>
      <c r="X16" s="159"/>
      <c r="Y16" s="159"/>
      <c r="Z16" s="159"/>
      <c r="AA16" s="159"/>
    </row>
    <row r="17" spans="2:27" ht="12" customHeight="1">
      <c r="B17" s="688"/>
      <c r="C17" s="688"/>
      <c r="D17" s="688"/>
      <c r="E17" s="688"/>
      <c r="F17" s="688"/>
      <c r="G17" s="688"/>
      <c r="H17" s="688"/>
      <c r="I17" s="688"/>
      <c r="L17" s="270"/>
      <c r="M17" s="314"/>
      <c r="N17" s="314"/>
      <c r="O17" s="314"/>
      <c r="P17" s="314"/>
      <c r="Q17" s="314"/>
      <c r="X17" s="159"/>
      <c r="Y17" s="159"/>
      <c r="Z17" s="159"/>
      <c r="AA17" s="159"/>
    </row>
    <row r="18" spans="2:27" ht="18" customHeight="1" thickBot="1">
      <c r="B18" s="827" t="s">
        <v>1208</v>
      </c>
      <c r="C18" s="688"/>
      <c r="D18" s="688"/>
      <c r="E18" s="688"/>
      <c r="F18" s="688"/>
      <c r="G18" s="688"/>
      <c r="H18" s="688"/>
      <c r="I18" s="688"/>
      <c r="L18" s="270"/>
      <c r="M18" s="314"/>
      <c r="N18" s="314"/>
      <c r="O18" s="314"/>
      <c r="P18" s="314"/>
      <c r="Q18" s="314"/>
      <c r="X18" s="159"/>
      <c r="Y18" s="159"/>
      <c r="Z18" s="159"/>
      <c r="AA18" s="159"/>
    </row>
    <row r="19" spans="2:27" ht="18" customHeight="1" thickBot="1">
      <c r="B19" s="828" t="s">
        <v>1103</v>
      </c>
      <c r="C19" s="1773" t="str">
        <f>IF($C$15="","",$C$15)</f>
        <v/>
      </c>
      <c r="D19" s="1774"/>
      <c r="E19" s="1774"/>
      <c r="F19" s="1774"/>
      <c r="G19" s="1774"/>
      <c r="H19" s="1774"/>
      <c r="I19" s="1775"/>
      <c r="L19" s="270"/>
      <c r="M19" s="314"/>
      <c r="N19" s="314"/>
      <c r="O19" s="314"/>
      <c r="P19" s="314"/>
      <c r="Q19" s="314"/>
      <c r="X19" s="159"/>
      <c r="Y19" s="159"/>
      <c r="Z19" s="159"/>
      <c r="AA19" s="159"/>
    </row>
    <row r="20" spans="2:27" ht="18" customHeight="1" thickBot="1">
      <c r="B20" s="1776" t="s">
        <v>1527</v>
      </c>
      <c r="C20" s="1777"/>
      <c r="D20" s="674"/>
      <c r="E20" s="675"/>
      <c r="F20" s="675"/>
      <c r="G20" s="675"/>
      <c r="H20" s="675"/>
      <c r="I20" s="676"/>
      <c r="L20" s="270"/>
      <c r="M20" s="314"/>
      <c r="N20" s="314"/>
      <c r="O20" s="314"/>
      <c r="P20" s="314"/>
      <c r="Q20" s="314"/>
      <c r="X20" s="159"/>
      <c r="Y20" s="159"/>
      <c r="Z20" s="159"/>
      <c r="AA20" s="159"/>
    </row>
    <row r="21" spans="2:27" ht="18" customHeight="1">
      <c r="B21" s="677" t="s">
        <v>1522</v>
      </c>
      <c r="C21" s="1778"/>
      <c r="D21" s="1779"/>
      <c r="E21" s="1779"/>
      <c r="F21" s="1779"/>
      <c r="G21" s="1779"/>
      <c r="H21" s="1779"/>
      <c r="I21" s="1780"/>
      <c r="L21" s="270"/>
      <c r="M21" s="314"/>
      <c r="N21" s="314"/>
      <c r="O21" s="314"/>
      <c r="P21" s="314"/>
      <c r="Q21" s="314"/>
      <c r="X21" s="159"/>
      <c r="Y21" s="159"/>
      <c r="Z21" s="159"/>
      <c r="AA21" s="159"/>
    </row>
    <row r="22" spans="2:27" ht="18" customHeight="1">
      <c r="B22" s="678" t="s">
        <v>1523</v>
      </c>
      <c r="C22" s="1787"/>
      <c r="D22" s="1788"/>
      <c r="E22" s="1788"/>
      <c r="F22" s="1788"/>
      <c r="G22" s="1788"/>
      <c r="H22" s="1788"/>
      <c r="I22" s="1789"/>
      <c r="L22" s="270"/>
      <c r="M22" s="314"/>
      <c r="N22" s="314"/>
      <c r="O22" s="314"/>
      <c r="P22" s="314"/>
      <c r="Q22" s="314"/>
      <c r="X22" s="159"/>
      <c r="Y22" s="159"/>
      <c r="Z22" s="159"/>
      <c r="AA22" s="159"/>
    </row>
    <row r="23" spans="2:27" ht="24" customHeight="1">
      <c r="B23" s="679" t="s">
        <v>1524</v>
      </c>
      <c r="C23" s="1787"/>
      <c r="D23" s="1788"/>
      <c r="E23" s="1788"/>
      <c r="F23" s="1788"/>
      <c r="G23" s="1788"/>
      <c r="H23" s="1788"/>
      <c r="I23" s="1789"/>
      <c r="L23" s="270"/>
      <c r="M23" s="314"/>
      <c r="N23" s="314"/>
      <c r="O23" s="314"/>
      <c r="P23" s="314"/>
      <c r="Q23" s="314"/>
      <c r="X23" s="159"/>
      <c r="Y23" s="159"/>
      <c r="Z23" s="159"/>
      <c r="AA23" s="159"/>
    </row>
    <row r="24" spans="2:27" ht="22.15" customHeight="1">
      <c r="B24" s="680" t="s">
        <v>1525</v>
      </c>
      <c r="C24" s="1787"/>
      <c r="D24" s="1788"/>
      <c r="E24" s="1788"/>
      <c r="F24" s="1788"/>
      <c r="G24" s="1788"/>
      <c r="H24" s="1788"/>
      <c r="I24" s="1789"/>
      <c r="L24" s="270"/>
      <c r="M24" s="314"/>
      <c r="N24" s="314"/>
      <c r="O24" s="314"/>
      <c r="P24" s="314"/>
      <c r="Q24" s="314"/>
      <c r="X24" s="159"/>
      <c r="Y24" s="159"/>
      <c r="Z24" s="159"/>
      <c r="AA24" s="159"/>
    </row>
    <row r="25" spans="2:27" ht="18" customHeight="1" thickBot="1">
      <c r="B25" s="681" t="s">
        <v>1526</v>
      </c>
      <c r="C25" s="1790"/>
      <c r="D25" s="1791"/>
      <c r="E25" s="1791"/>
      <c r="F25" s="1791"/>
      <c r="G25" s="1791"/>
      <c r="H25" s="1791"/>
      <c r="I25" s="1792"/>
      <c r="R25" s="314"/>
      <c r="S25" s="314"/>
      <c r="T25" s="314"/>
      <c r="U25" s="314"/>
      <c r="V25" s="314"/>
      <c r="W25" s="159"/>
      <c r="X25" s="159"/>
      <c r="Y25" s="159"/>
      <c r="Z25" s="159"/>
      <c r="AA25" s="159"/>
    </row>
    <row r="26" spans="2:27" ht="12" customHeight="1">
      <c r="B26" s="688"/>
      <c r="C26" s="688"/>
      <c r="D26" s="688"/>
      <c r="E26" s="688"/>
      <c r="F26" s="688"/>
      <c r="G26" s="688"/>
      <c r="H26" s="688"/>
      <c r="I26" s="688"/>
      <c r="R26" s="314"/>
      <c r="S26" s="314"/>
      <c r="T26" s="314"/>
      <c r="U26" s="314"/>
      <c r="V26" s="314"/>
      <c r="W26" s="159"/>
      <c r="X26" s="159"/>
      <c r="Y26" s="159"/>
      <c r="Z26" s="159"/>
      <c r="AA26" s="159"/>
    </row>
    <row r="27" spans="2:27" ht="18" customHeight="1" thickBot="1">
      <c r="B27" s="827" t="s">
        <v>1209</v>
      </c>
      <c r="C27" s="688"/>
      <c r="D27" s="688"/>
      <c r="E27" s="688"/>
      <c r="F27" s="688"/>
      <c r="G27" s="688"/>
      <c r="H27" s="688"/>
      <c r="I27" s="688"/>
      <c r="L27" s="254"/>
      <c r="M27" s="233"/>
      <c r="N27" s="233"/>
      <c r="O27" s="233"/>
      <c r="P27" s="233"/>
      <c r="Q27" s="233"/>
      <c r="R27" s="233"/>
      <c r="S27" s="233"/>
      <c r="T27" s="233"/>
      <c r="U27" s="233"/>
      <c r="V27" s="233"/>
      <c r="W27" s="233"/>
      <c r="X27" s="233"/>
      <c r="Y27" s="233"/>
      <c r="Z27" s="233"/>
      <c r="AA27" s="233"/>
    </row>
    <row r="28" spans="2:27" ht="18" customHeight="1">
      <c r="B28" s="829" t="s">
        <v>1113</v>
      </c>
      <c r="C28" s="830" t="e">
        <f>G37-G44</f>
        <v>#VALUE!</v>
      </c>
      <c r="D28" s="831" t="s">
        <v>48</v>
      </c>
      <c r="E28" s="688"/>
      <c r="F28" s="688"/>
      <c r="G28" s="688"/>
      <c r="H28" s="688"/>
      <c r="I28" s="688"/>
    </row>
    <row r="29" spans="2:27" ht="18" customHeight="1" thickBot="1">
      <c r="B29" s="826" t="s">
        <v>1114</v>
      </c>
      <c r="C29" s="832" t="e">
        <f>I37-I44</f>
        <v>#VALUE!</v>
      </c>
      <c r="D29" s="833" t="s">
        <v>1115</v>
      </c>
      <c r="E29" s="688" t="s">
        <v>1176</v>
      </c>
      <c r="F29" s="688"/>
      <c r="G29" s="688"/>
      <c r="H29" s="688"/>
      <c r="I29" s="688"/>
    </row>
    <row r="30" spans="2:27" ht="12" customHeight="1">
      <c r="B30" s="827"/>
      <c r="C30" s="688"/>
      <c r="D30" s="688"/>
      <c r="E30" s="688"/>
      <c r="F30" s="688"/>
      <c r="G30" s="688"/>
      <c r="H30" s="688"/>
      <c r="I30" s="688"/>
      <c r="N30" s="1761" t="s">
        <v>1252</v>
      </c>
      <c r="O30" s="1762"/>
      <c r="P30" s="1762"/>
      <c r="Q30" s="1762"/>
      <c r="R30" s="1763"/>
    </row>
    <row r="31" spans="2:27" ht="18" customHeight="1" thickBot="1">
      <c r="B31" s="834" t="s">
        <v>1131</v>
      </c>
      <c r="C31" s="688"/>
      <c r="D31" s="688"/>
      <c r="E31" s="688"/>
      <c r="F31" s="688"/>
      <c r="G31" s="688"/>
      <c r="H31" s="688"/>
      <c r="I31" s="688"/>
      <c r="N31" s="272" t="s">
        <v>1251</v>
      </c>
      <c r="R31" s="273"/>
    </row>
    <row r="32" spans="2:27" ht="25.15" customHeight="1" thickBot="1">
      <c r="B32" s="835" t="s">
        <v>157</v>
      </c>
      <c r="C32" s="1764" t="s">
        <v>1109</v>
      </c>
      <c r="D32" s="1765"/>
      <c r="E32" s="1764" t="s">
        <v>47</v>
      </c>
      <c r="F32" s="1766"/>
      <c r="G32" s="836" t="s">
        <v>1111</v>
      </c>
      <c r="H32" s="837" t="s">
        <v>1110</v>
      </c>
      <c r="I32" s="836" t="s">
        <v>1112</v>
      </c>
      <c r="N32" s="272" t="s">
        <v>1245</v>
      </c>
      <c r="O32" s="274" t="s">
        <v>1246</v>
      </c>
      <c r="P32" s="274" t="s">
        <v>1247</v>
      </c>
      <c r="Q32" s="274" t="s">
        <v>1248</v>
      </c>
      <c r="R32" s="275" t="s">
        <v>1249</v>
      </c>
    </row>
    <row r="33" spans="1:18" ht="18" customHeight="1">
      <c r="A33" s="1108" t="str">
        <f>IF($B33="","",VLOOKUP($B33,単位と係数,2,FALSE))</f>
        <v/>
      </c>
      <c r="B33" s="838"/>
      <c r="C33" s="839"/>
      <c r="D33" s="840" t="str">
        <f>IF($B33="","",VLOOKUP($B33,単位と係数,4,FALSE))</f>
        <v/>
      </c>
      <c r="E33" s="841" t="str">
        <f>IF(B33="","",IF(A33=1,VLOOKUP(B33,単位と係数,7,FALSE),VLOOKUP(B33,単位と係数,5,FALSE)*VLOOKUP(B33,単位と係数,7,FALSE)))</f>
        <v/>
      </c>
      <c r="F33" s="842" t="str">
        <f>IF($B33="","","t-CO2/"&amp;$D33)</f>
        <v/>
      </c>
      <c r="G33" s="843" t="str">
        <f>IF(OR($C33="",$E33=""),"",$C33*$E33)</f>
        <v/>
      </c>
      <c r="H33" s="844" t="str">
        <f>IF($B33="","",VLOOKUP($B33,単価,3,FALSE))</f>
        <v/>
      </c>
      <c r="I33" s="845" t="str">
        <f>IF(OR($C33="",$H33=""),"",$C33*$H33)</f>
        <v/>
      </c>
      <c r="N33" s="276" t="str">
        <f>A33</f>
        <v/>
      </c>
      <c r="O33" s="277">
        <f>IF(COUNTIF($B33,"*系統電力*"),"*系統電力*",IF(COUNTIF($B33,"*産業用蒸気*"),"*産業用蒸気*",IF(COUNTIF($B33,"*温水*"),"*温水*",IF(COUNTIF($B33,"*冷水*"),"*冷水*",IF(COUNTIF($B33,"*蒸気（産業用以外）*"),"*蒸気（産業用以外）*",$B33)))))</f>
        <v>0</v>
      </c>
      <c r="P33" s="278">
        <f>C33</f>
        <v>0</v>
      </c>
      <c r="Q33" s="279" t="e">
        <f>IFERROR(VLOOKUP($O33,電力等のGJ換算係数,2,FALSE),IF(VLOOKUP($O33,単位と係数,5,FALSE)="","",VLOOKUP($O33,単位と係数,5,FALSE)))</f>
        <v>#N/A</v>
      </c>
      <c r="R33" s="280" t="str">
        <f>IFERROR(P33*Q33,"---")</f>
        <v>---</v>
      </c>
    </row>
    <row r="34" spans="1:18" ht="18" customHeight="1">
      <c r="A34" s="1108" t="str">
        <f>IF($B34="","",VLOOKUP($B34,単位と係数,2,FALSE))</f>
        <v/>
      </c>
      <c r="B34" s="846"/>
      <c r="C34" s="847"/>
      <c r="D34" s="848" t="str">
        <f>IF($B34="","",VLOOKUP($B34,単位と係数,4,FALSE))</f>
        <v/>
      </c>
      <c r="E34" s="849" t="str">
        <f>IF(B34="","",IF(A34=1,VLOOKUP(B34,単位と係数,7,FALSE),VLOOKUP(B34,単位と係数,5,FALSE)*VLOOKUP(B34,単位と係数,7,FALSE)))</f>
        <v/>
      </c>
      <c r="F34" s="850" t="str">
        <f>IF($B34="","","t-CO2/"&amp;$D34)</f>
        <v/>
      </c>
      <c r="G34" s="851" t="str">
        <f>IF(OR($C34="",$E34=""),"",$C34*$E34)</f>
        <v/>
      </c>
      <c r="H34" s="852" t="str">
        <f>IF($B34="","",VLOOKUP($B34,単価,3,FALSE))</f>
        <v/>
      </c>
      <c r="I34" s="853" t="str">
        <f>IF(OR($C34="",$H34=""),"",$C34*$H34)</f>
        <v/>
      </c>
      <c r="N34" s="276" t="str">
        <f>A34</f>
        <v/>
      </c>
      <c r="O34" s="277">
        <f>IF(COUNTIF($B34,"*系統電力*"),"*系統電力*",IF(COUNTIF($B34,"*産業用蒸気*"),"*産業用蒸気*",IF(COUNTIF($B34,"*温水*"),"*温水*",IF(COUNTIF($B34,"*冷水*"),"*冷水*",IF(COUNTIF($B34,"*蒸気（産業用以外）*"),"*蒸気（産業用以外）*",$B34)))))</f>
        <v>0</v>
      </c>
      <c r="P34" s="278">
        <f>C34</f>
        <v>0</v>
      </c>
      <c r="Q34" s="279" t="e">
        <f>IFERROR(VLOOKUP($O34,電力等のGJ換算係数,2,FALSE),IF(VLOOKUP($O34,単位と係数,5,FALSE)="","",VLOOKUP($O34,単位と係数,5,FALSE)))</f>
        <v>#N/A</v>
      </c>
      <c r="R34" s="280" t="str">
        <f>IFERROR(P34*Q34,"---")</f>
        <v>---</v>
      </c>
    </row>
    <row r="35" spans="1:18" ht="18" customHeight="1">
      <c r="A35" s="1108" t="str">
        <f>IF($B35="","",VLOOKUP($B35,単位と係数,2,FALSE))</f>
        <v/>
      </c>
      <c r="B35" s="846"/>
      <c r="C35" s="847"/>
      <c r="D35" s="848" t="str">
        <f>IF($B35="","",VLOOKUP($B35,単位と係数,4,FALSE))</f>
        <v/>
      </c>
      <c r="E35" s="849" t="str">
        <f>IF(B35="","",IF(A35=1,VLOOKUP(B35,単位と係数,7,FALSE),VLOOKUP(B35,単位と係数,5,FALSE)*VLOOKUP(B35,単位と係数,7,FALSE)))</f>
        <v/>
      </c>
      <c r="F35" s="850" t="str">
        <f>IF($B35="","","t-CO2/"&amp;$D35)</f>
        <v/>
      </c>
      <c r="G35" s="851" t="str">
        <f>IF(OR($C35="",$E35=""),"",$C35*$E35)</f>
        <v/>
      </c>
      <c r="H35" s="852" t="str">
        <f>IF($B35="","",VLOOKUP($B35,単価,3,FALSE))</f>
        <v/>
      </c>
      <c r="I35" s="853" t="str">
        <f>IF(OR($C35="",$H35=""),"",$C35*$H35)</f>
        <v/>
      </c>
      <c r="N35" s="276" t="str">
        <f>A35</f>
        <v/>
      </c>
      <c r="O35" s="277">
        <f>IF(COUNTIF($B35,"*系統電力*"),"*系統電力*",IF(COUNTIF($B35,"*産業用蒸気*"),"*産業用蒸気*",IF(COUNTIF($B35,"*温水*"),"*温水*",IF(COUNTIF($B35,"*冷水*"),"*冷水*",IF(COUNTIF($B35,"*蒸気（産業用以外）*"),"*蒸気（産業用以外）*",$B35)))))</f>
        <v>0</v>
      </c>
      <c r="P35" s="278">
        <f>C35</f>
        <v>0</v>
      </c>
      <c r="Q35" s="279" t="e">
        <f>IFERROR(VLOOKUP($O35,電力等のGJ換算係数,2,FALSE),IF(VLOOKUP($O35,単位と係数,5,FALSE)="","",VLOOKUP($O35,単位と係数,5,FALSE)))</f>
        <v>#N/A</v>
      </c>
      <c r="R35" s="280" t="str">
        <f>IFERROR(P35*Q35,"---")</f>
        <v>---</v>
      </c>
    </row>
    <row r="36" spans="1:18" ht="18" customHeight="1" thickBot="1">
      <c r="A36" s="1108" t="str">
        <f>IF($B36="","",VLOOKUP($B36,単位と係数,2,FALSE))</f>
        <v/>
      </c>
      <c r="B36" s="854"/>
      <c r="C36" s="855"/>
      <c r="D36" s="856" t="str">
        <f>IF($B36="","",VLOOKUP($B36,単位と係数,4,FALSE))</f>
        <v/>
      </c>
      <c r="E36" s="857" t="str">
        <f>IF(B36="","",IF(A36=1,VLOOKUP(B36,単位と係数,7,FALSE),VLOOKUP(B36,単位と係数,5,FALSE)*VLOOKUP(B36,単位と係数,7,FALSE)))</f>
        <v/>
      </c>
      <c r="F36" s="858" t="str">
        <f>IF($B36="","","t-CO2/"&amp;$D36)</f>
        <v/>
      </c>
      <c r="G36" s="859" t="str">
        <f>IF(OR($C36="",$E36=""),"",$C36*$E36)</f>
        <v/>
      </c>
      <c r="H36" s="860" t="str">
        <f>IF($B36="","",VLOOKUP($B36,単価,3,FALSE))</f>
        <v/>
      </c>
      <c r="I36" s="861" t="str">
        <f>IF(OR($C36="",$H36=""),"",$C36*$H36)</f>
        <v/>
      </c>
      <c r="N36" s="276" t="str">
        <f>A36</f>
        <v/>
      </c>
      <c r="O36" s="277">
        <f>IF(COUNTIF($B36,"*系統電力*"),"*系統電力*",IF(COUNTIF($B36,"*産業用蒸気*"),"*産業用蒸気*",IF(COUNTIF($B36,"*温水*"),"*温水*",IF(COUNTIF($B36,"*冷水*"),"*冷水*",IF(COUNTIF($B36,"*蒸気（産業用以外）*"),"*蒸気（産業用以外）*",$B36)))))</f>
        <v>0</v>
      </c>
      <c r="P36" s="278">
        <f>C36</f>
        <v>0</v>
      </c>
      <c r="Q36" s="279" t="e">
        <f>IFERROR(VLOOKUP($O36,電力等のGJ換算係数,2,FALSE),IF(VLOOKUP($O36,単位と係数,5,FALSE)="","",VLOOKUP($O36,単位と係数,5,FALSE)))</f>
        <v>#N/A</v>
      </c>
      <c r="R36" s="280" t="str">
        <f>IFERROR(P36*Q36,"---")</f>
        <v>---</v>
      </c>
    </row>
    <row r="37" spans="1:18" ht="18" customHeight="1" thickBot="1">
      <c r="A37" s="1108"/>
      <c r="B37" s="688"/>
      <c r="C37" s="688"/>
      <c r="D37" s="688"/>
      <c r="E37" s="688"/>
      <c r="F37" s="947" t="s">
        <v>14</v>
      </c>
      <c r="G37" s="862" t="str">
        <f>IF(G33="","",SUM(G33:G36))</f>
        <v/>
      </c>
      <c r="H37" s="863"/>
      <c r="I37" s="864" t="str">
        <f>IF(I33="","",SUM(I33:I36))</f>
        <v/>
      </c>
      <c r="N37" s="281"/>
      <c r="O37" s="282"/>
      <c r="P37" s="283"/>
      <c r="Q37" s="284" t="s">
        <v>1250</v>
      </c>
      <c r="R37" s="280">
        <f>SUM(R33:R36)</f>
        <v>0</v>
      </c>
    </row>
    <row r="38" spans="1:18" ht="18" customHeight="1" thickBot="1">
      <c r="A38" s="1108"/>
      <c r="B38" s="834" t="s">
        <v>1130</v>
      </c>
      <c r="C38" s="688"/>
      <c r="D38" s="688"/>
      <c r="E38" s="688"/>
      <c r="F38" s="688"/>
      <c r="G38" s="865" t="s">
        <v>1173</v>
      </c>
      <c r="H38" s="688"/>
      <c r="I38" s="865"/>
      <c r="N38" s="272" t="s">
        <v>1253</v>
      </c>
      <c r="R38" s="273"/>
    </row>
    <row r="39" spans="1:18" ht="25.15" customHeight="1" thickBot="1">
      <c r="A39" s="1108"/>
      <c r="B39" s="835" t="s">
        <v>157</v>
      </c>
      <c r="C39" s="1764" t="s">
        <v>1109</v>
      </c>
      <c r="D39" s="1765"/>
      <c r="E39" s="1764" t="s">
        <v>47</v>
      </c>
      <c r="F39" s="1766"/>
      <c r="G39" s="836" t="s">
        <v>1111</v>
      </c>
      <c r="H39" s="837" t="s">
        <v>1110</v>
      </c>
      <c r="I39" s="836" t="s">
        <v>1112</v>
      </c>
      <c r="N39" s="272" t="s">
        <v>1245</v>
      </c>
      <c r="O39" s="274" t="s">
        <v>1246</v>
      </c>
      <c r="P39" s="274" t="s">
        <v>1247</v>
      </c>
      <c r="Q39" s="274" t="s">
        <v>1248</v>
      </c>
      <c r="R39" s="275" t="s">
        <v>1249</v>
      </c>
    </row>
    <row r="40" spans="1:18" ht="18" customHeight="1">
      <c r="A40" s="1108" t="str">
        <f>IF($B40="","",VLOOKUP($B40,単位と係数,2,FALSE))</f>
        <v/>
      </c>
      <c r="B40" s="838"/>
      <c r="C40" s="839"/>
      <c r="D40" s="840" t="str">
        <f>IF($B40="","",VLOOKUP($B40,単位と係数,4,FALSE))</f>
        <v/>
      </c>
      <c r="E40" s="841" t="str">
        <f>IF(B40="","",IF(A40=1,VLOOKUP(B40,単位と係数,7,FALSE),VLOOKUP(B40,単位と係数,5,FALSE)*VLOOKUP(B40,単位と係数,7,FALSE)))</f>
        <v/>
      </c>
      <c r="F40" s="842" t="str">
        <f>IF($B40="","","t-CO2/"&amp;$D40)</f>
        <v/>
      </c>
      <c r="G40" s="843" t="str">
        <f>IF(OR($C40="",$E40=""),"",$C40*$E40)</f>
        <v/>
      </c>
      <c r="H40" s="844" t="str">
        <f>IF($B40="","",VLOOKUP($B40,単価,3,FALSE))</f>
        <v/>
      </c>
      <c r="I40" s="845" t="str">
        <f>IF(OR($C40="",$H40=""),"",$C40*$H40)</f>
        <v/>
      </c>
      <c r="N40" s="276" t="str">
        <f>A40</f>
        <v/>
      </c>
      <c r="O40" s="277">
        <f>IF(COUNTIF($B40,"*系統電力*"),"*系統電力*",IF(COUNTIF($B40,"*産業用蒸気*"),"*産業用蒸気*",IF(COUNTIF($B40,"*温水*"),"*温水*",IF(COUNTIF($B40,"*冷水*"),"*冷水*",IF(COUNTIF($B40,"*蒸気（産業用以外）*"),"*蒸気（産業用以外）*",$B40)))))</f>
        <v>0</v>
      </c>
      <c r="P40" s="278">
        <f>C40</f>
        <v>0</v>
      </c>
      <c r="Q40" s="279" t="e">
        <f>IFERROR(VLOOKUP($O40,電力等のGJ換算係数,2,FALSE),IF(VLOOKUP($O40,単位と係数,5,FALSE)="","",VLOOKUP($O40,単位と係数,5,FALSE)))</f>
        <v>#N/A</v>
      </c>
      <c r="R40" s="280" t="str">
        <f>IFERROR(P40*Q40,"---")</f>
        <v>---</v>
      </c>
    </row>
    <row r="41" spans="1:18" ht="18" customHeight="1">
      <c r="A41" s="1108" t="str">
        <f>IF($B41="","",VLOOKUP($B41,単位と係数,2,FALSE))</f>
        <v/>
      </c>
      <c r="B41" s="846"/>
      <c r="C41" s="847"/>
      <c r="D41" s="848" t="str">
        <f>IF($B41="","",VLOOKUP($B41,単位と係数,4,FALSE))</f>
        <v/>
      </c>
      <c r="E41" s="849" t="str">
        <f>IF(B41="","",IF(A41=1,VLOOKUP(B41,単位と係数,7,FALSE),VLOOKUP(B41,単位と係数,5,FALSE)*VLOOKUP(B41,単位と係数,7,FALSE)))</f>
        <v/>
      </c>
      <c r="F41" s="850" t="str">
        <f>IF($B41="","","t-CO2/"&amp;$D41)</f>
        <v/>
      </c>
      <c r="G41" s="851" t="str">
        <f>IF(OR($C41="",$E41=""),"",$C41*$E41)</f>
        <v/>
      </c>
      <c r="H41" s="852" t="str">
        <f>IF($B41="","",VLOOKUP($B41,単価,3,FALSE))</f>
        <v/>
      </c>
      <c r="I41" s="853" t="str">
        <f>IF(OR($C41="",$H41=""),"",$C41*$H41)</f>
        <v/>
      </c>
      <c r="N41" s="276" t="str">
        <f>A41</f>
        <v/>
      </c>
      <c r="O41" s="277">
        <f>IF(COUNTIF($B41,"*系統電力*"),"*系統電力*",IF(COUNTIF($B41,"*産業用蒸気*"),"*産業用蒸気*",IF(COUNTIF($B41,"*温水*"),"*温水*",IF(COUNTIF($B41,"*冷水*"),"*冷水*",IF(COUNTIF($B41,"*蒸気（産業用以外）*"),"*蒸気（産業用以外）*",$B41)))))</f>
        <v>0</v>
      </c>
      <c r="P41" s="278">
        <f>C41</f>
        <v>0</v>
      </c>
      <c r="Q41" s="279" t="e">
        <f>IFERROR(VLOOKUP($O41,電力等のGJ換算係数,2,FALSE),IF(VLOOKUP($O41,単位と係数,5,FALSE)="","",VLOOKUP($O41,単位と係数,5,FALSE)))</f>
        <v>#N/A</v>
      </c>
      <c r="R41" s="280" t="str">
        <f>IFERROR(P41*Q41,"---")</f>
        <v>---</v>
      </c>
    </row>
    <row r="42" spans="1:18" ht="18" customHeight="1">
      <c r="A42" s="1108" t="str">
        <f>IF($B42="","",VLOOKUP($B42,単位と係数,2,FALSE))</f>
        <v/>
      </c>
      <c r="B42" s="846"/>
      <c r="C42" s="847"/>
      <c r="D42" s="848" t="str">
        <f>IF($B42="","",VLOOKUP($B42,単位と係数,4,FALSE))</f>
        <v/>
      </c>
      <c r="E42" s="849" t="str">
        <f>IF(B42="","",IF(A42=1,VLOOKUP(B42,単位と係数,7,FALSE),VLOOKUP(B42,単位と係数,5,FALSE)*VLOOKUP(B42,単位と係数,7,FALSE)))</f>
        <v/>
      </c>
      <c r="F42" s="850" t="str">
        <f>IF($B42="","","t-CO2/"&amp;$D42)</f>
        <v/>
      </c>
      <c r="G42" s="851" t="str">
        <f>IF(OR($C42="",$E42=""),"",$C42*$E42)</f>
        <v/>
      </c>
      <c r="H42" s="852" t="str">
        <f>IF($B42="","",VLOOKUP($B42,単価,3,FALSE))</f>
        <v/>
      </c>
      <c r="I42" s="853" t="str">
        <f>IF(OR($C42="",$H42=""),"",$C42*$H42)</f>
        <v/>
      </c>
      <c r="N42" s="276" t="str">
        <f>A42</f>
        <v/>
      </c>
      <c r="O42" s="277">
        <f>IF(COUNTIF($B42,"*系統電力*"),"*系統電力*",IF(COUNTIF($B42,"*産業用蒸気*"),"*産業用蒸気*",IF(COUNTIF($B42,"*温水*"),"*温水*",IF(COUNTIF($B42,"*冷水*"),"*冷水*",IF(COUNTIF($B42,"*蒸気（産業用以外）*"),"*蒸気（産業用以外）*",$B42)))))</f>
        <v>0</v>
      </c>
      <c r="P42" s="278">
        <f>C42</f>
        <v>0</v>
      </c>
      <c r="Q42" s="279" t="e">
        <f>IFERROR(VLOOKUP($O42,電力等のGJ換算係数,2,FALSE),IF(VLOOKUP($O42,単位と係数,5,FALSE)="","",VLOOKUP($O42,単位と係数,5,FALSE)))</f>
        <v>#N/A</v>
      </c>
      <c r="R42" s="280" t="str">
        <f>IFERROR(P42*Q42,"---")</f>
        <v>---</v>
      </c>
    </row>
    <row r="43" spans="1:18" ht="18" customHeight="1" thickBot="1">
      <c r="A43" s="1108" t="str">
        <f>IF($B43="","",VLOOKUP($B43,単位と係数,2,FALSE))</f>
        <v/>
      </c>
      <c r="B43" s="854"/>
      <c r="C43" s="855"/>
      <c r="D43" s="856" t="str">
        <f>IF($B43="","",VLOOKUP($B43,単位と係数,4,FALSE))</f>
        <v/>
      </c>
      <c r="E43" s="857" t="str">
        <f>IF(B43="","",IF(A43=1,VLOOKUP(B43,単位と係数,7,FALSE),VLOOKUP(B43,単位と係数,5,FALSE)*VLOOKUP(B43,単位と係数,7,FALSE)))</f>
        <v/>
      </c>
      <c r="F43" s="858" t="str">
        <f>IF($B43="","","t-CO2/"&amp;$D43)</f>
        <v/>
      </c>
      <c r="G43" s="859" t="str">
        <f>IF(OR($C43="",$E43=""),"",$C43*$E43)</f>
        <v/>
      </c>
      <c r="H43" s="860" t="str">
        <f>IF($B43="","",VLOOKUP($B43,単価,3,FALSE))</f>
        <v/>
      </c>
      <c r="I43" s="861" t="str">
        <f>IF(OR($C43="",$H43=""),"",$C43*$H43)</f>
        <v/>
      </c>
      <c r="N43" s="276" t="str">
        <f>A43</f>
        <v/>
      </c>
      <c r="O43" s="277">
        <f>IF(COUNTIF($B43,"*系統電力*"),"*系統電力*",IF(COUNTIF($B43,"*産業用蒸気*"),"*産業用蒸気*",IF(COUNTIF($B43,"*温水*"),"*温水*",IF(COUNTIF($B43,"*冷水*"),"*冷水*",IF(COUNTIF($B43,"*蒸気（産業用以外）*"),"*蒸気（産業用以外）*",$B43)))))</f>
        <v>0</v>
      </c>
      <c r="P43" s="278">
        <f>C43</f>
        <v>0</v>
      </c>
      <c r="Q43" s="279" t="e">
        <f>IFERROR(VLOOKUP($O43,電力等のGJ換算係数,2,FALSE),IF(VLOOKUP($O43,単位と係数,5,FALSE)="","",VLOOKUP($O43,単位と係数,5,FALSE)))</f>
        <v>#N/A</v>
      </c>
      <c r="R43" s="280" t="str">
        <f>IFERROR(P43*Q43,"---")</f>
        <v>---</v>
      </c>
    </row>
    <row r="44" spans="1:18" ht="18" customHeight="1" thickBot="1">
      <c r="B44" s="688"/>
      <c r="C44" s="688"/>
      <c r="D44" s="688"/>
      <c r="E44" s="688"/>
      <c r="F44" s="947" t="s">
        <v>14</v>
      </c>
      <c r="G44" s="862" t="str">
        <f>IF(G40="","",SUM(G40:G43))</f>
        <v/>
      </c>
      <c r="H44" s="863"/>
      <c r="I44" s="864" t="str">
        <f>IF(I40="","",SUM(I40:I43))</f>
        <v/>
      </c>
      <c r="N44" s="285"/>
      <c r="O44" s="286"/>
      <c r="P44" s="287"/>
      <c r="Q44" s="288" t="s">
        <v>1250</v>
      </c>
      <c r="R44" s="289">
        <f>SUM(R40:R43)</f>
        <v>0</v>
      </c>
    </row>
    <row r="45" spans="1:18" ht="18" customHeight="1">
      <c r="B45" s="688"/>
      <c r="C45" s="688"/>
      <c r="D45" s="688"/>
      <c r="E45" s="688"/>
      <c r="F45" s="688"/>
      <c r="G45" s="865" t="s">
        <v>1174</v>
      </c>
      <c r="H45" s="688"/>
      <c r="I45" s="865"/>
    </row>
    <row r="46" spans="1:18" ht="18" customHeight="1">
      <c r="B46" s="688"/>
      <c r="C46" s="688"/>
      <c r="D46" s="688"/>
      <c r="E46" s="688"/>
      <c r="F46" s="688"/>
      <c r="G46" s="865"/>
      <c r="H46" s="688"/>
      <c r="I46" s="865"/>
    </row>
    <row r="47" spans="1:18" ht="12" customHeight="1">
      <c r="I47" s="295" t="str">
        <f ca="1">$B$3&amp;"_個票"&amp;$C$8</f>
        <v>別添6_個票4</v>
      </c>
    </row>
    <row r="48" spans="1:18" ht="18" customHeight="1" thickBot="1">
      <c r="B48" s="33" t="s">
        <v>1210</v>
      </c>
    </row>
    <row r="49" spans="2:9" ht="18" customHeight="1">
      <c r="B49" s="1793" t="s">
        <v>1211</v>
      </c>
      <c r="C49" s="1794"/>
      <c r="D49" s="1794"/>
      <c r="E49" s="1794"/>
      <c r="F49" s="1794"/>
      <c r="G49" s="1794"/>
      <c r="H49" s="1794"/>
      <c r="I49" s="1795"/>
    </row>
    <row r="50" spans="2:9" ht="18" customHeight="1">
      <c r="B50" s="1781"/>
      <c r="C50" s="1782"/>
      <c r="D50" s="1782"/>
      <c r="E50" s="1782"/>
      <c r="F50" s="1782"/>
      <c r="G50" s="1782"/>
      <c r="H50" s="1782"/>
      <c r="I50" s="1783"/>
    </row>
    <row r="51" spans="2:9" ht="18" customHeight="1">
      <c r="B51" s="1781"/>
      <c r="C51" s="1782"/>
      <c r="D51" s="1782"/>
      <c r="E51" s="1782"/>
      <c r="F51" s="1782"/>
      <c r="G51" s="1782"/>
      <c r="H51" s="1782"/>
      <c r="I51" s="1783"/>
    </row>
    <row r="52" spans="2:9" ht="18" customHeight="1">
      <c r="B52" s="1781"/>
      <c r="C52" s="1782"/>
      <c r="D52" s="1782"/>
      <c r="E52" s="1782"/>
      <c r="F52" s="1782"/>
      <c r="G52" s="1782"/>
      <c r="H52" s="1782"/>
      <c r="I52" s="1783"/>
    </row>
    <row r="53" spans="2:9" ht="18" customHeight="1" thickBot="1">
      <c r="B53" s="1784"/>
      <c r="C53" s="1785"/>
      <c r="D53" s="1785"/>
      <c r="E53" s="1785"/>
      <c r="F53" s="1785"/>
      <c r="G53" s="1785"/>
      <c r="H53" s="1785"/>
      <c r="I53" s="1786"/>
    </row>
    <row r="54" spans="2:9" ht="18" customHeight="1" thickBot="1"/>
    <row r="55" spans="2:9" ht="18" customHeight="1">
      <c r="B55" s="290" t="s">
        <v>1128</v>
      </c>
      <c r="C55" s="291"/>
      <c r="D55" s="291"/>
      <c r="E55" s="291"/>
      <c r="F55" s="291"/>
      <c r="G55" s="291"/>
      <c r="H55" s="291"/>
      <c r="I55" s="292"/>
    </row>
    <row r="56" spans="2:9" ht="18" customHeight="1">
      <c r="B56" s="1781"/>
      <c r="C56" s="1782"/>
      <c r="D56" s="1782"/>
      <c r="E56" s="1782"/>
      <c r="F56" s="1782"/>
      <c r="G56" s="1782"/>
      <c r="H56" s="1782"/>
      <c r="I56" s="1783"/>
    </row>
    <row r="57" spans="2:9" ht="18" customHeight="1">
      <c r="B57" s="1781"/>
      <c r="C57" s="1782"/>
      <c r="D57" s="1782"/>
      <c r="E57" s="1782"/>
      <c r="F57" s="1782"/>
      <c r="G57" s="1782"/>
      <c r="H57" s="1782"/>
      <c r="I57" s="1783"/>
    </row>
    <row r="58" spans="2:9" ht="18" customHeight="1">
      <c r="B58" s="1781"/>
      <c r="C58" s="1782"/>
      <c r="D58" s="1782"/>
      <c r="E58" s="1782"/>
      <c r="F58" s="1782"/>
      <c r="G58" s="1782"/>
      <c r="H58" s="1782"/>
      <c r="I58" s="1783"/>
    </row>
    <row r="59" spans="2:9" ht="18" customHeight="1">
      <c r="B59" s="1781"/>
      <c r="C59" s="1782"/>
      <c r="D59" s="1782"/>
      <c r="E59" s="1782"/>
      <c r="F59" s="1782"/>
      <c r="G59" s="1782"/>
      <c r="H59" s="1782"/>
      <c r="I59" s="1783"/>
    </row>
    <row r="60" spans="2:9" ht="18" customHeight="1">
      <c r="B60" s="1781"/>
      <c r="C60" s="1782"/>
      <c r="D60" s="1782"/>
      <c r="E60" s="1782"/>
      <c r="F60" s="1782"/>
      <c r="G60" s="1782"/>
      <c r="H60" s="1782"/>
      <c r="I60" s="1783"/>
    </row>
    <row r="61" spans="2:9" ht="18" customHeight="1">
      <c r="B61" s="1781"/>
      <c r="C61" s="1782"/>
      <c r="D61" s="1782"/>
      <c r="E61" s="1782"/>
      <c r="F61" s="1782"/>
      <c r="G61" s="1782"/>
      <c r="H61" s="1782"/>
      <c r="I61" s="1783"/>
    </row>
    <row r="62" spans="2:9" ht="18" customHeight="1">
      <c r="B62" s="1781"/>
      <c r="C62" s="1782"/>
      <c r="D62" s="1782"/>
      <c r="E62" s="1782"/>
      <c r="F62" s="1782"/>
      <c r="G62" s="1782"/>
      <c r="H62" s="1782"/>
      <c r="I62" s="1783"/>
    </row>
    <row r="63" spans="2:9" ht="18" customHeight="1" thickBot="1">
      <c r="B63" s="1781"/>
      <c r="C63" s="1782"/>
      <c r="D63" s="1782"/>
      <c r="E63" s="1782"/>
      <c r="F63" s="1782"/>
      <c r="G63" s="1782"/>
      <c r="H63" s="1782"/>
      <c r="I63" s="1783"/>
    </row>
    <row r="64" spans="2:9" ht="18" customHeight="1">
      <c r="B64" s="290" t="s">
        <v>1129</v>
      </c>
      <c r="C64" s="293"/>
      <c r="D64" s="293"/>
      <c r="E64" s="293"/>
      <c r="F64" s="293"/>
      <c r="G64" s="293"/>
      <c r="H64" s="293"/>
      <c r="I64" s="294"/>
    </row>
    <row r="65" spans="2:9" ht="18" customHeight="1">
      <c r="B65" s="1781"/>
      <c r="C65" s="1782"/>
      <c r="D65" s="1782"/>
      <c r="E65" s="1782"/>
      <c r="F65" s="1782"/>
      <c r="G65" s="1782"/>
      <c r="H65" s="1782"/>
      <c r="I65" s="1783"/>
    </row>
    <row r="66" spans="2:9" ht="18" customHeight="1">
      <c r="B66" s="1781"/>
      <c r="C66" s="1782"/>
      <c r="D66" s="1782"/>
      <c r="E66" s="1782"/>
      <c r="F66" s="1782"/>
      <c r="G66" s="1782"/>
      <c r="H66" s="1782"/>
      <c r="I66" s="1783"/>
    </row>
    <row r="67" spans="2:9" ht="18" customHeight="1">
      <c r="B67" s="1781"/>
      <c r="C67" s="1782"/>
      <c r="D67" s="1782"/>
      <c r="E67" s="1782"/>
      <c r="F67" s="1782"/>
      <c r="G67" s="1782"/>
      <c r="H67" s="1782"/>
      <c r="I67" s="1783"/>
    </row>
    <row r="68" spans="2:9" ht="18" customHeight="1">
      <c r="B68" s="1781"/>
      <c r="C68" s="1782"/>
      <c r="D68" s="1782"/>
      <c r="E68" s="1782"/>
      <c r="F68" s="1782"/>
      <c r="G68" s="1782"/>
      <c r="H68" s="1782"/>
      <c r="I68" s="1783"/>
    </row>
    <row r="69" spans="2:9" ht="18" customHeight="1">
      <c r="B69" s="1781"/>
      <c r="C69" s="1782"/>
      <c r="D69" s="1782"/>
      <c r="E69" s="1782"/>
      <c r="F69" s="1782"/>
      <c r="G69" s="1782"/>
      <c r="H69" s="1782"/>
      <c r="I69" s="1783"/>
    </row>
    <row r="70" spans="2:9" ht="18" customHeight="1">
      <c r="B70" s="1781"/>
      <c r="C70" s="1782"/>
      <c r="D70" s="1782"/>
      <c r="E70" s="1782"/>
      <c r="F70" s="1782"/>
      <c r="G70" s="1782"/>
      <c r="H70" s="1782"/>
      <c r="I70" s="1783"/>
    </row>
    <row r="71" spans="2:9" ht="18" customHeight="1">
      <c r="B71" s="1781"/>
      <c r="C71" s="1782"/>
      <c r="D71" s="1782"/>
      <c r="E71" s="1782"/>
      <c r="F71" s="1782"/>
      <c r="G71" s="1782"/>
      <c r="H71" s="1782"/>
      <c r="I71" s="1783"/>
    </row>
    <row r="72" spans="2:9" ht="18" customHeight="1" thickBot="1">
      <c r="B72" s="1784"/>
      <c r="C72" s="1785"/>
      <c r="D72" s="1785"/>
      <c r="E72" s="1785"/>
      <c r="F72" s="1785"/>
      <c r="G72" s="1785"/>
      <c r="H72" s="1785"/>
      <c r="I72" s="1786"/>
    </row>
    <row r="73" spans="2:9" ht="18" customHeight="1" thickBot="1"/>
    <row r="74" spans="2:9" ht="18" customHeight="1">
      <c r="B74" s="946" t="s">
        <v>1132</v>
      </c>
      <c r="C74" s="293"/>
      <c r="D74" s="293"/>
      <c r="E74" s="293"/>
      <c r="F74" s="293"/>
      <c r="G74" s="293"/>
      <c r="H74" s="293"/>
      <c r="I74" s="294"/>
    </row>
    <row r="75" spans="2:9" ht="18" customHeight="1">
      <c r="B75" s="1781"/>
      <c r="C75" s="1782"/>
      <c r="D75" s="1782"/>
      <c r="E75" s="1782"/>
      <c r="F75" s="1782"/>
      <c r="G75" s="1782"/>
      <c r="H75" s="1782"/>
      <c r="I75" s="1783"/>
    </row>
    <row r="76" spans="2:9" ht="18" customHeight="1">
      <c r="B76" s="1781"/>
      <c r="C76" s="1782"/>
      <c r="D76" s="1782"/>
      <c r="E76" s="1782"/>
      <c r="F76" s="1782"/>
      <c r="G76" s="1782"/>
      <c r="H76" s="1782"/>
      <c r="I76" s="1783"/>
    </row>
    <row r="77" spans="2:9" ht="18" customHeight="1">
      <c r="B77" s="1781"/>
      <c r="C77" s="1782"/>
      <c r="D77" s="1782"/>
      <c r="E77" s="1782"/>
      <c r="F77" s="1782"/>
      <c r="G77" s="1782"/>
      <c r="H77" s="1782"/>
      <c r="I77" s="1783"/>
    </row>
    <row r="78" spans="2:9" ht="18" customHeight="1">
      <c r="B78" s="1781"/>
      <c r="C78" s="1782"/>
      <c r="D78" s="1782"/>
      <c r="E78" s="1782"/>
      <c r="F78" s="1782"/>
      <c r="G78" s="1782"/>
      <c r="H78" s="1782"/>
      <c r="I78" s="1783"/>
    </row>
    <row r="79" spans="2:9" ht="18" customHeight="1">
      <c r="B79" s="1781"/>
      <c r="C79" s="1782"/>
      <c r="D79" s="1782"/>
      <c r="E79" s="1782"/>
      <c r="F79" s="1782"/>
      <c r="G79" s="1782"/>
      <c r="H79" s="1782"/>
      <c r="I79" s="1783"/>
    </row>
    <row r="80" spans="2:9" ht="18" customHeight="1">
      <c r="B80" s="1781"/>
      <c r="C80" s="1782"/>
      <c r="D80" s="1782"/>
      <c r="E80" s="1782"/>
      <c r="F80" s="1782"/>
      <c r="G80" s="1782"/>
      <c r="H80" s="1782"/>
      <c r="I80" s="1783"/>
    </row>
    <row r="81" spans="2:9" ht="18" customHeight="1">
      <c r="B81" s="1781"/>
      <c r="C81" s="1782"/>
      <c r="D81" s="1782"/>
      <c r="E81" s="1782"/>
      <c r="F81" s="1782"/>
      <c r="G81" s="1782"/>
      <c r="H81" s="1782"/>
      <c r="I81" s="1783"/>
    </row>
    <row r="82" spans="2:9" ht="18" customHeight="1" thickBot="1">
      <c r="B82" s="1781"/>
      <c r="C82" s="1782"/>
      <c r="D82" s="1782"/>
      <c r="E82" s="1782"/>
      <c r="F82" s="1782"/>
      <c r="G82" s="1782"/>
      <c r="H82" s="1782"/>
      <c r="I82" s="1783"/>
    </row>
    <row r="83" spans="2:9" ht="18" customHeight="1">
      <c r="B83" s="290" t="s">
        <v>1133</v>
      </c>
      <c r="C83" s="293"/>
      <c r="D83" s="293"/>
      <c r="E83" s="293"/>
      <c r="F83" s="293"/>
      <c r="G83" s="293"/>
      <c r="H83" s="293"/>
      <c r="I83" s="294"/>
    </row>
    <row r="84" spans="2:9" ht="18" customHeight="1">
      <c r="B84" s="1781"/>
      <c r="C84" s="1782"/>
      <c r="D84" s="1782"/>
      <c r="E84" s="1782"/>
      <c r="F84" s="1782"/>
      <c r="G84" s="1782"/>
      <c r="H84" s="1782"/>
      <c r="I84" s="1783"/>
    </row>
    <row r="85" spans="2:9" ht="18" customHeight="1">
      <c r="B85" s="1781"/>
      <c r="C85" s="1782"/>
      <c r="D85" s="1782"/>
      <c r="E85" s="1782"/>
      <c r="F85" s="1782"/>
      <c r="G85" s="1782"/>
      <c r="H85" s="1782"/>
      <c r="I85" s="1783"/>
    </row>
    <row r="86" spans="2:9" ht="18" customHeight="1">
      <c r="B86" s="1781"/>
      <c r="C86" s="1782"/>
      <c r="D86" s="1782"/>
      <c r="E86" s="1782"/>
      <c r="F86" s="1782"/>
      <c r="G86" s="1782"/>
      <c r="H86" s="1782"/>
      <c r="I86" s="1783"/>
    </row>
    <row r="87" spans="2:9" ht="18" customHeight="1">
      <c r="B87" s="1781"/>
      <c r="C87" s="1782"/>
      <c r="D87" s="1782"/>
      <c r="E87" s="1782"/>
      <c r="F87" s="1782"/>
      <c r="G87" s="1782"/>
      <c r="H87" s="1782"/>
      <c r="I87" s="1783"/>
    </row>
    <row r="88" spans="2:9" ht="18" customHeight="1">
      <c r="B88" s="1781"/>
      <c r="C88" s="1782"/>
      <c r="D88" s="1782"/>
      <c r="E88" s="1782"/>
      <c r="F88" s="1782"/>
      <c r="G88" s="1782"/>
      <c r="H88" s="1782"/>
      <c r="I88" s="1783"/>
    </row>
    <row r="89" spans="2:9" ht="18" customHeight="1">
      <c r="B89" s="1781"/>
      <c r="C89" s="1782"/>
      <c r="D89" s="1782"/>
      <c r="E89" s="1782"/>
      <c r="F89" s="1782"/>
      <c r="G89" s="1782"/>
      <c r="H89" s="1782"/>
      <c r="I89" s="1783"/>
    </row>
    <row r="90" spans="2:9" ht="18" customHeight="1">
      <c r="B90" s="1781"/>
      <c r="C90" s="1782"/>
      <c r="D90" s="1782"/>
      <c r="E90" s="1782"/>
      <c r="F90" s="1782"/>
      <c r="G90" s="1782"/>
      <c r="H90" s="1782"/>
      <c r="I90" s="1783"/>
    </row>
    <row r="91" spans="2:9" ht="18" customHeight="1" thickBot="1">
      <c r="B91" s="1784"/>
      <c r="C91" s="1785"/>
      <c r="D91" s="1785"/>
      <c r="E91" s="1785"/>
      <c r="F91" s="1785"/>
      <c r="G91" s="1785"/>
      <c r="H91" s="1785"/>
      <c r="I91" s="1786"/>
    </row>
    <row r="92" spans="2:9" ht="12" customHeight="1">
      <c r="I92" s="295" t="str">
        <f ca="1">$B$3&amp;"_個票"&amp;$C$8</f>
        <v>別添6_個票4</v>
      </c>
    </row>
    <row r="93" spans="2:9" ht="12" customHeight="1" thickBot="1">
      <c r="I93" s="295"/>
    </row>
    <row r="94" spans="2:9" ht="18" customHeight="1">
      <c r="B94" s="290" t="s">
        <v>1212</v>
      </c>
      <c r="C94" s="293"/>
      <c r="D94" s="293"/>
      <c r="E94" s="293"/>
      <c r="F94" s="293"/>
      <c r="G94" s="293"/>
      <c r="H94" s="293"/>
      <c r="I94" s="294"/>
    </row>
    <row r="95" spans="2:9" ht="18" customHeight="1">
      <c r="B95" s="1781"/>
      <c r="C95" s="1782"/>
      <c r="D95" s="1782"/>
      <c r="E95" s="1782"/>
      <c r="F95" s="1782"/>
      <c r="G95" s="1782"/>
      <c r="H95" s="1782"/>
      <c r="I95" s="1783"/>
    </row>
    <row r="96" spans="2:9" ht="18" customHeight="1">
      <c r="B96" s="1781"/>
      <c r="C96" s="1782"/>
      <c r="D96" s="1782"/>
      <c r="E96" s="1782"/>
      <c r="F96" s="1782"/>
      <c r="G96" s="1782"/>
      <c r="H96" s="1782"/>
      <c r="I96" s="1783"/>
    </row>
    <row r="97" spans="2:9" ht="18" customHeight="1">
      <c r="B97" s="1781"/>
      <c r="C97" s="1782"/>
      <c r="D97" s="1782"/>
      <c r="E97" s="1782"/>
      <c r="F97" s="1782"/>
      <c r="G97" s="1782"/>
      <c r="H97" s="1782"/>
      <c r="I97" s="1783"/>
    </row>
    <row r="98" spans="2:9" ht="18" customHeight="1">
      <c r="B98" s="1781"/>
      <c r="C98" s="1782"/>
      <c r="D98" s="1782"/>
      <c r="E98" s="1782"/>
      <c r="F98" s="1782"/>
      <c r="G98" s="1782"/>
      <c r="H98" s="1782"/>
      <c r="I98" s="1783"/>
    </row>
    <row r="99" spans="2:9" ht="18" customHeight="1">
      <c r="B99" s="1781"/>
      <c r="C99" s="1782"/>
      <c r="D99" s="1782"/>
      <c r="E99" s="1782"/>
      <c r="F99" s="1782"/>
      <c r="G99" s="1782"/>
      <c r="H99" s="1782"/>
      <c r="I99" s="1783"/>
    </row>
    <row r="100" spans="2:9" ht="18" customHeight="1">
      <c r="B100" s="1781"/>
      <c r="C100" s="1782"/>
      <c r="D100" s="1782"/>
      <c r="E100" s="1782"/>
      <c r="F100" s="1782"/>
      <c r="G100" s="1782"/>
      <c r="H100" s="1782"/>
      <c r="I100" s="1783"/>
    </row>
    <row r="101" spans="2:9" ht="18" customHeight="1" thickBot="1">
      <c r="B101" s="1784"/>
      <c r="C101" s="1785"/>
      <c r="D101" s="1785"/>
      <c r="E101" s="1785"/>
      <c r="F101" s="1785"/>
      <c r="G101" s="1785"/>
      <c r="H101" s="1785"/>
      <c r="I101" s="1786"/>
    </row>
    <row r="102" spans="2:9" ht="18" customHeight="1">
      <c r="B102" s="290" t="s">
        <v>1138</v>
      </c>
      <c r="C102" s="293"/>
      <c r="D102" s="293"/>
      <c r="E102" s="293"/>
      <c r="F102" s="293"/>
      <c r="G102" s="293"/>
      <c r="H102" s="293"/>
      <c r="I102" s="294"/>
    </row>
    <row r="103" spans="2:9" ht="18" customHeight="1">
      <c r="B103" s="1781"/>
      <c r="C103" s="1782"/>
      <c r="D103" s="1782"/>
      <c r="E103" s="1782"/>
      <c r="F103" s="1782"/>
      <c r="G103" s="1782"/>
      <c r="H103" s="1782"/>
      <c r="I103" s="1783"/>
    </row>
    <row r="104" spans="2:9" ht="18" customHeight="1">
      <c r="B104" s="1781"/>
      <c r="C104" s="1782"/>
      <c r="D104" s="1782"/>
      <c r="E104" s="1782"/>
      <c r="F104" s="1782"/>
      <c r="G104" s="1782"/>
      <c r="H104" s="1782"/>
      <c r="I104" s="1783"/>
    </row>
    <row r="105" spans="2:9" ht="18" customHeight="1">
      <c r="B105" s="1781"/>
      <c r="C105" s="1782"/>
      <c r="D105" s="1782"/>
      <c r="E105" s="1782"/>
      <c r="F105" s="1782"/>
      <c r="G105" s="1782"/>
      <c r="H105" s="1782"/>
      <c r="I105" s="1783"/>
    </row>
    <row r="106" spans="2:9" ht="18" customHeight="1">
      <c r="B106" s="1781"/>
      <c r="C106" s="1782"/>
      <c r="D106" s="1782"/>
      <c r="E106" s="1782"/>
      <c r="F106" s="1782"/>
      <c r="G106" s="1782"/>
      <c r="H106" s="1782"/>
      <c r="I106" s="1783"/>
    </row>
    <row r="107" spans="2:9" ht="18" customHeight="1">
      <c r="B107" s="1781"/>
      <c r="C107" s="1782"/>
      <c r="D107" s="1782"/>
      <c r="E107" s="1782"/>
      <c r="F107" s="1782"/>
      <c r="G107" s="1782"/>
      <c r="H107" s="1782"/>
      <c r="I107" s="1783"/>
    </row>
    <row r="108" spans="2:9" ht="18" customHeight="1">
      <c r="B108" s="1781"/>
      <c r="C108" s="1782"/>
      <c r="D108" s="1782"/>
      <c r="E108" s="1782"/>
      <c r="F108" s="1782"/>
      <c r="G108" s="1782"/>
      <c r="H108" s="1782"/>
      <c r="I108" s="1783"/>
    </row>
    <row r="109" spans="2:9" ht="18" customHeight="1" thickBot="1">
      <c r="B109" s="1784"/>
      <c r="C109" s="1785"/>
      <c r="D109" s="1785"/>
      <c r="E109" s="1785"/>
      <c r="F109" s="1785"/>
      <c r="G109" s="1785"/>
      <c r="H109" s="1785"/>
      <c r="I109" s="1786"/>
    </row>
    <row r="111" spans="2:9" ht="18" customHeight="1" thickBot="1">
      <c r="B111" s="33" t="s">
        <v>1213</v>
      </c>
    </row>
    <row r="112" spans="2:9" ht="18" customHeight="1" thickBot="1">
      <c r="B112" s="317" t="s">
        <v>1134</v>
      </c>
    </row>
    <row r="113" spans="2:9" ht="18" customHeight="1">
      <c r="B113" s="1805"/>
      <c r="C113" s="1806"/>
      <c r="D113" s="1806"/>
      <c r="E113" s="1806"/>
      <c r="F113" s="1806"/>
      <c r="G113" s="1806"/>
      <c r="H113" s="1806"/>
      <c r="I113" s="1807"/>
    </row>
    <row r="114" spans="2:9" ht="18" customHeight="1">
      <c r="B114" s="1781"/>
      <c r="C114" s="1782"/>
      <c r="D114" s="1782"/>
      <c r="E114" s="1782"/>
      <c r="F114" s="1782"/>
      <c r="G114" s="1782"/>
      <c r="H114" s="1782"/>
      <c r="I114" s="1783"/>
    </row>
    <row r="115" spans="2:9" ht="18" customHeight="1">
      <c r="B115" s="1781"/>
      <c r="C115" s="1782"/>
      <c r="D115" s="1782"/>
      <c r="E115" s="1782"/>
      <c r="F115" s="1782"/>
      <c r="G115" s="1782"/>
      <c r="H115" s="1782"/>
      <c r="I115" s="1783"/>
    </row>
    <row r="116" spans="2:9" ht="18" customHeight="1">
      <c r="B116" s="1781"/>
      <c r="C116" s="1782"/>
      <c r="D116" s="1782"/>
      <c r="E116" s="1782"/>
      <c r="F116" s="1782"/>
      <c r="G116" s="1782"/>
      <c r="H116" s="1782"/>
      <c r="I116" s="1783"/>
    </row>
    <row r="117" spans="2:9" ht="18" customHeight="1">
      <c r="B117" s="1781"/>
      <c r="C117" s="1782"/>
      <c r="D117" s="1782"/>
      <c r="E117" s="1782"/>
      <c r="F117" s="1782"/>
      <c r="G117" s="1782"/>
      <c r="H117" s="1782"/>
      <c r="I117" s="1783"/>
    </row>
    <row r="118" spans="2:9" ht="18" customHeight="1">
      <c r="B118" s="1781"/>
      <c r="C118" s="1782"/>
      <c r="D118" s="1782"/>
      <c r="E118" s="1782"/>
      <c r="F118" s="1782"/>
      <c r="G118" s="1782"/>
      <c r="H118" s="1782"/>
      <c r="I118" s="1783"/>
    </row>
    <row r="119" spans="2:9" ht="18" customHeight="1">
      <c r="B119" s="1781"/>
      <c r="C119" s="1782"/>
      <c r="D119" s="1782"/>
      <c r="E119" s="1782"/>
      <c r="F119" s="1782"/>
      <c r="G119" s="1782"/>
      <c r="H119" s="1782"/>
      <c r="I119" s="1783"/>
    </row>
    <row r="120" spans="2:9" ht="18" customHeight="1">
      <c r="B120" s="1781"/>
      <c r="C120" s="1782"/>
      <c r="D120" s="1782"/>
      <c r="E120" s="1782"/>
      <c r="F120" s="1782"/>
      <c r="G120" s="1782"/>
      <c r="H120" s="1782"/>
      <c r="I120" s="1783"/>
    </row>
    <row r="121" spans="2:9" ht="18" customHeight="1">
      <c r="B121" s="1781"/>
      <c r="C121" s="1782"/>
      <c r="D121" s="1782"/>
      <c r="E121" s="1782"/>
      <c r="F121" s="1782"/>
      <c r="G121" s="1782"/>
      <c r="H121" s="1782"/>
      <c r="I121" s="1783"/>
    </row>
    <row r="122" spans="2:9" ht="18" customHeight="1">
      <c r="B122" s="1781"/>
      <c r="C122" s="1782"/>
      <c r="D122" s="1782"/>
      <c r="E122" s="1782"/>
      <c r="F122" s="1782"/>
      <c r="G122" s="1782"/>
      <c r="H122" s="1782"/>
      <c r="I122" s="1783"/>
    </row>
    <row r="123" spans="2:9" ht="18" customHeight="1">
      <c r="B123" s="1781"/>
      <c r="C123" s="1782"/>
      <c r="D123" s="1782"/>
      <c r="E123" s="1782"/>
      <c r="F123" s="1782"/>
      <c r="G123" s="1782"/>
      <c r="H123" s="1782"/>
      <c r="I123" s="1783"/>
    </row>
    <row r="124" spans="2:9" ht="18" customHeight="1" thickBot="1">
      <c r="B124" s="1784"/>
      <c r="C124" s="1785"/>
      <c r="D124" s="1785"/>
      <c r="E124" s="1785"/>
      <c r="F124" s="1785"/>
      <c r="G124" s="1785"/>
      <c r="H124" s="1785"/>
      <c r="I124" s="1786"/>
    </row>
    <row r="125" spans="2:9" ht="18" customHeight="1" thickBot="1">
      <c r="B125" s="317" t="s">
        <v>1135</v>
      </c>
    </row>
    <row r="126" spans="2:9" ht="18" customHeight="1">
      <c r="B126" s="1805"/>
      <c r="C126" s="1806"/>
      <c r="D126" s="1806"/>
      <c r="E126" s="1806"/>
      <c r="F126" s="1806"/>
      <c r="G126" s="1806"/>
      <c r="H126" s="1806"/>
      <c r="I126" s="1807"/>
    </row>
    <row r="127" spans="2:9" ht="18" customHeight="1">
      <c r="B127" s="1781"/>
      <c r="C127" s="1782"/>
      <c r="D127" s="1782"/>
      <c r="E127" s="1782"/>
      <c r="F127" s="1782"/>
      <c r="G127" s="1782"/>
      <c r="H127" s="1782"/>
      <c r="I127" s="1783"/>
    </row>
    <row r="128" spans="2:9" ht="18" customHeight="1">
      <c r="B128" s="1781"/>
      <c r="C128" s="1782"/>
      <c r="D128" s="1782"/>
      <c r="E128" s="1782"/>
      <c r="F128" s="1782"/>
      <c r="G128" s="1782"/>
      <c r="H128" s="1782"/>
      <c r="I128" s="1783"/>
    </row>
    <row r="129" spans="2:9" ht="18" customHeight="1">
      <c r="B129" s="1781"/>
      <c r="C129" s="1782"/>
      <c r="D129" s="1782"/>
      <c r="E129" s="1782"/>
      <c r="F129" s="1782"/>
      <c r="G129" s="1782"/>
      <c r="H129" s="1782"/>
      <c r="I129" s="1783"/>
    </row>
    <row r="130" spans="2:9" ht="18" customHeight="1">
      <c r="B130" s="1781"/>
      <c r="C130" s="1782"/>
      <c r="D130" s="1782"/>
      <c r="E130" s="1782"/>
      <c r="F130" s="1782"/>
      <c r="G130" s="1782"/>
      <c r="H130" s="1782"/>
      <c r="I130" s="1783"/>
    </row>
    <row r="131" spans="2:9" ht="18" customHeight="1">
      <c r="B131" s="1781"/>
      <c r="C131" s="1782"/>
      <c r="D131" s="1782"/>
      <c r="E131" s="1782"/>
      <c r="F131" s="1782"/>
      <c r="G131" s="1782"/>
      <c r="H131" s="1782"/>
      <c r="I131" s="1783"/>
    </row>
    <row r="132" spans="2:9" ht="18" customHeight="1">
      <c r="B132" s="1781"/>
      <c r="C132" s="1782"/>
      <c r="D132" s="1782"/>
      <c r="E132" s="1782"/>
      <c r="F132" s="1782"/>
      <c r="G132" s="1782"/>
      <c r="H132" s="1782"/>
      <c r="I132" s="1783"/>
    </row>
    <row r="133" spans="2:9" ht="18" customHeight="1">
      <c r="B133" s="1781"/>
      <c r="C133" s="1782"/>
      <c r="D133" s="1782"/>
      <c r="E133" s="1782"/>
      <c r="F133" s="1782"/>
      <c r="G133" s="1782"/>
      <c r="H133" s="1782"/>
      <c r="I133" s="1783"/>
    </row>
    <row r="134" spans="2:9" ht="18" customHeight="1">
      <c r="B134" s="1781"/>
      <c r="C134" s="1782"/>
      <c r="D134" s="1782"/>
      <c r="E134" s="1782"/>
      <c r="F134" s="1782"/>
      <c r="G134" s="1782"/>
      <c r="H134" s="1782"/>
      <c r="I134" s="1783"/>
    </row>
    <row r="135" spans="2:9" ht="18" customHeight="1">
      <c r="B135" s="1781"/>
      <c r="C135" s="1782"/>
      <c r="D135" s="1782"/>
      <c r="E135" s="1782"/>
      <c r="F135" s="1782"/>
      <c r="G135" s="1782"/>
      <c r="H135" s="1782"/>
      <c r="I135" s="1783"/>
    </row>
    <row r="136" spans="2:9" ht="18" customHeight="1">
      <c r="B136" s="1781"/>
      <c r="C136" s="1782"/>
      <c r="D136" s="1782"/>
      <c r="E136" s="1782"/>
      <c r="F136" s="1782"/>
      <c r="G136" s="1782"/>
      <c r="H136" s="1782"/>
      <c r="I136" s="1783"/>
    </row>
    <row r="137" spans="2:9" ht="18" customHeight="1" thickBot="1">
      <c r="B137" s="1784"/>
      <c r="C137" s="1785"/>
      <c r="D137" s="1785"/>
      <c r="E137" s="1785"/>
      <c r="F137" s="1785"/>
      <c r="G137" s="1785"/>
      <c r="H137" s="1785"/>
      <c r="I137" s="1786"/>
    </row>
    <row r="138" spans="2:9" ht="12" customHeight="1">
      <c r="I138" s="295" t="str">
        <f ca="1">$B$3&amp;"_個票"&amp;$C$8</f>
        <v>別添6_個票4</v>
      </c>
    </row>
    <row r="139" spans="2:9" ht="18" customHeight="1" thickBot="1">
      <c r="B139" s="33" t="s">
        <v>1116</v>
      </c>
    </row>
    <row r="140" spans="2:9" ht="18" customHeight="1">
      <c r="B140" s="1808" t="s">
        <v>1344</v>
      </c>
      <c r="C140" s="1809"/>
      <c r="D140" s="1809"/>
      <c r="E140" s="1809"/>
      <c r="F140" s="1809"/>
      <c r="G140" s="1809"/>
      <c r="H140" s="1809"/>
      <c r="I140" s="1810"/>
    </row>
    <row r="141" spans="2:9" ht="18" customHeight="1">
      <c r="B141" s="1781"/>
      <c r="C141" s="1782"/>
      <c r="D141" s="1782"/>
      <c r="E141" s="1782"/>
      <c r="F141" s="1782"/>
      <c r="G141" s="1782"/>
      <c r="H141" s="1782"/>
      <c r="I141" s="1783"/>
    </row>
    <row r="142" spans="2:9" ht="18" customHeight="1">
      <c r="B142" s="1781"/>
      <c r="C142" s="1782"/>
      <c r="D142" s="1782"/>
      <c r="E142" s="1782"/>
      <c r="F142" s="1782"/>
      <c r="G142" s="1782"/>
      <c r="H142" s="1782"/>
      <c r="I142" s="1783"/>
    </row>
    <row r="143" spans="2:9" ht="18" customHeight="1">
      <c r="B143" s="1781"/>
      <c r="C143" s="1782"/>
      <c r="D143" s="1782"/>
      <c r="E143" s="1782"/>
      <c r="F143" s="1782"/>
      <c r="G143" s="1782"/>
      <c r="H143" s="1782"/>
      <c r="I143" s="1783"/>
    </row>
    <row r="144" spans="2:9" ht="18" customHeight="1" thickBot="1">
      <c r="B144" s="1784"/>
      <c r="C144" s="1785"/>
      <c r="D144" s="1785"/>
      <c r="E144" s="1785"/>
      <c r="F144" s="1785"/>
      <c r="G144" s="1785"/>
      <c r="H144" s="1785"/>
      <c r="I144" s="1786"/>
    </row>
    <row r="145" spans="2:9" ht="18" customHeight="1" thickBot="1"/>
    <row r="146" spans="2:9" ht="18" customHeight="1">
      <c r="B146" s="290" t="s">
        <v>1136</v>
      </c>
      <c r="C146" s="291"/>
      <c r="D146" s="291"/>
      <c r="E146" s="291"/>
      <c r="F146" s="291"/>
      <c r="G146" s="291"/>
      <c r="H146" s="291"/>
      <c r="I146" s="292"/>
    </row>
    <row r="147" spans="2:9" ht="18" customHeight="1">
      <c r="B147" s="1781"/>
      <c r="C147" s="1782"/>
      <c r="D147" s="1782"/>
      <c r="E147" s="1782"/>
      <c r="F147" s="1782"/>
      <c r="G147" s="1782"/>
      <c r="H147" s="1782"/>
      <c r="I147" s="1783"/>
    </row>
    <row r="148" spans="2:9" ht="18" customHeight="1">
      <c r="B148" s="1781"/>
      <c r="C148" s="1782"/>
      <c r="D148" s="1782"/>
      <c r="E148" s="1782"/>
      <c r="F148" s="1782"/>
      <c r="G148" s="1782"/>
      <c r="H148" s="1782"/>
      <c r="I148" s="1783"/>
    </row>
    <row r="149" spans="2:9" ht="18" customHeight="1">
      <c r="B149" s="1781"/>
      <c r="C149" s="1782"/>
      <c r="D149" s="1782"/>
      <c r="E149" s="1782"/>
      <c r="F149" s="1782"/>
      <c r="G149" s="1782"/>
      <c r="H149" s="1782"/>
      <c r="I149" s="1783"/>
    </row>
    <row r="150" spans="2:9" ht="18" customHeight="1">
      <c r="B150" s="1781"/>
      <c r="C150" s="1782"/>
      <c r="D150" s="1782"/>
      <c r="E150" s="1782"/>
      <c r="F150" s="1782"/>
      <c r="G150" s="1782"/>
      <c r="H150" s="1782"/>
      <c r="I150" s="1783"/>
    </row>
    <row r="151" spans="2:9" ht="18" customHeight="1">
      <c r="B151" s="1781"/>
      <c r="C151" s="1782"/>
      <c r="D151" s="1782"/>
      <c r="E151" s="1782"/>
      <c r="F151" s="1782"/>
      <c r="G151" s="1782"/>
      <c r="H151" s="1782"/>
      <c r="I151" s="1783"/>
    </row>
    <row r="152" spans="2:9" ht="18" customHeight="1">
      <c r="B152" s="1781"/>
      <c r="C152" s="1782"/>
      <c r="D152" s="1782"/>
      <c r="E152" s="1782"/>
      <c r="F152" s="1782"/>
      <c r="G152" s="1782"/>
      <c r="H152" s="1782"/>
      <c r="I152" s="1783"/>
    </row>
    <row r="153" spans="2:9" ht="18" customHeight="1">
      <c r="B153" s="1781"/>
      <c r="C153" s="1782"/>
      <c r="D153" s="1782"/>
      <c r="E153" s="1782"/>
      <c r="F153" s="1782"/>
      <c r="G153" s="1782"/>
      <c r="H153" s="1782"/>
      <c r="I153" s="1783"/>
    </row>
    <row r="154" spans="2:9" ht="18" customHeight="1">
      <c r="B154" s="1781"/>
      <c r="C154" s="1782"/>
      <c r="D154" s="1782"/>
      <c r="E154" s="1782"/>
      <c r="F154" s="1782"/>
      <c r="G154" s="1782"/>
      <c r="H154" s="1782"/>
      <c r="I154" s="1783"/>
    </row>
    <row r="155" spans="2:9" ht="18" customHeight="1">
      <c r="B155" s="1781"/>
      <c r="C155" s="1782"/>
      <c r="D155" s="1782"/>
      <c r="E155" s="1782"/>
      <c r="F155" s="1782"/>
      <c r="G155" s="1782"/>
      <c r="H155" s="1782"/>
      <c r="I155" s="1783"/>
    </row>
    <row r="156" spans="2:9" ht="18" customHeight="1" thickBot="1">
      <c r="B156" s="1784"/>
      <c r="C156" s="1785"/>
      <c r="D156" s="1785"/>
      <c r="E156" s="1785"/>
      <c r="F156" s="1785"/>
      <c r="G156" s="1785"/>
      <c r="H156" s="1785"/>
      <c r="I156" s="1786"/>
    </row>
    <row r="157" spans="2:9" ht="18" customHeight="1">
      <c r="B157" s="290" t="s">
        <v>1137</v>
      </c>
      <c r="C157" s="293"/>
      <c r="D157" s="293"/>
      <c r="E157" s="293"/>
      <c r="F157" s="293"/>
      <c r="G157" s="293"/>
      <c r="H157" s="293"/>
      <c r="I157" s="294"/>
    </row>
    <row r="158" spans="2:9" ht="18" customHeight="1">
      <c r="B158" s="1781"/>
      <c r="C158" s="1782"/>
      <c r="D158" s="1782"/>
      <c r="E158" s="1782"/>
      <c r="F158" s="1782"/>
      <c r="G158" s="1782"/>
      <c r="H158" s="1782"/>
      <c r="I158" s="1783"/>
    </row>
    <row r="159" spans="2:9" ht="18" customHeight="1">
      <c r="B159" s="1781"/>
      <c r="C159" s="1782"/>
      <c r="D159" s="1782"/>
      <c r="E159" s="1782"/>
      <c r="F159" s="1782"/>
      <c r="G159" s="1782"/>
      <c r="H159" s="1782"/>
      <c r="I159" s="1783"/>
    </row>
    <row r="160" spans="2:9" ht="18" customHeight="1">
      <c r="B160" s="1781"/>
      <c r="C160" s="1782"/>
      <c r="D160" s="1782"/>
      <c r="E160" s="1782"/>
      <c r="F160" s="1782"/>
      <c r="G160" s="1782"/>
      <c r="H160" s="1782"/>
      <c r="I160" s="1783"/>
    </row>
    <row r="161" spans="2:9" ht="18" customHeight="1">
      <c r="B161" s="1781"/>
      <c r="C161" s="1782"/>
      <c r="D161" s="1782"/>
      <c r="E161" s="1782"/>
      <c r="F161" s="1782"/>
      <c r="G161" s="1782"/>
      <c r="H161" s="1782"/>
      <c r="I161" s="1783"/>
    </row>
    <row r="162" spans="2:9" ht="18" customHeight="1">
      <c r="B162" s="1781"/>
      <c r="C162" s="1782"/>
      <c r="D162" s="1782"/>
      <c r="E162" s="1782"/>
      <c r="F162" s="1782"/>
      <c r="G162" s="1782"/>
      <c r="H162" s="1782"/>
      <c r="I162" s="1783"/>
    </row>
    <row r="163" spans="2:9" ht="18" customHeight="1">
      <c r="B163" s="1781"/>
      <c r="C163" s="1782"/>
      <c r="D163" s="1782"/>
      <c r="E163" s="1782"/>
      <c r="F163" s="1782"/>
      <c r="G163" s="1782"/>
      <c r="H163" s="1782"/>
      <c r="I163" s="1783"/>
    </row>
    <row r="164" spans="2:9" ht="18" customHeight="1">
      <c r="B164" s="1781"/>
      <c r="C164" s="1782"/>
      <c r="D164" s="1782"/>
      <c r="E164" s="1782"/>
      <c r="F164" s="1782"/>
      <c r="G164" s="1782"/>
      <c r="H164" s="1782"/>
      <c r="I164" s="1783"/>
    </row>
    <row r="165" spans="2:9" ht="18" customHeight="1">
      <c r="B165" s="1781"/>
      <c r="C165" s="1782"/>
      <c r="D165" s="1782"/>
      <c r="E165" s="1782"/>
      <c r="F165" s="1782"/>
      <c r="G165" s="1782"/>
      <c r="H165" s="1782"/>
      <c r="I165" s="1783"/>
    </row>
    <row r="166" spans="2:9" ht="18" customHeight="1">
      <c r="B166" s="1781"/>
      <c r="C166" s="1782"/>
      <c r="D166" s="1782"/>
      <c r="E166" s="1782"/>
      <c r="F166" s="1782"/>
      <c r="G166" s="1782"/>
      <c r="H166" s="1782"/>
      <c r="I166" s="1783"/>
    </row>
    <row r="167" spans="2:9" ht="18" customHeight="1" thickBot="1">
      <c r="B167" s="1784"/>
      <c r="C167" s="1785"/>
      <c r="D167" s="1785"/>
      <c r="E167" s="1785"/>
      <c r="F167" s="1785"/>
      <c r="G167" s="1785"/>
      <c r="H167" s="1785"/>
      <c r="I167" s="1786"/>
    </row>
    <row r="168" spans="2:9" ht="18" customHeight="1" thickBot="1"/>
    <row r="169" spans="2:9" ht="18" customHeight="1">
      <c r="B169" s="290" t="s">
        <v>1139</v>
      </c>
      <c r="C169" s="293"/>
      <c r="D169" s="293"/>
      <c r="E169" s="293"/>
      <c r="F169" s="293"/>
      <c r="G169" s="293"/>
      <c r="H169" s="293"/>
      <c r="I169" s="294"/>
    </row>
    <row r="170" spans="2:9" ht="18" customHeight="1">
      <c r="B170" s="1781"/>
      <c r="C170" s="1782"/>
      <c r="D170" s="1782"/>
      <c r="E170" s="1782"/>
      <c r="F170" s="1782"/>
      <c r="G170" s="1782"/>
      <c r="H170" s="1782"/>
      <c r="I170" s="1783"/>
    </row>
    <row r="171" spans="2:9" ht="18" customHeight="1">
      <c r="B171" s="1781"/>
      <c r="C171" s="1782"/>
      <c r="D171" s="1782"/>
      <c r="E171" s="1782"/>
      <c r="F171" s="1782"/>
      <c r="G171" s="1782"/>
      <c r="H171" s="1782"/>
      <c r="I171" s="1783"/>
    </row>
    <row r="172" spans="2:9" ht="18" customHeight="1">
      <c r="B172" s="1781"/>
      <c r="C172" s="1782"/>
      <c r="D172" s="1782"/>
      <c r="E172" s="1782"/>
      <c r="F172" s="1782"/>
      <c r="G172" s="1782"/>
      <c r="H172" s="1782"/>
      <c r="I172" s="1783"/>
    </row>
    <row r="173" spans="2:9" ht="18" customHeight="1">
      <c r="B173" s="1781"/>
      <c r="C173" s="1782"/>
      <c r="D173" s="1782"/>
      <c r="E173" s="1782"/>
      <c r="F173" s="1782"/>
      <c r="G173" s="1782"/>
      <c r="H173" s="1782"/>
      <c r="I173" s="1783"/>
    </row>
    <row r="174" spans="2:9" ht="18" customHeight="1">
      <c r="B174" s="1781"/>
      <c r="C174" s="1782"/>
      <c r="D174" s="1782"/>
      <c r="E174" s="1782"/>
      <c r="F174" s="1782"/>
      <c r="G174" s="1782"/>
      <c r="H174" s="1782"/>
      <c r="I174" s="1783"/>
    </row>
    <row r="175" spans="2:9" ht="18" customHeight="1">
      <c r="B175" s="1781"/>
      <c r="C175" s="1782"/>
      <c r="D175" s="1782"/>
      <c r="E175" s="1782"/>
      <c r="F175" s="1782"/>
      <c r="G175" s="1782"/>
      <c r="H175" s="1782"/>
      <c r="I175" s="1783"/>
    </row>
    <row r="176" spans="2:9" ht="18" customHeight="1">
      <c r="B176" s="1781"/>
      <c r="C176" s="1782"/>
      <c r="D176" s="1782"/>
      <c r="E176" s="1782"/>
      <c r="F176" s="1782"/>
      <c r="G176" s="1782"/>
      <c r="H176" s="1782"/>
      <c r="I176" s="1783"/>
    </row>
    <row r="177" spans="2:9" ht="18" customHeight="1">
      <c r="B177" s="1781"/>
      <c r="C177" s="1782"/>
      <c r="D177" s="1782"/>
      <c r="E177" s="1782"/>
      <c r="F177" s="1782"/>
      <c r="G177" s="1782"/>
      <c r="H177" s="1782"/>
      <c r="I177" s="1783"/>
    </row>
    <row r="178" spans="2:9" ht="18" customHeight="1">
      <c r="B178" s="1781"/>
      <c r="C178" s="1782"/>
      <c r="D178" s="1782"/>
      <c r="E178" s="1782"/>
      <c r="F178" s="1782"/>
      <c r="G178" s="1782"/>
      <c r="H178" s="1782"/>
      <c r="I178" s="1783"/>
    </row>
    <row r="179" spans="2:9" ht="18" customHeight="1" thickBot="1">
      <c r="B179" s="1784"/>
      <c r="C179" s="1785"/>
      <c r="D179" s="1785"/>
      <c r="E179" s="1785"/>
      <c r="F179" s="1785"/>
      <c r="G179" s="1785"/>
      <c r="H179" s="1785"/>
      <c r="I179" s="1786"/>
    </row>
    <row r="180" spans="2:9" ht="12" customHeight="1">
      <c r="I180" s="295" t="str">
        <f ca="1">$B$3&amp;"_個票"&amp;$C$8</f>
        <v>別添6_個票4</v>
      </c>
    </row>
    <row r="181" spans="2:9" ht="18" customHeight="1" thickBot="1">
      <c r="B181" s="33" t="s">
        <v>1575</v>
      </c>
      <c r="I181" s="295"/>
    </row>
    <row r="182" spans="2:9" ht="18" customHeight="1">
      <c r="B182" s="1796"/>
      <c r="C182" s="1797"/>
      <c r="D182" s="1797"/>
      <c r="E182" s="1797"/>
      <c r="F182" s="1797"/>
      <c r="G182" s="1797"/>
      <c r="H182" s="1797"/>
      <c r="I182" s="1798"/>
    </row>
    <row r="183" spans="2:9" ht="18" customHeight="1">
      <c r="B183" s="1799"/>
      <c r="C183" s="1800"/>
      <c r="D183" s="1800"/>
      <c r="E183" s="1800"/>
      <c r="F183" s="1800"/>
      <c r="G183" s="1800"/>
      <c r="H183" s="1800"/>
      <c r="I183" s="1801"/>
    </row>
    <row r="184" spans="2:9" ht="18" customHeight="1">
      <c r="B184" s="1799"/>
      <c r="C184" s="1800"/>
      <c r="D184" s="1800"/>
      <c r="E184" s="1800"/>
      <c r="F184" s="1800"/>
      <c r="G184" s="1800"/>
      <c r="H184" s="1800"/>
      <c r="I184" s="1801"/>
    </row>
    <row r="185" spans="2:9" ht="18" customHeight="1">
      <c r="B185" s="1799"/>
      <c r="C185" s="1800"/>
      <c r="D185" s="1800"/>
      <c r="E185" s="1800"/>
      <c r="F185" s="1800"/>
      <c r="G185" s="1800"/>
      <c r="H185" s="1800"/>
      <c r="I185" s="1801"/>
    </row>
    <row r="186" spans="2:9" ht="18" customHeight="1">
      <c r="B186" s="1799"/>
      <c r="C186" s="1800"/>
      <c r="D186" s="1800"/>
      <c r="E186" s="1800"/>
      <c r="F186" s="1800"/>
      <c r="G186" s="1800"/>
      <c r="H186" s="1800"/>
      <c r="I186" s="1801"/>
    </row>
    <row r="187" spans="2:9" ht="18" customHeight="1" thickBot="1">
      <c r="B187" s="1802"/>
      <c r="C187" s="1803"/>
      <c r="D187" s="1803"/>
      <c r="E187" s="1803"/>
      <c r="F187" s="1803"/>
      <c r="G187" s="1803"/>
      <c r="H187" s="1803"/>
      <c r="I187" s="1804"/>
    </row>
    <row r="188" spans="2:9" ht="18" customHeight="1">
      <c r="I188" s="295"/>
    </row>
    <row r="189" spans="2:9" ht="18" customHeight="1" thickBot="1">
      <c r="B189" s="33" t="s">
        <v>1576</v>
      </c>
    </row>
    <row r="190" spans="2:9" ht="18" customHeight="1">
      <c r="B190" s="1808" t="s">
        <v>1117</v>
      </c>
      <c r="C190" s="1809"/>
      <c r="D190" s="1809"/>
      <c r="E190" s="1809"/>
      <c r="F190" s="1809"/>
      <c r="G190" s="1809"/>
      <c r="H190" s="1809"/>
      <c r="I190" s="1810"/>
    </row>
    <row r="191" spans="2:9" ht="18" customHeight="1">
      <c r="B191" s="1781"/>
      <c r="C191" s="1782"/>
      <c r="D191" s="1782"/>
      <c r="E191" s="1782"/>
      <c r="F191" s="1782"/>
      <c r="G191" s="1782"/>
      <c r="H191" s="1782"/>
      <c r="I191" s="1783"/>
    </row>
    <row r="192" spans="2:9" ht="18" customHeight="1">
      <c r="B192" s="1781"/>
      <c r="C192" s="1782"/>
      <c r="D192" s="1782"/>
      <c r="E192" s="1782"/>
      <c r="F192" s="1782"/>
      <c r="G192" s="1782"/>
      <c r="H192" s="1782"/>
      <c r="I192" s="1783"/>
    </row>
    <row r="193" spans="2:9" ht="18" customHeight="1">
      <c r="B193" s="1781"/>
      <c r="C193" s="1782"/>
      <c r="D193" s="1782"/>
      <c r="E193" s="1782"/>
      <c r="F193" s="1782"/>
      <c r="G193" s="1782"/>
      <c r="H193" s="1782"/>
      <c r="I193" s="1783"/>
    </row>
    <row r="194" spans="2:9" ht="18" customHeight="1">
      <c r="B194" s="1781"/>
      <c r="C194" s="1782"/>
      <c r="D194" s="1782"/>
      <c r="E194" s="1782"/>
      <c r="F194" s="1782"/>
      <c r="G194" s="1782"/>
      <c r="H194" s="1782"/>
      <c r="I194" s="1783"/>
    </row>
    <row r="195" spans="2:9" ht="18" customHeight="1">
      <c r="B195" s="1781"/>
      <c r="C195" s="1782"/>
      <c r="D195" s="1782"/>
      <c r="E195" s="1782"/>
      <c r="F195" s="1782"/>
      <c r="G195" s="1782"/>
      <c r="H195" s="1782"/>
      <c r="I195" s="1783"/>
    </row>
    <row r="196" spans="2:9" ht="18" customHeight="1">
      <c r="B196" s="1781"/>
      <c r="C196" s="1782"/>
      <c r="D196" s="1782"/>
      <c r="E196" s="1782"/>
      <c r="F196" s="1782"/>
      <c r="G196" s="1782"/>
      <c r="H196" s="1782"/>
      <c r="I196" s="1783"/>
    </row>
    <row r="197" spans="2:9" ht="18" customHeight="1">
      <c r="B197" s="1781"/>
      <c r="C197" s="1782"/>
      <c r="D197" s="1782"/>
      <c r="E197" s="1782"/>
      <c r="F197" s="1782"/>
      <c r="G197" s="1782"/>
      <c r="H197" s="1782"/>
      <c r="I197" s="1783"/>
    </row>
    <row r="198" spans="2:9" ht="18" customHeight="1" thickBot="1">
      <c r="B198" s="1784"/>
      <c r="C198" s="1785"/>
      <c r="D198" s="1785"/>
      <c r="E198" s="1785"/>
      <c r="F198" s="1785"/>
      <c r="G198" s="1785"/>
      <c r="H198" s="1785"/>
      <c r="I198" s="1786"/>
    </row>
    <row r="199" spans="2:9" ht="18" customHeight="1">
      <c r="B199" s="1808" t="s">
        <v>1118</v>
      </c>
      <c r="C199" s="1809"/>
      <c r="D199" s="1809"/>
      <c r="E199" s="1809"/>
      <c r="F199" s="1809"/>
      <c r="G199" s="1809"/>
      <c r="H199" s="1809"/>
      <c r="I199" s="1810"/>
    </row>
    <row r="200" spans="2:9" ht="18" customHeight="1">
      <c r="B200" s="1781"/>
      <c r="C200" s="1782"/>
      <c r="D200" s="1782"/>
      <c r="E200" s="1782"/>
      <c r="F200" s="1782"/>
      <c r="G200" s="1782"/>
      <c r="H200" s="1782"/>
      <c r="I200" s="1783"/>
    </row>
    <row r="201" spans="2:9" ht="18" customHeight="1">
      <c r="B201" s="1781"/>
      <c r="C201" s="1782"/>
      <c r="D201" s="1782"/>
      <c r="E201" s="1782"/>
      <c r="F201" s="1782"/>
      <c r="G201" s="1782"/>
      <c r="H201" s="1782"/>
      <c r="I201" s="1783"/>
    </row>
    <row r="202" spans="2:9" ht="18" customHeight="1">
      <c r="B202" s="1781"/>
      <c r="C202" s="1782"/>
      <c r="D202" s="1782"/>
      <c r="E202" s="1782"/>
      <c r="F202" s="1782"/>
      <c r="G202" s="1782"/>
      <c r="H202" s="1782"/>
      <c r="I202" s="1783"/>
    </row>
    <row r="203" spans="2:9" ht="18" customHeight="1">
      <c r="B203" s="1781"/>
      <c r="C203" s="1782"/>
      <c r="D203" s="1782"/>
      <c r="E203" s="1782"/>
      <c r="F203" s="1782"/>
      <c r="G203" s="1782"/>
      <c r="H203" s="1782"/>
      <c r="I203" s="1783"/>
    </row>
    <row r="204" spans="2:9" ht="18" customHeight="1">
      <c r="B204" s="1781"/>
      <c r="C204" s="1782"/>
      <c r="D204" s="1782"/>
      <c r="E204" s="1782"/>
      <c r="F204" s="1782"/>
      <c r="G204" s="1782"/>
      <c r="H204" s="1782"/>
      <c r="I204" s="1783"/>
    </row>
    <row r="205" spans="2:9" ht="18" customHeight="1">
      <c r="B205" s="1781"/>
      <c r="C205" s="1782"/>
      <c r="D205" s="1782"/>
      <c r="E205" s="1782"/>
      <c r="F205" s="1782"/>
      <c r="G205" s="1782"/>
      <c r="H205" s="1782"/>
      <c r="I205" s="1783"/>
    </row>
    <row r="206" spans="2:9" ht="18" customHeight="1">
      <c r="B206" s="1781"/>
      <c r="C206" s="1782"/>
      <c r="D206" s="1782"/>
      <c r="E206" s="1782"/>
      <c r="F206" s="1782"/>
      <c r="G206" s="1782"/>
      <c r="H206" s="1782"/>
      <c r="I206" s="1783"/>
    </row>
    <row r="207" spans="2:9" ht="18" customHeight="1" thickBot="1">
      <c r="B207" s="1784"/>
      <c r="C207" s="1785"/>
      <c r="D207" s="1785"/>
      <c r="E207" s="1785"/>
      <c r="F207" s="1785"/>
      <c r="G207" s="1785"/>
      <c r="H207" s="1785"/>
      <c r="I207" s="1786"/>
    </row>
    <row r="208" spans="2:9" ht="18" customHeight="1">
      <c r="B208" s="1793" t="s">
        <v>1119</v>
      </c>
      <c r="C208" s="1794"/>
      <c r="D208" s="1794"/>
      <c r="E208" s="1794"/>
      <c r="F208" s="1794"/>
      <c r="G208" s="1794"/>
      <c r="H208" s="1794"/>
      <c r="I208" s="1795"/>
    </row>
    <row r="209" spans="2:9" ht="18" customHeight="1">
      <c r="B209" s="1781"/>
      <c r="C209" s="1782"/>
      <c r="D209" s="1782"/>
      <c r="E209" s="1782"/>
      <c r="F209" s="1782"/>
      <c r="G209" s="1782"/>
      <c r="H209" s="1782"/>
      <c r="I209" s="1783"/>
    </row>
    <row r="210" spans="2:9" ht="18" customHeight="1">
      <c r="B210" s="1781"/>
      <c r="C210" s="1782"/>
      <c r="D210" s="1782"/>
      <c r="E210" s="1782"/>
      <c r="F210" s="1782"/>
      <c r="G210" s="1782"/>
      <c r="H210" s="1782"/>
      <c r="I210" s="1783"/>
    </row>
    <row r="211" spans="2:9" ht="18" customHeight="1">
      <c r="B211" s="1781"/>
      <c r="C211" s="1782"/>
      <c r="D211" s="1782"/>
      <c r="E211" s="1782"/>
      <c r="F211" s="1782"/>
      <c r="G211" s="1782"/>
      <c r="H211" s="1782"/>
      <c r="I211" s="1783"/>
    </row>
    <row r="212" spans="2:9" ht="18" customHeight="1">
      <c r="B212" s="1781"/>
      <c r="C212" s="1782"/>
      <c r="D212" s="1782"/>
      <c r="E212" s="1782"/>
      <c r="F212" s="1782"/>
      <c r="G212" s="1782"/>
      <c r="H212" s="1782"/>
      <c r="I212" s="1783"/>
    </row>
    <row r="213" spans="2:9" ht="18" customHeight="1">
      <c r="B213" s="1781"/>
      <c r="C213" s="1782"/>
      <c r="D213" s="1782"/>
      <c r="E213" s="1782"/>
      <c r="F213" s="1782"/>
      <c r="G213" s="1782"/>
      <c r="H213" s="1782"/>
      <c r="I213" s="1783"/>
    </row>
    <row r="214" spans="2:9" ht="18" customHeight="1">
      <c r="B214" s="1781"/>
      <c r="C214" s="1782"/>
      <c r="D214" s="1782"/>
      <c r="E214" s="1782"/>
      <c r="F214" s="1782"/>
      <c r="G214" s="1782"/>
      <c r="H214" s="1782"/>
      <c r="I214" s="1783"/>
    </row>
    <row r="215" spans="2:9" ht="18" customHeight="1">
      <c r="B215" s="1781"/>
      <c r="C215" s="1782"/>
      <c r="D215" s="1782"/>
      <c r="E215" s="1782"/>
      <c r="F215" s="1782"/>
      <c r="G215" s="1782"/>
      <c r="H215" s="1782"/>
      <c r="I215" s="1783"/>
    </row>
    <row r="216" spans="2:9" ht="18" customHeight="1" thickBot="1">
      <c r="B216" s="1784"/>
      <c r="C216" s="1785"/>
      <c r="D216" s="1785"/>
      <c r="E216" s="1785"/>
      <c r="F216" s="1785"/>
      <c r="G216" s="1785"/>
      <c r="H216" s="1785"/>
      <c r="I216" s="1786"/>
    </row>
    <row r="217" spans="2:9" ht="18" customHeight="1">
      <c r="B217" s="1793" t="s">
        <v>1120</v>
      </c>
      <c r="C217" s="1794"/>
      <c r="D217" s="1794"/>
      <c r="E217" s="1794"/>
      <c r="F217" s="1794"/>
      <c r="G217" s="1794"/>
      <c r="H217" s="1794"/>
      <c r="I217" s="1795"/>
    </row>
    <row r="218" spans="2:9" ht="18" customHeight="1">
      <c r="B218" s="1781"/>
      <c r="C218" s="1782"/>
      <c r="D218" s="1782"/>
      <c r="E218" s="1782"/>
      <c r="F218" s="1782"/>
      <c r="G218" s="1782"/>
      <c r="H218" s="1782"/>
      <c r="I218" s="1783"/>
    </row>
    <row r="219" spans="2:9" ht="18" customHeight="1">
      <c r="B219" s="1781"/>
      <c r="C219" s="1782"/>
      <c r="D219" s="1782"/>
      <c r="E219" s="1782"/>
      <c r="F219" s="1782"/>
      <c r="G219" s="1782"/>
      <c r="H219" s="1782"/>
      <c r="I219" s="1783"/>
    </row>
    <row r="220" spans="2:9" ht="18" customHeight="1">
      <c r="B220" s="1781"/>
      <c r="C220" s="1782"/>
      <c r="D220" s="1782"/>
      <c r="E220" s="1782"/>
      <c r="F220" s="1782"/>
      <c r="G220" s="1782"/>
      <c r="H220" s="1782"/>
      <c r="I220" s="1783"/>
    </row>
    <row r="221" spans="2:9" ht="18" customHeight="1">
      <c r="B221" s="1781"/>
      <c r="C221" s="1782"/>
      <c r="D221" s="1782"/>
      <c r="E221" s="1782"/>
      <c r="F221" s="1782"/>
      <c r="G221" s="1782"/>
      <c r="H221" s="1782"/>
      <c r="I221" s="1783"/>
    </row>
    <row r="222" spans="2:9" ht="18" customHeight="1">
      <c r="B222" s="1781"/>
      <c r="C222" s="1782"/>
      <c r="D222" s="1782"/>
      <c r="E222" s="1782"/>
      <c r="F222" s="1782"/>
      <c r="G222" s="1782"/>
      <c r="H222" s="1782"/>
      <c r="I222" s="1783"/>
    </row>
    <row r="223" spans="2:9" ht="18" customHeight="1">
      <c r="B223" s="1781"/>
      <c r="C223" s="1782"/>
      <c r="D223" s="1782"/>
      <c r="E223" s="1782"/>
      <c r="F223" s="1782"/>
      <c r="G223" s="1782"/>
      <c r="H223" s="1782"/>
      <c r="I223" s="1783"/>
    </row>
    <row r="224" spans="2:9" ht="18" customHeight="1">
      <c r="B224" s="1781"/>
      <c r="C224" s="1782"/>
      <c r="D224" s="1782"/>
      <c r="E224" s="1782"/>
      <c r="F224" s="1782"/>
      <c r="G224" s="1782"/>
      <c r="H224" s="1782"/>
      <c r="I224" s="1783"/>
    </row>
    <row r="225" spans="2:9" ht="18" customHeight="1" thickBot="1">
      <c r="B225" s="1784"/>
      <c r="C225" s="1785"/>
      <c r="D225" s="1785"/>
      <c r="E225" s="1785"/>
      <c r="F225" s="1785"/>
      <c r="G225" s="1785"/>
      <c r="H225" s="1785"/>
      <c r="I225" s="1786"/>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30" priority="7">
      <formula>LEN(TRIM(B33))=0</formula>
    </cfRule>
  </conditionalFormatting>
  <conditionalFormatting sqref="B40:B43">
    <cfRule type="containsBlanks" dxfId="129" priority="6">
      <formula>LEN(TRIM(B40))=0</formula>
    </cfRule>
  </conditionalFormatting>
  <conditionalFormatting sqref="B50:I53 B56:I63 B65:I72 B75:I82 B84:I91 B95:I101 B103:I109 B113:I124 B126:I137 B141:I144 B147:I156 B158:I167 B170:I179 B182 B191 B200 B209 B218">
    <cfRule type="containsBlanks" dxfId="128" priority="2">
      <formula>LEN(TRIM(B50))=0</formula>
    </cfRule>
  </conditionalFormatting>
  <conditionalFormatting sqref="C33:C36">
    <cfRule type="containsBlanks" dxfId="127" priority="4">
      <formula>LEN(TRIM(C33))=0</formula>
    </cfRule>
  </conditionalFormatting>
  <conditionalFormatting sqref="C40:C43">
    <cfRule type="containsBlanks" dxfId="126" priority="3">
      <formula>LEN(TRIM(C40))=0</formula>
    </cfRule>
  </conditionalFormatting>
  <conditionalFormatting sqref="C9:I10 C13:I15 B191:I198 B200:I207 B209:I216 B218:I225">
    <cfRule type="containsBlanks" dxfId="125" priority="5">
      <formula>LEN(TRIM(B9))=0</formula>
    </cfRule>
  </conditionalFormatting>
  <conditionalFormatting sqref="C11:I12 C16:I16">
    <cfRule type="containsBlanks" dxfId="124" priority="8">
      <formula>LEN(TRIM(C11))=0</formula>
    </cfRule>
  </conditionalFormatting>
  <conditionalFormatting sqref="C21:I25 C8 C19:I19 C20 C28:C29">
    <cfRule type="containsBlanks" dxfId="123" priority="11">
      <formula>LEN(TRIM(C8))=0</formula>
    </cfRule>
  </conditionalFormatting>
  <conditionalFormatting sqref="C21:I25">
    <cfRule type="containsBlanks" dxfId="122" priority="1">
      <formula>LEN(TRIM(C21))=0</formula>
    </cfRule>
  </conditionalFormatting>
  <conditionalFormatting sqref="D33:I36 G37 I37">
    <cfRule type="containsBlanks" dxfId="121" priority="10">
      <formula>LEN(TRIM(D33))=0</formula>
    </cfRule>
  </conditionalFormatting>
  <conditionalFormatting sqref="D40:I43 G44 I44">
    <cfRule type="containsBlanks" dxfId="120" priority="9">
      <formula>LEN(TRIM(D40))=0</formula>
    </cfRule>
  </conditionalFormatting>
  <dataValidations count="4">
    <dataValidation type="list" allowBlank="1" showInputMessage="1" showErrorMessage="1" sqref="C11:I11" xr:uid="{82157603-9CD7-44BA-A52D-3E27C2A58BA3}">
      <formula1>対策種類</formula1>
    </dataValidation>
    <dataValidation type="list" allowBlank="1" showInputMessage="1" showErrorMessage="1" sqref="C12:I12" xr:uid="{932BF1CD-F4EB-4DEC-A4D1-3E2A1AE5659D}">
      <formula1>システム・設備区分</formula1>
    </dataValidation>
    <dataValidation type="list" allowBlank="1" showInputMessage="1" showErrorMessage="1" sqref="C16:I16" xr:uid="{3E25D883-73E0-4D70-8E94-480883084C53}">
      <formula1>補助対象の種類</formula1>
    </dataValidation>
    <dataValidation type="list" allowBlank="1" showInputMessage="1" showErrorMessage="1" sqref="B40:B43 B33:B36" xr:uid="{62F94850-EFE6-4E62-B055-B13DF9152442}">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A20C0-D690-46E5-88C4-7F01150CACD3}">
  <sheetPr codeName="Sheet19">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57" t="s">
        <v>1258</v>
      </c>
      <c r="C5" s="1757"/>
      <c r="D5" s="1757"/>
      <c r="E5" s="1757"/>
      <c r="F5" s="1757"/>
      <c r="G5" s="1757"/>
      <c r="H5" s="1757"/>
      <c r="I5" s="1757"/>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1" t="s">
        <v>1121</v>
      </c>
      <c r="C8" s="654" t="str">
        <f ca="1">MID(CELL("filename",A1),FIND("票",CELL("filename",K2))+1,LEN(CELL("filename",A1)))</f>
        <v>5</v>
      </c>
      <c r="D8" s="178"/>
      <c r="E8" s="178"/>
      <c r="F8" s="178"/>
      <c r="N8" s="157"/>
    </row>
    <row r="9" spans="2:27" ht="25.15" customHeight="1">
      <c r="B9" s="823" t="s">
        <v>1537</v>
      </c>
      <c r="C9" s="1758"/>
      <c r="D9" s="1759"/>
      <c r="E9" s="1759"/>
      <c r="F9" s="1759"/>
      <c r="G9" s="1759"/>
      <c r="H9" s="1759"/>
      <c r="I9" s="1760"/>
      <c r="L9" s="315"/>
      <c r="M9" s="315"/>
      <c r="N9" s="315"/>
      <c r="O9" s="315"/>
      <c r="P9" s="315"/>
      <c r="Q9" s="315"/>
      <c r="R9" s="315"/>
      <c r="S9" s="315"/>
      <c r="T9" s="315"/>
      <c r="U9" s="315"/>
      <c r="V9" s="315"/>
      <c r="W9" s="159"/>
    </row>
    <row r="10" spans="2:27" ht="30" customHeight="1">
      <c r="B10" s="824" t="s">
        <v>1099</v>
      </c>
      <c r="C10" s="1754"/>
      <c r="D10" s="1755"/>
      <c r="E10" s="1755"/>
      <c r="F10" s="1755"/>
      <c r="G10" s="1755"/>
      <c r="H10" s="1755"/>
      <c r="I10" s="1756"/>
      <c r="L10" s="315"/>
      <c r="M10" s="315"/>
      <c r="N10" s="315"/>
      <c r="O10" s="315"/>
      <c r="P10" s="315"/>
      <c r="Q10" s="315"/>
      <c r="R10" s="315"/>
      <c r="S10" s="315"/>
      <c r="T10" s="315"/>
      <c r="U10" s="315"/>
      <c r="V10" s="315"/>
      <c r="W10" s="315"/>
    </row>
    <row r="11" spans="2:27" ht="18" customHeight="1">
      <c r="B11" s="824" t="s">
        <v>1101</v>
      </c>
      <c r="C11" s="1754"/>
      <c r="D11" s="1755"/>
      <c r="E11" s="1755"/>
      <c r="F11" s="1755"/>
      <c r="G11" s="1755"/>
      <c r="H11" s="1755"/>
      <c r="I11" s="1756"/>
      <c r="L11" s="315"/>
      <c r="M11" s="315"/>
      <c r="N11" s="315"/>
      <c r="O11" s="315"/>
      <c r="P11" s="315"/>
      <c r="Q11" s="315"/>
      <c r="R11" s="315"/>
      <c r="S11" s="315"/>
      <c r="T11" s="315"/>
      <c r="U11" s="315"/>
      <c r="V11" s="315"/>
      <c r="W11" s="315"/>
      <c r="X11" s="315"/>
      <c r="Y11" s="315"/>
      <c r="Z11" s="315"/>
      <c r="AA11" s="315"/>
    </row>
    <row r="12" spans="2:27" ht="18" customHeight="1">
      <c r="B12" s="824" t="s">
        <v>1100</v>
      </c>
      <c r="C12" s="1754"/>
      <c r="D12" s="1755"/>
      <c r="E12" s="1755"/>
      <c r="F12" s="1755"/>
      <c r="G12" s="1755"/>
      <c r="H12" s="1755"/>
      <c r="I12" s="1756"/>
      <c r="L12" s="315"/>
      <c r="M12" s="315"/>
      <c r="N12" s="315"/>
      <c r="O12" s="315"/>
      <c r="P12" s="315"/>
      <c r="Q12" s="315"/>
      <c r="Y12" s="159"/>
      <c r="Z12" s="159"/>
      <c r="AA12" s="159"/>
    </row>
    <row r="13" spans="2:27" ht="18" customHeight="1">
      <c r="B13" s="824" t="s">
        <v>1297</v>
      </c>
      <c r="C13" s="1754"/>
      <c r="D13" s="1755"/>
      <c r="E13" s="1755"/>
      <c r="F13" s="1755"/>
      <c r="G13" s="1755"/>
      <c r="H13" s="1755"/>
      <c r="I13" s="1756"/>
      <c r="L13" s="314"/>
      <c r="M13" s="314"/>
      <c r="N13" s="314"/>
      <c r="O13" s="314"/>
      <c r="P13" s="315"/>
      <c r="Q13" s="315"/>
      <c r="Y13" s="159"/>
      <c r="Z13" s="159"/>
      <c r="AA13" s="159"/>
    </row>
    <row r="14" spans="2:27" ht="18" customHeight="1">
      <c r="B14" s="824" t="s">
        <v>1102</v>
      </c>
      <c r="C14" s="1754"/>
      <c r="D14" s="1755"/>
      <c r="E14" s="1755"/>
      <c r="F14" s="1755"/>
      <c r="G14" s="1755"/>
      <c r="H14" s="1755"/>
      <c r="I14" s="1756"/>
      <c r="L14" s="270"/>
      <c r="M14" s="314"/>
      <c r="N14" s="314"/>
      <c r="O14" s="314"/>
      <c r="P14" s="314"/>
      <c r="Q14" s="314"/>
      <c r="Y14" s="159"/>
      <c r="Z14" s="159"/>
      <c r="AA14" s="159"/>
    </row>
    <row r="15" spans="2:27" ht="18" customHeight="1">
      <c r="B15" s="825" t="s">
        <v>1103</v>
      </c>
      <c r="C15" s="1767"/>
      <c r="D15" s="1768"/>
      <c r="E15" s="1768"/>
      <c r="F15" s="1768"/>
      <c r="G15" s="1768"/>
      <c r="H15" s="1768"/>
      <c r="I15" s="1769"/>
      <c r="L15" s="270"/>
      <c r="M15" s="314"/>
      <c r="N15" s="314"/>
      <c r="O15" s="314"/>
      <c r="P15" s="314"/>
      <c r="Q15" s="314"/>
      <c r="X15" s="159"/>
      <c r="Y15" s="159"/>
      <c r="Z15" s="159"/>
      <c r="AA15" s="159"/>
    </row>
    <row r="16" spans="2:27" ht="18" customHeight="1" thickBot="1">
      <c r="B16" s="826" t="s">
        <v>1207</v>
      </c>
      <c r="C16" s="1770"/>
      <c r="D16" s="1771"/>
      <c r="E16" s="1771"/>
      <c r="F16" s="1771"/>
      <c r="G16" s="1771"/>
      <c r="H16" s="1771"/>
      <c r="I16" s="1772"/>
      <c r="L16" s="270"/>
      <c r="M16" s="314"/>
      <c r="N16" s="314"/>
      <c r="O16" s="314"/>
      <c r="P16" s="314"/>
      <c r="Q16" s="314"/>
      <c r="X16" s="159"/>
      <c r="Y16" s="159"/>
      <c r="Z16" s="159"/>
      <c r="AA16" s="159"/>
    </row>
    <row r="17" spans="2:27" ht="12" customHeight="1">
      <c r="B17" s="688"/>
      <c r="C17" s="688"/>
      <c r="D17" s="688"/>
      <c r="E17" s="688"/>
      <c r="F17" s="688"/>
      <c r="G17" s="688"/>
      <c r="H17" s="688"/>
      <c r="I17" s="688"/>
      <c r="L17" s="270"/>
      <c r="M17" s="314"/>
      <c r="N17" s="314"/>
      <c r="O17" s="314"/>
      <c r="P17" s="314"/>
      <c r="Q17" s="314"/>
      <c r="X17" s="159"/>
      <c r="Y17" s="159"/>
      <c r="Z17" s="159"/>
      <c r="AA17" s="159"/>
    </row>
    <row r="18" spans="2:27" ht="18" customHeight="1" thickBot="1">
      <c r="B18" s="827" t="s">
        <v>1208</v>
      </c>
      <c r="C18" s="688"/>
      <c r="D18" s="688"/>
      <c r="E18" s="688"/>
      <c r="F18" s="688"/>
      <c r="G18" s="688"/>
      <c r="H18" s="688"/>
      <c r="I18" s="688"/>
      <c r="L18" s="270"/>
      <c r="M18" s="314"/>
      <c r="N18" s="314"/>
      <c r="O18" s="314"/>
      <c r="P18" s="314"/>
      <c r="Q18" s="314"/>
      <c r="X18" s="159"/>
      <c r="Y18" s="159"/>
      <c r="Z18" s="159"/>
      <c r="AA18" s="159"/>
    </row>
    <row r="19" spans="2:27" ht="18" customHeight="1" thickBot="1">
      <c r="B19" s="828" t="s">
        <v>1103</v>
      </c>
      <c r="C19" s="1773" t="str">
        <f>IF($C$15="","",$C$15)</f>
        <v/>
      </c>
      <c r="D19" s="1774"/>
      <c r="E19" s="1774"/>
      <c r="F19" s="1774"/>
      <c r="G19" s="1774"/>
      <c r="H19" s="1774"/>
      <c r="I19" s="1775"/>
      <c r="L19" s="270"/>
      <c r="M19" s="314"/>
      <c r="N19" s="314"/>
      <c r="O19" s="314"/>
      <c r="P19" s="314"/>
      <c r="Q19" s="314"/>
      <c r="X19" s="159"/>
      <c r="Y19" s="159"/>
      <c r="Z19" s="159"/>
      <c r="AA19" s="159"/>
    </row>
    <row r="20" spans="2:27" ht="18" customHeight="1" thickBot="1">
      <c r="B20" s="1776" t="s">
        <v>1527</v>
      </c>
      <c r="C20" s="1777"/>
      <c r="D20" s="674"/>
      <c r="E20" s="675"/>
      <c r="F20" s="675"/>
      <c r="G20" s="675"/>
      <c r="H20" s="675"/>
      <c r="I20" s="676"/>
      <c r="L20" s="270"/>
      <c r="M20" s="314"/>
      <c r="N20" s="314"/>
      <c r="O20" s="314"/>
      <c r="P20" s="314"/>
      <c r="Q20" s="314"/>
      <c r="X20" s="159"/>
      <c r="Y20" s="159"/>
      <c r="Z20" s="159"/>
      <c r="AA20" s="159"/>
    </row>
    <row r="21" spans="2:27" ht="18" customHeight="1">
      <c r="B21" s="677" t="s">
        <v>1522</v>
      </c>
      <c r="C21" s="1778"/>
      <c r="D21" s="1779"/>
      <c r="E21" s="1779"/>
      <c r="F21" s="1779"/>
      <c r="G21" s="1779"/>
      <c r="H21" s="1779"/>
      <c r="I21" s="1780"/>
      <c r="L21" s="270"/>
      <c r="M21" s="314"/>
      <c r="N21" s="314"/>
      <c r="O21" s="314"/>
      <c r="P21" s="314"/>
      <c r="Q21" s="314"/>
      <c r="X21" s="159"/>
      <c r="Y21" s="159"/>
      <c r="Z21" s="159"/>
      <c r="AA21" s="159"/>
    </row>
    <row r="22" spans="2:27" ht="18" customHeight="1">
      <c r="B22" s="678" t="s">
        <v>1523</v>
      </c>
      <c r="C22" s="1787"/>
      <c r="D22" s="1788"/>
      <c r="E22" s="1788"/>
      <c r="F22" s="1788"/>
      <c r="G22" s="1788"/>
      <c r="H22" s="1788"/>
      <c r="I22" s="1789"/>
      <c r="L22" s="270"/>
      <c r="M22" s="314"/>
      <c r="N22" s="314"/>
      <c r="O22" s="314"/>
      <c r="P22" s="314"/>
      <c r="Q22" s="314"/>
      <c r="X22" s="159"/>
      <c r="Y22" s="159"/>
      <c r="Z22" s="159"/>
      <c r="AA22" s="159"/>
    </row>
    <row r="23" spans="2:27" ht="24" customHeight="1">
      <c r="B23" s="679" t="s">
        <v>1524</v>
      </c>
      <c r="C23" s="1787"/>
      <c r="D23" s="1788"/>
      <c r="E23" s="1788"/>
      <c r="F23" s="1788"/>
      <c r="G23" s="1788"/>
      <c r="H23" s="1788"/>
      <c r="I23" s="1789"/>
      <c r="L23" s="270"/>
      <c r="M23" s="314"/>
      <c r="N23" s="314"/>
      <c r="O23" s="314"/>
      <c r="P23" s="314"/>
      <c r="Q23" s="314"/>
      <c r="X23" s="159"/>
      <c r="Y23" s="159"/>
      <c r="Z23" s="159"/>
      <c r="AA23" s="159"/>
    </row>
    <row r="24" spans="2:27" ht="22.15" customHeight="1">
      <c r="B24" s="680" t="s">
        <v>1525</v>
      </c>
      <c r="C24" s="1787"/>
      <c r="D24" s="1788"/>
      <c r="E24" s="1788"/>
      <c r="F24" s="1788"/>
      <c r="G24" s="1788"/>
      <c r="H24" s="1788"/>
      <c r="I24" s="1789"/>
      <c r="L24" s="270"/>
      <c r="M24" s="314"/>
      <c r="N24" s="314"/>
      <c r="O24" s="314"/>
      <c r="P24" s="314"/>
      <c r="Q24" s="314"/>
      <c r="X24" s="159"/>
      <c r="Y24" s="159"/>
      <c r="Z24" s="159"/>
      <c r="AA24" s="159"/>
    </row>
    <row r="25" spans="2:27" ht="18" customHeight="1" thickBot="1">
      <c r="B25" s="681" t="s">
        <v>1526</v>
      </c>
      <c r="C25" s="1790"/>
      <c r="D25" s="1791"/>
      <c r="E25" s="1791"/>
      <c r="F25" s="1791"/>
      <c r="G25" s="1791"/>
      <c r="H25" s="1791"/>
      <c r="I25" s="1792"/>
      <c r="R25" s="314"/>
      <c r="S25" s="314"/>
      <c r="T25" s="314"/>
      <c r="U25" s="314"/>
      <c r="V25" s="314"/>
      <c r="W25" s="159"/>
      <c r="X25" s="159"/>
      <c r="Y25" s="159"/>
      <c r="Z25" s="159"/>
      <c r="AA25" s="159"/>
    </row>
    <row r="26" spans="2:27" ht="12" customHeight="1">
      <c r="B26" s="688"/>
      <c r="C26" s="688"/>
      <c r="D26" s="688"/>
      <c r="E26" s="688"/>
      <c r="F26" s="688"/>
      <c r="G26" s="688"/>
      <c r="H26" s="688"/>
      <c r="I26" s="688"/>
      <c r="R26" s="314"/>
      <c r="S26" s="314"/>
      <c r="T26" s="314"/>
      <c r="U26" s="314"/>
      <c r="V26" s="314"/>
      <c r="W26" s="159"/>
      <c r="X26" s="159"/>
      <c r="Y26" s="159"/>
      <c r="Z26" s="159"/>
      <c r="AA26" s="159"/>
    </row>
    <row r="27" spans="2:27" ht="18" customHeight="1" thickBot="1">
      <c r="B27" s="827" t="s">
        <v>1209</v>
      </c>
      <c r="C27" s="688"/>
      <c r="D27" s="688"/>
      <c r="E27" s="688"/>
      <c r="F27" s="688"/>
      <c r="G27" s="688"/>
      <c r="H27" s="688"/>
      <c r="I27" s="688"/>
      <c r="L27" s="254"/>
      <c r="M27" s="233"/>
      <c r="N27" s="233"/>
      <c r="O27" s="233"/>
      <c r="P27" s="233"/>
      <c r="Q27" s="233"/>
      <c r="R27" s="233"/>
      <c r="S27" s="233"/>
      <c r="T27" s="233"/>
      <c r="U27" s="233"/>
      <c r="V27" s="233"/>
      <c r="W27" s="233"/>
      <c r="X27" s="233"/>
      <c r="Y27" s="233"/>
      <c r="Z27" s="233"/>
      <c r="AA27" s="233"/>
    </row>
    <row r="28" spans="2:27" ht="18" customHeight="1">
      <c r="B28" s="829" t="s">
        <v>1113</v>
      </c>
      <c r="C28" s="830" t="e">
        <f>G37-G44</f>
        <v>#VALUE!</v>
      </c>
      <c r="D28" s="831" t="s">
        <v>48</v>
      </c>
      <c r="E28" s="688"/>
      <c r="F28" s="688"/>
      <c r="G28" s="688"/>
      <c r="H28" s="688"/>
      <c r="I28" s="688"/>
    </row>
    <row r="29" spans="2:27" ht="18" customHeight="1" thickBot="1">
      <c r="B29" s="826" t="s">
        <v>1114</v>
      </c>
      <c r="C29" s="832" t="e">
        <f>I37-I44</f>
        <v>#VALUE!</v>
      </c>
      <c r="D29" s="833" t="s">
        <v>1115</v>
      </c>
      <c r="E29" s="688" t="s">
        <v>1176</v>
      </c>
      <c r="F29" s="688"/>
      <c r="G29" s="688"/>
      <c r="H29" s="688"/>
      <c r="I29" s="688"/>
    </row>
    <row r="30" spans="2:27" ht="12" customHeight="1">
      <c r="B30" s="827"/>
      <c r="C30" s="688"/>
      <c r="D30" s="688"/>
      <c r="E30" s="688"/>
      <c r="F30" s="688"/>
      <c r="G30" s="688"/>
      <c r="H30" s="688"/>
      <c r="I30" s="688"/>
      <c r="N30" s="1761" t="s">
        <v>1252</v>
      </c>
      <c r="O30" s="1762"/>
      <c r="P30" s="1762"/>
      <c r="Q30" s="1762"/>
      <c r="R30" s="1763"/>
    </row>
    <row r="31" spans="2:27" ht="18" customHeight="1" thickBot="1">
      <c r="B31" s="834" t="s">
        <v>1131</v>
      </c>
      <c r="C31" s="688"/>
      <c r="D31" s="688"/>
      <c r="E31" s="688"/>
      <c r="F31" s="688"/>
      <c r="G31" s="688"/>
      <c r="H31" s="688"/>
      <c r="I31" s="688"/>
      <c r="N31" s="272" t="s">
        <v>1251</v>
      </c>
      <c r="R31" s="273"/>
    </row>
    <row r="32" spans="2:27" ht="25.15" customHeight="1" thickBot="1">
      <c r="B32" s="835" t="s">
        <v>157</v>
      </c>
      <c r="C32" s="1764" t="s">
        <v>1109</v>
      </c>
      <c r="D32" s="1765"/>
      <c r="E32" s="1764" t="s">
        <v>47</v>
      </c>
      <c r="F32" s="1766"/>
      <c r="G32" s="836" t="s">
        <v>1111</v>
      </c>
      <c r="H32" s="837" t="s">
        <v>1110</v>
      </c>
      <c r="I32" s="836" t="s">
        <v>1112</v>
      </c>
      <c r="N32" s="272" t="s">
        <v>1245</v>
      </c>
      <c r="O32" s="274" t="s">
        <v>1246</v>
      </c>
      <c r="P32" s="274" t="s">
        <v>1247</v>
      </c>
      <c r="Q32" s="274" t="s">
        <v>1248</v>
      </c>
      <c r="R32" s="275" t="s">
        <v>1249</v>
      </c>
    </row>
    <row r="33" spans="1:18" ht="18" customHeight="1">
      <c r="A33" s="1108" t="str">
        <f>IF($B33="","",VLOOKUP($B33,単位と係数,2,FALSE))</f>
        <v/>
      </c>
      <c r="B33" s="838"/>
      <c r="C33" s="839"/>
      <c r="D33" s="840" t="str">
        <f>IF($B33="","",VLOOKUP($B33,単位と係数,4,FALSE))</f>
        <v/>
      </c>
      <c r="E33" s="841" t="str">
        <f>IF(B33="","",IF(A33=1,VLOOKUP(B33,単位と係数,7,FALSE),VLOOKUP(B33,単位と係数,5,FALSE)*VLOOKUP(B33,単位と係数,7,FALSE)))</f>
        <v/>
      </c>
      <c r="F33" s="842" t="str">
        <f>IF($B33="","","t-CO2/"&amp;$D33)</f>
        <v/>
      </c>
      <c r="G33" s="843" t="str">
        <f>IF(OR($C33="",$E33=""),"",$C33*$E33)</f>
        <v/>
      </c>
      <c r="H33" s="844" t="str">
        <f>IF($B33="","",VLOOKUP($B33,単価,3,FALSE))</f>
        <v/>
      </c>
      <c r="I33" s="845" t="str">
        <f>IF(OR($C33="",$H33=""),"",$C33*$H33)</f>
        <v/>
      </c>
      <c r="N33" s="276" t="str">
        <f>A33</f>
        <v/>
      </c>
      <c r="O33" s="277">
        <f>IF(COUNTIF($B33,"*系統電力*"),"*系統電力*",IF(COUNTIF($B33,"*産業用蒸気*"),"*産業用蒸気*",IF(COUNTIF($B33,"*温水*"),"*温水*",IF(COUNTIF($B33,"*冷水*"),"*冷水*",IF(COUNTIF($B33,"*蒸気（産業用以外）*"),"*蒸気（産業用以外）*",$B33)))))</f>
        <v>0</v>
      </c>
      <c r="P33" s="278">
        <f>C33</f>
        <v>0</v>
      </c>
      <c r="Q33" s="279" t="e">
        <f>IFERROR(VLOOKUP($O33,電力等のGJ換算係数,2,FALSE),IF(VLOOKUP($O33,単位と係数,5,FALSE)="","",VLOOKUP($O33,単位と係数,5,FALSE)))</f>
        <v>#N/A</v>
      </c>
      <c r="R33" s="280" t="str">
        <f>IFERROR(P33*Q33,"---")</f>
        <v>---</v>
      </c>
    </row>
    <row r="34" spans="1:18" ht="18" customHeight="1">
      <c r="A34" s="1108" t="str">
        <f>IF($B34="","",VLOOKUP($B34,単位と係数,2,FALSE))</f>
        <v/>
      </c>
      <c r="B34" s="846"/>
      <c r="C34" s="847"/>
      <c r="D34" s="848" t="str">
        <f>IF($B34="","",VLOOKUP($B34,単位と係数,4,FALSE))</f>
        <v/>
      </c>
      <c r="E34" s="849" t="str">
        <f>IF(B34="","",IF(A34=1,VLOOKUP(B34,単位と係数,7,FALSE),VLOOKUP(B34,単位と係数,5,FALSE)*VLOOKUP(B34,単位と係数,7,FALSE)))</f>
        <v/>
      </c>
      <c r="F34" s="850" t="str">
        <f>IF($B34="","","t-CO2/"&amp;$D34)</f>
        <v/>
      </c>
      <c r="G34" s="851" t="str">
        <f>IF(OR($C34="",$E34=""),"",$C34*$E34)</f>
        <v/>
      </c>
      <c r="H34" s="852" t="str">
        <f>IF($B34="","",VLOOKUP($B34,単価,3,FALSE))</f>
        <v/>
      </c>
      <c r="I34" s="853" t="str">
        <f>IF(OR($C34="",$H34=""),"",$C34*$H34)</f>
        <v/>
      </c>
      <c r="N34" s="276" t="str">
        <f>A34</f>
        <v/>
      </c>
      <c r="O34" s="277">
        <f>IF(COUNTIF($B34,"*系統電力*"),"*系統電力*",IF(COUNTIF($B34,"*産業用蒸気*"),"*産業用蒸気*",IF(COUNTIF($B34,"*温水*"),"*温水*",IF(COUNTIF($B34,"*冷水*"),"*冷水*",IF(COUNTIF($B34,"*蒸気（産業用以外）*"),"*蒸気（産業用以外）*",$B34)))))</f>
        <v>0</v>
      </c>
      <c r="P34" s="278">
        <f>C34</f>
        <v>0</v>
      </c>
      <c r="Q34" s="279" t="e">
        <f>IFERROR(VLOOKUP($O34,電力等のGJ換算係数,2,FALSE),IF(VLOOKUP($O34,単位と係数,5,FALSE)="","",VLOOKUP($O34,単位と係数,5,FALSE)))</f>
        <v>#N/A</v>
      </c>
      <c r="R34" s="280" t="str">
        <f>IFERROR(P34*Q34,"---")</f>
        <v>---</v>
      </c>
    </row>
    <row r="35" spans="1:18" ht="18" customHeight="1">
      <c r="A35" s="1108" t="str">
        <f>IF($B35="","",VLOOKUP($B35,単位と係数,2,FALSE))</f>
        <v/>
      </c>
      <c r="B35" s="846"/>
      <c r="C35" s="847"/>
      <c r="D35" s="848" t="str">
        <f>IF($B35="","",VLOOKUP($B35,単位と係数,4,FALSE))</f>
        <v/>
      </c>
      <c r="E35" s="849" t="str">
        <f>IF(B35="","",IF(A35=1,VLOOKUP(B35,単位と係数,7,FALSE),VLOOKUP(B35,単位と係数,5,FALSE)*VLOOKUP(B35,単位と係数,7,FALSE)))</f>
        <v/>
      </c>
      <c r="F35" s="850" t="str">
        <f>IF($B35="","","t-CO2/"&amp;$D35)</f>
        <v/>
      </c>
      <c r="G35" s="851" t="str">
        <f>IF(OR($C35="",$E35=""),"",$C35*$E35)</f>
        <v/>
      </c>
      <c r="H35" s="852" t="str">
        <f>IF($B35="","",VLOOKUP($B35,単価,3,FALSE))</f>
        <v/>
      </c>
      <c r="I35" s="853" t="str">
        <f>IF(OR($C35="",$H35=""),"",$C35*$H35)</f>
        <v/>
      </c>
      <c r="N35" s="276" t="str">
        <f>A35</f>
        <v/>
      </c>
      <c r="O35" s="277">
        <f>IF(COUNTIF($B35,"*系統電力*"),"*系統電力*",IF(COUNTIF($B35,"*産業用蒸気*"),"*産業用蒸気*",IF(COUNTIF($B35,"*温水*"),"*温水*",IF(COUNTIF($B35,"*冷水*"),"*冷水*",IF(COUNTIF($B35,"*蒸気（産業用以外）*"),"*蒸気（産業用以外）*",$B35)))))</f>
        <v>0</v>
      </c>
      <c r="P35" s="278">
        <f>C35</f>
        <v>0</v>
      </c>
      <c r="Q35" s="279" t="e">
        <f>IFERROR(VLOOKUP($O35,電力等のGJ換算係数,2,FALSE),IF(VLOOKUP($O35,単位と係数,5,FALSE)="","",VLOOKUP($O35,単位と係数,5,FALSE)))</f>
        <v>#N/A</v>
      </c>
      <c r="R35" s="280" t="str">
        <f>IFERROR(P35*Q35,"---")</f>
        <v>---</v>
      </c>
    </row>
    <row r="36" spans="1:18" ht="18" customHeight="1" thickBot="1">
      <c r="A36" s="1108" t="str">
        <f>IF($B36="","",VLOOKUP($B36,単位と係数,2,FALSE))</f>
        <v/>
      </c>
      <c r="B36" s="854"/>
      <c r="C36" s="855"/>
      <c r="D36" s="856" t="str">
        <f>IF($B36="","",VLOOKUP($B36,単位と係数,4,FALSE))</f>
        <v/>
      </c>
      <c r="E36" s="857" t="str">
        <f>IF(B36="","",IF(A36=1,VLOOKUP(B36,単位と係数,7,FALSE),VLOOKUP(B36,単位と係数,5,FALSE)*VLOOKUP(B36,単位と係数,7,FALSE)))</f>
        <v/>
      </c>
      <c r="F36" s="858" t="str">
        <f>IF($B36="","","t-CO2/"&amp;$D36)</f>
        <v/>
      </c>
      <c r="G36" s="859" t="str">
        <f>IF(OR($C36="",$E36=""),"",$C36*$E36)</f>
        <v/>
      </c>
      <c r="H36" s="860" t="str">
        <f>IF($B36="","",VLOOKUP($B36,単価,3,FALSE))</f>
        <v/>
      </c>
      <c r="I36" s="861" t="str">
        <f>IF(OR($C36="",$H36=""),"",$C36*$H36)</f>
        <v/>
      </c>
      <c r="N36" s="276" t="str">
        <f>A36</f>
        <v/>
      </c>
      <c r="O36" s="277">
        <f>IF(COUNTIF($B36,"*系統電力*"),"*系統電力*",IF(COUNTIF($B36,"*産業用蒸気*"),"*産業用蒸気*",IF(COUNTIF($B36,"*温水*"),"*温水*",IF(COUNTIF($B36,"*冷水*"),"*冷水*",IF(COUNTIF($B36,"*蒸気（産業用以外）*"),"*蒸気（産業用以外）*",$B36)))))</f>
        <v>0</v>
      </c>
      <c r="P36" s="278">
        <f>C36</f>
        <v>0</v>
      </c>
      <c r="Q36" s="279" t="e">
        <f>IFERROR(VLOOKUP($O36,電力等のGJ換算係数,2,FALSE),IF(VLOOKUP($O36,単位と係数,5,FALSE)="","",VLOOKUP($O36,単位と係数,5,FALSE)))</f>
        <v>#N/A</v>
      </c>
      <c r="R36" s="280" t="str">
        <f>IFERROR(P36*Q36,"---")</f>
        <v>---</v>
      </c>
    </row>
    <row r="37" spans="1:18" ht="18" customHeight="1" thickBot="1">
      <c r="A37" s="1108"/>
      <c r="B37" s="688"/>
      <c r="C37" s="688"/>
      <c r="D37" s="688"/>
      <c r="E37" s="688"/>
      <c r="F37" s="947" t="s">
        <v>14</v>
      </c>
      <c r="G37" s="862" t="str">
        <f>IF(G33="","",SUM(G33:G36))</f>
        <v/>
      </c>
      <c r="H37" s="863"/>
      <c r="I37" s="864" t="str">
        <f>IF(I33="","",SUM(I33:I36))</f>
        <v/>
      </c>
      <c r="N37" s="281"/>
      <c r="O37" s="282"/>
      <c r="P37" s="283"/>
      <c r="Q37" s="284" t="s">
        <v>1250</v>
      </c>
      <c r="R37" s="280">
        <f>SUM(R33:R36)</f>
        <v>0</v>
      </c>
    </row>
    <row r="38" spans="1:18" ht="18" customHeight="1" thickBot="1">
      <c r="A38" s="1108"/>
      <c r="B38" s="834" t="s">
        <v>1130</v>
      </c>
      <c r="C38" s="688"/>
      <c r="D38" s="688"/>
      <c r="E38" s="688"/>
      <c r="F38" s="688"/>
      <c r="G38" s="865" t="s">
        <v>1173</v>
      </c>
      <c r="H38" s="688"/>
      <c r="I38" s="865"/>
      <c r="N38" s="272" t="s">
        <v>1253</v>
      </c>
      <c r="R38" s="273"/>
    </row>
    <row r="39" spans="1:18" ht="25.15" customHeight="1" thickBot="1">
      <c r="A39" s="1108"/>
      <c r="B39" s="835" t="s">
        <v>157</v>
      </c>
      <c r="C39" s="1764" t="s">
        <v>1109</v>
      </c>
      <c r="D39" s="1765"/>
      <c r="E39" s="1764" t="s">
        <v>47</v>
      </c>
      <c r="F39" s="1766"/>
      <c r="G39" s="836" t="s">
        <v>1111</v>
      </c>
      <c r="H39" s="837" t="s">
        <v>1110</v>
      </c>
      <c r="I39" s="836" t="s">
        <v>1112</v>
      </c>
      <c r="N39" s="272" t="s">
        <v>1245</v>
      </c>
      <c r="O39" s="274" t="s">
        <v>1246</v>
      </c>
      <c r="P39" s="274" t="s">
        <v>1247</v>
      </c>
      <c r="Q39" s="274" t="s">
        <v>1248</v>
      </c>
      <c r="R39" s="275" t="s">
        <v>1249</v>
      </c>
    </row>
    <row r="40" spans="1:18" ht="18" customHeight="1">
      <c r="A40" s="1108" t="str">
        <f>IF($B40="","",VLOOKUP($B40,単位と係数,2,FALSE))</f>
        <v/>
      </c>
      <c r="B40" s="838"/>
      <c r="C40" s="839"/>
      <c r="D40" s="840" t="str">
        <f>IF($B40="","",VLOOKUP($B40,単位と係数,4,FALSE))</f>
        <v/>
      </c>
      <c r="E40" s="841" t="str">
        <f>IF(B40="","",IF(A40=1,VLOOKUP(B40,単位と係数,7,FALSE),VLOOKUP(B40,単位と係数,5,FALSE)*VLOOKUP(B40,単位と係数,7,FALSE)))</f>
        <v/>
      </c>
      <c r="F40" s="842" t="str">
        <f>IF($B40="","","t-CO2/"&amp;$D40)</f>
        <v/>
      </c>
      <c r="G40" s="843" t="str">
        <f>IF(OR($C40="",$E40=""),"",$C40*$E40)</f>
        <v/>
      </c>
      <c r="H40" s="844" t="str">
        <f>IF($B40="","",VLOOKUP($B40,単価,3,FALSE))</f>
        <v/>
      </c>
      <c r="I40" s="845" t="str">
        <f>IF(OR($C40="",$H40=""),"",$C40*$H40)</f>
        <v/>
      </c>
      <c r="N40" s="276" t="str">
        <f>A40</f>
        <v/>
      </c>
      <c r="O40" s="277">
        <f>IF(COUNTIF($B40,"*系統電力*"),"*系統電力*",IF(COUNTIF($B40,"*産業用蒸気*"),"*産業用蒸気*",IF(COUNTIF($B40,"*温水*"),"*温水*",IF(COUNTIF($B40,"*冷水*"),"*冷水*",IF(COUNTIF($B40,"*蒸気（産業用以外）*"),"*蒸気（産業用以外）*",$B40)))))</f>
        <v>0</v>
      </c>
      <c r="P40" s="278">
        <f>C40</f>
        <v>0</v>
      </c>
      <c r="Q40" s="279" t="e">
        <f>IFERROR(VLOOKUP($O40,電力等のGJ換算係数,2,FALSE),IF(VLOOKUP($O40,単位と係数,5,FALSE)="","",VLOOKUP($O40,単位と係数,5,FALSE)))</f>
        <v>#N/A</v>
      </c>
      <c r="R40" s="280" t="str">
        <f>IFERROR(P40*Q40,"---")</f>
        <v>---</v>
      </c>
    </row>
    <row r="41" spans="1:18" ht="18" customHeight="1">
      <c r="A41" s="1108" t="str">
        <f>IF($B41="","",VLOOKUP($B41,単位と係数,2,FALSE))</f>
        <v/>
      </c>
      <c r="B41" s="846"/>
      <c r="C41" s="847"/>
      <c r="D41" s="848" t="str">
        <f>IF($B41="","",VLOOKUP($B41,単位と係数,4,FALSE))</f>
        <v/>
      </c>
      <c r="E41" s="849" t="str">
        <f>IF(B41="","",IF(A41=1,VLOOKUP(B41,単位と係数,7,FALSE),VLOOKUP(B41,単位と係数,5,FALSE)*VLOOKUP(B41,単位と係数,7,FALSE)))</f>
        <v/>
      </c>
      <c r="F41" s="850" t="str">
        <f>IF($B41="","","t-CO2/"&amp;$D41)</f>
        <v/>
      </c>
      <c r="G41" s="851" t="str">
        <f>IF(OR($C41="",$E41=""),"",$C41*$E41)</f>
        <v/>
      </c>
      <c r="H41" s="852" t="str">
        <f>IF($B41="","",VLOOKUP($B41,単価,3,FALSE))</f>
        <v/>
      </c>
      <c r="I41" s="853" t="str">
        <f>IF(OR($C41="",$H41=""),"",$C41*$H41)</f>
        <v/>
      </c>
      <c r="N41" s="276" t="str">
        <f>A41</f>
        <v/>
      </c>
      <c r="O41" s="277">
        <f>IF(COUNTIF($B41,"*系統電力*"),"*系統電力*",IF(COUNTIF($B41,"*産業用蒸気*"),"*産業用蒸気*",IF(COUNTIF($B41,"*温水*"),"*温水*",IF(COUNTIF($B41,"*冷水*"),"*冷水*",IF(COUNTIF($B41,"*蒸気（産業用以外）*"),"*蒸気（産業用以外）*",$B41)))))</f>
        <v>0</v>
      </c>
      <c r="P41" s="278">
        <f>C41</f>
        <v>0</v>
      </c>
      <c r="Q41" s="279" t="e">
        <f>IFERROR(VLOOKUP($O41,電力等のGJ換算係数,2,FALSE),IF(VLOOKUP($O41,単位と係数,5,FALSE)="","",VLOOKUP($O41,単位と係数,5,FALSE)))</f>
        <v>#N/A</v>
      </c>
      <c r="R41" s="280" t="str">
        <f>IFERROR(P41*Q41,"---")</f>
        <v>---</v>
      </c>
    </row>
    <row r="42" spans="1:18" ht="18" customHeight="1">
      <c r="A42" s="1108" t="str">
        <f>IF($B42="","",VLOOKUP($B42,単位と係数,2,FALSE))</f>
        <v/>
      </c>
      <c r="B42" s="846"/>
      <c r="C42" s="847"/>
      <c r="D42" s="848" t="str">
        <f>IF($B42="","",VLOOKUP($B42,単位と係数,4,FALSE))</f>
        <v/>
      </c>
      <c r="E42" s="849" t="str">
        <f>IF(B42="","",IF(A42=1,VLOOKUP(B42,単位と係数,7,FALSE),VLOOKUP(B42,単位と係数,5,FALSE)*VLOOKUP(B42,単位と係数,7,FALSE)))</f>
        <v/>
      </c>
      <c r="F42" s="850" t="str">
        <f>IF($B42="","","t-CO2/"&amp;$D42)</f>
        <v/>
      </c>
      <c r="G42" s="851" t="str">
        <f>IF(OR($C42="",$E42=""),"",$C42*$E42)</f>
        <v/>
      </c>
      <c r="H42" s="852" t="str">
        <f>IF($B42="","",VLOOKUP($B42,単価,3,FALSE))</f>
        <v/>
      </c>
      <c r="I42" s="853" t="str">
        <f>IF(OR($C42="",$H42=""),"",$C42*$H42)</f>
        <v/>
      </c>
      <c r="N42" s="276" t="str">
        <f>A42</f>
        <v/>
      </c>
      <c r="O42" s="277">
        <f>IF(COUNTIF($B42,"*系統電力*"),"*系統電力*",IF(COUNTIF($B42,"*産業用蒸気*"),"*産業用蒸気*",IF(COUNTIF($B42,"*温水*"),"*温水*",IF(COUNTIF($B42,"*冷水*"),"*冷水*",IF(COUNTIF($B42,"*蒸気（産業用以外）*"),"*蒸気（産業用以外）*",$B42)))))</f>
        <v>0</v>
      </c>
      <c r="P42" s="278">
        <f>C42</f>
        <v>0</v>
      </c>
      <c r="Q42" s="279" t="e">
        <f>IFERROR(VLOOKUP($O42,電力等のGJ換算係数,2,FALSE),IF(VLOOKUP($O42,単位と係数,5,FALSE)="","",VLOOKUP($O42,単位と係数,5,FALSE)))</f>
        <v>#N/A</v>
      </c>
      <c r="R42" s="280" t="str">
        <f>IFERROR(P42*Q42,"---")</f>
        <v>---</v>
      </c>
    </row>
    <row r="43" spans="1:18" ht="18" customHeight="1" thickBot="1">
      <c r="A43" s="1108" t="str">
        <f>IF($B43="","",VLOOKUP($B43,単位と係数,2,FALSE))</f>
        <v/>
      </c>
      <c r="B43" s="854"/>
      <c r="C43" s="855"/>
      <c r="D43" s="856" t="str">
        <f>IF($B43="","",VLOOKUP($B43,単位と係数,4,FALSE))</f>
        <v/>
      </c>
      <c r="E43" s="857" t="str">
        <f>IF(B43="","",IF(A43=1,VLOOKUP(B43,単位と係数,7,FALSE),VLOOKUP(B43,単位と係数,5,FALSE)*VLOOKUP(B43,単位と係数,7,FALSE)))</f>
        <v/>
      </c>
      <c r="F43" s="858" t="str">
        <f>IF($B43="","","t-CO2/"&amp;$D43)</f>
        <v/>
      </c>
      <c r="G43" s="859" t="str">
        <f>IF(OR($C43="",$E43=""),"",$C43*$E43)</f>
        <v/>
      </c>
      <c r="H43" s="860" t="str">
        <f>IF($B43="","",VLOOKUP($B43,単価,3,FALSE))</f>
        <v/>
      </c>
      <c r="I43" s="861" t="str">
        <f>IF(OR($C43="",$H43=""),"",$C43*$H43)</f>
        <v/>
      </c>
      <c r="N43" s="276" t="str">
        <f>A43</f>
        <v/>
      </c>
      <c r="O43" s="277">
        <f>IF(COUNTIF($B43,"*系統電力*"),"*系統電力*",IF(COUNTIF($B43,"*産業用蒸気*"),"*産業用蒸気*",IF(COUNTIF($B43,"*温水*"),"*温水*",IF(COUNTIF($B43,"*冷水*"),"*冷水*",IF(COUNTIF($B43,"*蒸気（産業用以外）*"),"*蒸気（産業用以外）*",$B43)))))</f>
        <v>0</v>
      </c>
      <c r="P43" s="278">
        <f>C43</f>
        <v>0</v>
      </c>
      <c r="Q43" s="279" t="e">
        <f>IFERROR(VLOOKUP($O43,電力等のGJ換算係数,2,FALSE),IF(VLOOKUP($O43,単位と係数,5,FALSE)="","",VLOOKUP($O43,単位と係数,5,FALSE)))</f>
        <v>#N/A</v>
      </c>
      <c r="R43" s="280" t="str">
        <f>IFERROR(P43*Q43,"---")</f>
        <v>---</v>
      </c>
    </row>
    <row r="44" spans="1:18" ht="18" customHeight="1" thickBot="1">
      <c r="B44" s="688"/>
      <c r="C44" s="688"/>
      <c r="D44" s="688"/>
      <c r="E44" s="688"/>
      <c r="F44" s="947" t="s">
        <v>14</v>
      </c>
      <c r="G44" s="862" t="str">
        <f>IF(G40="","",SUM(G40:G43))</f>
        <v/>
      </c>
      <c r="H44" s="863"/>
      <c r="I44" s="864" t="str">
        <f>IF(I40="","",SUM(I40:I43))</f>
        <v/>
      </c>
      <c r="N44" s="285"/>
      <c r="O44" s="286"/>
      <c r="P44" s="287"/>
      <c r="Q44" s="288" t="s">
        <v>1250</v>
      </c>
      <c r="R44" s="289">
        <f>SUM(R40:R43)</f>
        <v>0</v>
      </c>
    </row>
    <row r="45" spans="1:18" ht="18" customHeight="1">
      <c r="B45" s="688"/>
      <c r="C45" s="688"/>
      <c r="D45" s="688"/>
      <c r="E45" s="688"/>
      <c r="F45" s="688"/>
      <c r="G45" s="865" t="s">
        <v>1174</v>
      </c>
      <c r="H45" s="688"/>
      <c r="I45" s="865"/>
    </row>
    <row r="46" spans="1:18" ht="18" customHeight="1">
      <c r="B46" s="688"/>
      <c r="C46" s="688"/>
      <c r="D46" s="688"/>
      <c r="E46" s="688"/>
      <c r="F46" s="688"/>
      <c r="G46" s="865"/>
      <c r="H46" s="688"/>
      <c r="I46" s="865"/>
    </row>
    <row r="47" spans="1:18" ht="12" customHeight="1">
      <c r="I47" s="295" t="str">
        <f ca="1">$B$3&amp;"_個票"&amp;$C$8</f>
        <v>別添6_個票5</v>
      </c>
    </row>
    <row r="48" spans="1:18" ht="18" customHeight="1" thickBot="1">
      <c r="B48" s="33" t="s">
        <v>1210</v>
      </c>
    </row>
    <row r="49" spans="2:9" ht="18" customHeight="1">
      <c r="B49" s="1793" t="s">
        <v>1211</v>
      </c>
      <c r="C49" s="1794"/>
      <c r="D49" s="1794"/>
      <c r="E49" s="1794"/>
      <c r="F49" s="1794"/>
      <c r="G49" s="1794"/>
      <c r="H49" s="1794"/>
      <c r="I49" s="1795"/>
    </row>
    <row r="50" spans="2:9" ht="18" customHeight="1">
      <c r="B50" s="1781"/>
      <c r="C50" s="1782"/>
      <c r="D50" s="1782"/>
      <c r="E50" s="1782"/>
      <c r="F50" s="1782"/>
      <c r="G50" s="1782"/>
      <c r="H50" s="1782"/>
      <c r="I50" s="1783"/>
    </row>
    <row r="51" spans="2:9" ht="18" customHeight="1">
      <c r="B51" s="1781"/>
      <c r="C51" s="1782"/>
      <c r="D51" s="1782"/>
      <c r="E51" s="1782"/>
      <c r="F51" s="1782"/>
      <c r="G51" s="1782"/>
      <c r="H51" s="1782"/>
      <c r="I51" s="1783"/>
    </row>
    <row r="52" spans="2:9" ht="18" customHeight="1">
      <c r="B52" s="1781"/>
      <c r="C52" s="1782"/>
      <c r="D52" s="1782"/>
      <c r="E52" s="1782"/>
      <c r="F52" s="1782"/>
      <c r="G52" s="1782"/>
      <c r="H52" s="1782"/>
      <c r="I52" s="1783"/>
    </row>
    <row r="53" spans="2:9" ht="18" customHeight="1" thickBot="1">
      <c r="B53" s="1784"/>
      <c r="C53" s="1785"/>
      <c r="D53" s="1785"/>
      <c r="E53" s="1785"/>
      <c r="F53" s="1785"/>
      <c r="G53" s="1785"/>
      <c r="H53" s="1785"/>
      <c r="I53" s="1786"/>
    </row>
    <row r="54" spans="2:9" ht="18" customHeight="1" thickBot="1"/>
    <row r="55" spans="2:9" ht="18" customHeight="1">
      <c r="B55" s="290" t="s">
        <v>1128</v>
      </c>
      <c r="C55" s="291"/>
      <c r="D55" s="291"/>
      <c r="E55" s="291"/>
      <c r="F55" s="291"/>
      <c r="G55" s="291"/>
      <c r="H55" s="291"/>
      <c r="I55" s="292"/>
    </row>
    <row r="56" spans="2:9" ht="18" customHeight="1">
      <c r="B56" s="1781"/>
      <c r="C56" s="1782"/>
      <c r="D56" s="1782"/>
      <c r="E56" s="1782"/>
      <c r="F56" s="1782"/>
      <c r="G56" s="1782"/>
      <c r="H56" s="1782"/>
      <c r="I56" s="1783"/>
    </row>
    <row r="57" spans="2:9" ht="18" customHeight="1">
      <c r="B57" s="1781"/>
      <c r="C57" s="1782"/>
      <c r="D57" s="1782"/>
      <c r="E57" s="1782"/>
      <c r="F57" s="1782"/>
      <c r="G57" s="1782"/>
      <c r="H57" s="1782"/>
      <c r="I57" s="1783"/>
    </row>
    <row r="58" spans="2:9" ht="18" customHeight="1">
      <c r="B58" s="1781"/>
      <c r="C58" s="1782"/>
      <c r="D58" s="1782"/>
      <c r="E58" s="1782"/>
      <c r="F58" s="1782"/>
      <c r="G58" s="1782"/>
      <c r="H58" s="1782"/>
      <c r="I58" s="1783"/>
    </row>
    <row r="59" spans="2:9" ht="18" customHeight="1">
      <c r="B59" s="1781"/>
      <c r="C59" s="1782"/>
      <c r="D59" s="1782"/>
      <c r="E59" s="1782"/>
      <c r="F59" s="1782"/>
      <c r="G59" s="1782"/>
      <c r="H59" s="1782"/>
      <c r="I59" s="1783"/>
    </row>
    <row r="60" spans="2:9" ht="18" customHeight="1">
      <c r="B60" s="1781"/>
      <c r="C60" s="1782"/>
      <c r="D60" s="1782"/>
      <c r="E60" s="1782"/>
      <c r="F60" s="1782"/>
      <c r="G60" s="1782"/>
      <c r="H60" s="1782"/>
      <c r="I60" s="1783"/>
    </row>
    <row r="61" spans="2:9" ht="18" customHeight="1">
      <c r="B61" s="1781"/>
      <c r="C61" s="1782"/>
      <c r="D61" s="1782"/>
      <c r="E61" s="1782"/>
      <c r="F61" s="1782"/>
      <c r="G61" s="1782"/>
      <c r="H61" s="1782"/>
      <c r="I61" s="1783"/>
    </row>
    <row r="62" spans="2:9" ht="18" customHeight="1">
      <c r="B62" s="1781"/>
      <c r="C62" s="1782"/>
      <c r="D62" s="1782"/>
      <c r="E62" s="1782"/>
      <c r="F62" s="1782"/>
      <c r="G62" s="1782"/>
      <c r="H62" s="1782"/>
      <c r="I62" s="1783"/>
    </row>
    <row r="63" spans="2:9" ht="18" customHeight="1" thickBot="1">
      <c r="B63" s="1781"/>
      <c r="C63" s="1782"/>
      <c r="D63" s="1782"/>
      <c r="E63" s="1782"/>
      <c r="F63" s="1782"/>
      <c r="G63" s="1782"/>
      <c r="H63" s="1782"/>
      <c r="I63" s="1783"/>
    </row>
    <row r="64" spans="2:9" ht="18" customHeight="1">
      <c r="B64" s="290" t="s">
        <v>1129</v>
      </c>
      <c r="C64" s="293"/>
      <c r="D64" s="293"/>
      <c r="E64" s="293"/>
      <c r="F64" s="293"/>
      <c r="G64" s="293"/>
      <c r="H64" s="293"/>
      <c r="I64" s="294"/>
    </row>
    <row r="65" spans="2:9" ht="18" customHeight="1">
      <c r="B65" s="1781"/>
      <c r="C65" s="1782"/>
      <c r="D65" s="1782"/>
      <c r="E65" s="1782"/>
      <c r="F65" s="1782"/>
      <c r="G65" s="1782"/>
      <c r="H65" s="1782"/>
      <c r="I65" s="1783"/>
    </row>
    <row r="66" spans="2:9" ht="18" customHeight="1">
      <c r="B66" s="1781"/>
      <c r="C66" s="1782"/>
      <c r="D66" s="1782"/>
      <c r="E66" s="1782"/>
      <c r="F66" s="1782"/>
      <c r="G66" s="1782"/>
      <c r="H66" s="1782"/>
      <c r="I66" s="1783"/>
    </row>
    <row r="67" spans="2:9" ht="18" customHeight="1">
      <c r="B67" s="1781"/>
      <c r="C67" s="1782"/>
      <c r="D67" s="1782"/>
      <c r="E67" s="1782"/>
      <c r="F67" s="1782"/>
      <c r="G67" s="1782"/>
      <c r="H67" s="1782"/>
      <c r="I67" s="1783"/>
    </row>
    <row r="68" spans="2:9" ht="18" customHeight="1">
      <c r="B68" s="1781"/>
      <c r="C68" s="1782"/>
      <c r="D68" s="1782"/>
      <c r="E68" s="1782"/>
      <c r="F68" s="1782"/>
      <c r="G68" s="1782"/>
      <c r="H68" s="1782"/>
      <c r="I68" s="1783"/>
    </row>
    <row r="69" spans="2:9" ht="18" customHeight="1">
      <c r="B69" s="1781"/>
      <c r="C69" s="1782"/>
      <c r="D69" s="1782"/>
      <c r="E69" s="1782"/>
      <c r="F69" s="1782"/>
      <c r="G69" s="1782"/>
      <c r="H69" s="1782"/>
      <c r="I69" s="1783"/>
    </row>
    <row r="70" spans="2:9" ht="18" customHeight="1">
      <c r="B70" s="1781"/>
      <c r="C70" s="1782"/>
      <c r="D70" s="1782"/>
      <c r="E70" s="1782"/>
      <c r="F70" s="1782"/>
      <c r="G70" s="1782"/>
      <c r="H70" s="1782"/>
      <c r="I70" s="1783"/>
    </row>
    <row r="71" spans="2:9" ht="18" customHeight="1">
      <c r="B71" s="1781"/>
      <c r="C71" s="1782"/>
      <c r="D71" s="1782"/>
      <c r="E71" s="1782"/>
      <c r="F71" s="1782"/>
      <c r="G71" s="1782"/>
      <c r="H71" s="1782"/>
      <c r="I71" s="1783"/>
    </row>
    <row r="72" spans="2:9" ht="18" customHeight="1" thickBot="1">
      <c r="B72" s="1784"/>
      <c r="C72" s="1785"/>
      <c r="D72" s="1785"/>
      <c r="E72" s="1785"/>
      <c r="F72" s="1785"/>
      <c r="G72" s="1785"/>
      <c r="H72" s="1785"/>
      <c r="I72" s="1786"/>
    </row>
    <row r="73" spans="2:9" ht="18" customHeight="1" thickBot="1"/>
    <row r="74" spans="2:9" ht="18" customHeight="1">
      <c r="B74" s="946" t="s">
        <v>1132</v>
      </c>
      <c r="C74" s="293"/>
      <c r="D74" s="293"/>
      <c r="E74" s="293"/>
      <c r="F74" s="293"/>
      <c r="G74" s="293"/>
      <c r="H74" s="293"/>
      <c r="I74" s="294"/>
    </row>
    <row r="75" spans="2:9" ht="18" customHeight="1">
      <c r="B75" s="1781"/>
      <c r="C75" s="1782"/>
      <c r="D75" s="1782"/>
      <c r="E75" s="1782"/>
      <c r="F75" s="1782"/>
      <c r="G75" s="1782"/>
      <c r="H75" s="1782"/>
      <c r="I75" s="1783"/>
    </row>
    <row r="76" spans="2:9" ht="18" customHeight="1">
      <c r="B76" s="1781"/>
      <c r="C76" s="1782"/>
      <c r="D76" s="1782"/>
      <c r="E76" s="1782"/>
      <c r="F76" s="1782"/>
      <c r="G76" s="1782"/>
      <c r="H76" s="1782"/>
      <c r="I76" s="1783"/>
    </row>
    <row r="77" spans="2:9" ht="18" customHeight="1">
      <c r="B77" s="1781"/>
      <c r="C77" s="1782"/>
      <c r="D77" s="1782"/>
      <c r="E77" s="1782"/>
      <c r="F77" s="1782"/>
      <c r="G77" s="1782"/>
      <c r="H77" s="1782"/>
      <c r="I77" s="1783"/>
    </row>
    <row r="78" spans="2:9" ht="18" customHeight="1">
      <c r="B78" s="1781"/>
      <c r="C78" s="1782"/>
      <c r="D78" s="1782"/>
      <c r="E78" s="1782"/>
      <c r="F78" s="1782"/>
      <c r="G78" s="1782"/>
      <c r="H78" s="1782"/>
      <c r="I78" s="1783"/>
    </row>
    <row r="79" spans="2:9" ht="18" customHeight="1">
      <c r="B79" s="1781"/>
      <c r="C79" s="1782"/>
      <c r="D79" s="1782"/>
      <c r="E79" s="1782"/>
      <c r="F79" s="1782"/>
      <c r="G79" s="1782"/>
      <c r="H79" s="1782"/>
      <c r="I79" s="1783"/>
    </row>
    <row r="80" spans="2:9" ht="18" customHeight="1">
      <c r="B80" s="1781"/>
      <c r="C80" s="1782"/>
      <c r="D80" s="1782"/>
      <c r="E80" s="1782"/>
      <c r="F80" s="1782"/>
      <c r="G80" s="1782"/>
      <c r="H80" s="1782"/>
      <c r="I80" s="1783"/>
    </row>
    <row r="81" spans="2:9" ht="18" customHeight="1">
      <c r="B81" s="1781"/>
      <c r="C81" s="1782"/>
      <c r="D81" s="1782"/>
      <c r="E81" s="1782"/>
      <c r="F81" s="1782"/>
      <c r="G81" s="1782"/>
      <c r="H81" s="1782"/>
      <c r="I81" s="1783"/>
    </row>
    <row r="82" spans="2:9" ht="18" customHeight="1" thickBot="1">
      <c r="B82" s="1781"/>
      <c r="C82" s="1782"/>
      <c r="D82" s="1782"/>
      <c r="E82" s="1782"/>
      <c r="F82" s="1782"/>
      <c r="G82" s="1782"/>
      <c r="H82" s="1782"/>
      <c r="I82" s="1783"/>
    </row>
    <row r="83" spans="2:9" ht="18" customHeight="1">
      <c r="B83" s="290" t="s">
        <v>1133</v>
      </c>
      <c r="C83" s="293"/>
      <c r="D83" s="293"/>
      <c r="E83" s="293"/>
      <c r="F83" s="293"/>
      <c r="G83" s="293"/>
      <c r="H83" s="293"/>
      <c r="I83" s="294"/>
    </row>
    <row r="84" spans="2:9" ht="18" customHeight="1">
      <c r="B84" s="1781"/>
      <c r="C84" s="1782"/>
      <c r="D84" s="1782"/>
      <c r="E84" s="1782"/>
      <c r="F84" s="1782"/>
      <c r="G84" s="1782"/>
      <c r="H84" s="1782"/>
      <c r="I84" s="1783"/>
    </row>
    <row r="85" spans="2:9" ht="18" customHeight="1">
      <c r="B85" s="1781"/>
      <c r="C85" s="1782"/>
      <c r="D85" s="1782"/>
      <c r="E85" s="1782"/>
      <c r="F85" s="1782"/>
      <c r="G85" s="1782"/>
      <c r="H85" s="1782"/>
      <c r="I85" s="1783"/>
    </row>
    <row r="86" spans="2:9" ht="18" customHeight="1">
      <c r="B86" s="1781"/>
      <c r="C86" s="1782"/>
      <c r="D86" s="1782"/>
      <c r="E86" s="1782"/>
      <c r="F86" s="1782"/>
      <c r="G86" s="1782"/>
      <c r="H86" s="1782"/>
      <c r="I86" s="1783"/>
    </row>
    <row r="87" spans="2:9" ht="18" customHeight="1">
      <c r="B87" s="1781"/>
      <c r="C87" s="1782"/>
      <c r="D87" s="1782"/>
      <c r="E87" s="1782"/>
      <c r="F87" s="1782"/>
      <c r="G87" s="1782"/>
      <c r="H87" s="1782"/>
      <c r="I87" s="1783"/>
    </row>
    <row r="88" spans="2:9" ht="18" customHeight="1">
      <c r="B88" s="1781"/>
      <c r="C88" s="1782"/>
      <c r="D88" s="1782"/>
      <c r="E88" s="1782"/>
      <c r="F88" s="1782"/>
      <c r="G88" s="1782"/>
      <c r="H88" s="1782"/>
      <c r="I88" s="1783"/>
    </row>
    <row r="89" spans="2:9" ht="18" customHeight="1">
      <c r="B89" s="1781"/>
      <c r="C89" s="1782"/>
      <c r="D89" s="1782"/>
      <c r="E89" s="1782"/>
      <c r="F89" s="1782"/>
      <c r="G89" s="1782"/>
      <c r="H89" s="1782"/>
      <c r="I89" s="1783"/>
    </row>
    <row r="90" spans="2:9" ht="18" customHeight="1">
      <c r="B90" s="1781"/>
      <c r="C90" s="1782"/>
      <c r="D90" s="1782"/>
      <c r="E90" s="1782"/>
      <c r="F90" s="1782"/>
      <c r="G90" s="1782"/>
      <c r="H90" s="1782"/>
      <c r="I90" s="1783"/>
    </row>
    <row r="91" spans="2:9" ht="18" customHeight="1" thickBot="1">
      <c r="B91" s="1784"/>
      <c r="C91" s="1785"/>
      <c r="D91" s="1785"/>
      <c r="E91" s="1785"/>
      <c r="F91" s="1785"/>
      <c r="G91" s="1785"/>
      <c r="H91" s="1785"/>
      <c r="I91" s="1786"/>
    </row>
    <row r="92" spans="2:9" ht="12" customHeight="1">
      <c r="I92" s="295" t="str">
        <f ca="1">$B$3&amp;"_個票"&amp;$C$8</f>
        <v>別添6_個票5</v>
      </c>
    </row>
    <row r="93" spans="2:9" ht="12" customHeight="1" thickBot="1">
      <c r="I93" s="295"/>
    </row>
    <row r="94" spans="2:9" ht="18" customHeight="1">
      <c r="B94" s="290" t="s">
        <v>1212</v>
      </c>
      <c r="C94" s="293"/>
      <c r="D94" s="293"/>
      <c r="E94" s="293"/>
      <c r="F94" s="293"/>
      <c r="G94" s="293"/>
      <c r="H94" s="293"/>
      <c r="I94" s="294"/>
    </row>
    <row r="95" spans="2:9" ht="18" customHeight="1">
      <c r="B95" s="1781"/>
      <c r="C95" s="1782"/>
      <c r="D95" s="1782"/>
      <c r="E95" s="1782"/>
      <c r="F95" s="1782"/>
      <c r="G95" s="1782"/>
      <c r="H95" s="1782"/>
      <c r="I95" s="1783"/>
    </row>
    <row r="96" spans="2:9" ht="18" customHeight="1">
      <c r="B96" s="1781"/>
      <c r="C96" s="1782"/>
      <c r="D96" s="1782"/>
      <c r="E96" s="1782"/>
      <c r="F96" s="1782"/>
      <c r="G96" s="1782"/>
      <c r="H96" s="1782"/>
      <c r="I96" s="1783"/>
    </row>
    <row r="97" spans="2:9" ht="18" customHeight="1">
      <c r="B97" s="1781"/>
      <c r="C97" s="1782"/>
      <c r="D97" s="1782"/>
      <c r="E97" s="1782"/>
      <c r="F97" s="1782"/>
      <c r="G97" s="1782"/>
      <c r="H97" s="1782"/>
      <c r="I97" s="1783"/>
    </row>
    <row r="98" spans="2:9" ht="18" customHeight="1">
      <c r="B98" s="1781"/>
      <c r="C98" s="1782"/>
      <c r="D98" s="1782"/>
      <c r="E98" s="1782"/>
      <c r="F98" s="1782"/>
      <c r="G98" s="1782"/>
      <c r="H98" s="1782"/>
      <c r="I98" s="1783"/>
    </row>
    <row r="99" spans="2:9" ht="18" customHeight="1">
      <c r="B99" s="1781"/>
      <c r="C99" s="1782"/>
      <c r="D99" s="1782"/>
      <c r="E99" s="1782"/>
      <c r="F99" s="1782"/>
      <c r="G99" s="1782"/>
      <c r="H99" s="1782"/>
      <c r="I99" s="1783"/>
    </row>
    <row r="100" spans="2:9" ht="18" customHeight="1">
      <c r="B100" s="1781"/>
      <c r="C100" s="1782"/>
      <c r="D100" s="1782"/>
      <c r="E100" s="1782"/>
      <c r="F100" s="1782"/>
      <c r="G100" s="1782"/>
      <c r="H100" s="1782"/>
      <c r="I100" s="1783"/>
    </row>
    <row r="101" spans="2:9" ht="18" customHeight="1" thickBot="1">
      <c r="B101" s="1784"/>
      <c r="C101" s="1785"/>
      <c r="D101" s="1785"/>
      <c r="E101" s="1785"/>
      <c r="F101" s="1785"/>
      <c r="G101" s="1785"/>
      <c r="H101" s="1785"/>
      <c r="I101" s="1786"/>
    </row>
    <row r="102" spans="2:9" ht="18" customHeight="1">
      <c r="B102" s="290" t="s">
        <v>1138</v>
      </c>
      <c r="C102" s="293"/>
      <c r="D102" s="293"/>
      <c r="E102" s="293"/>
      <c r="F102" s="293"/>
      <c r="G102" s="293"/>
      <c r="H102" s="293"/>
      <c r="I102" s="294"/>
    </row>
    <row r="103" spans="2:9" ht="18" customHeight="1">
      <c r="B103" s="1781"/>
      <c r="C103" s="1782"/>
      <c r="D103" s="1782"/>
      <c r="E103" s="1782"/>
      <c r="F103" s="1782"/>
      <c r="G103" s="1782"/>
      <c r="H103" s="1782"/>
      <c r="I103" s="1783"/>
    </row>
    <row r="104" spans="2:9" ht="18" customHeight="1">
      <c r="B104" s="1781"/>
      <c r="C104" s="1782"/>
      <c r="D104" s="1782"/>
      <c r="E104" s="1782"/>
      <c r="F104" s="1782"/>
      <c r="G104" s="1782"/>
      <c r="H104" s="1782"/>
      <c r="I104" s="1783"/>
    </row>
    <row r="105" spans="2:9" ht="18" customHeight="1">
      <c r="B105" s="1781"/>
      <c r="C105" s="1782"/>
      <c r="D105" s="1782"/>
      <c r="E105" s="1782"/>
      <c r="F105" s="1782"/>
      <c r="G105" s="1782"/>
      <c r="H105" s="1782"/>
      <c r="I105" s="1783"/>
    </row>
    <row r="106" spans="2:9" ht="18" customHeight="1">
      <c r="B106" s="1781"/>
      <c r="C106" s="1782"/>
      <c r="D106" s="1782"/>
      <c r="E106" s="1782"/>
      <c r="F106" s="1782"/>
      <c r="G106" s="1782"/>
      <c r="H106" s="1782"/>
      <c r="I106" s="1783"/>
    </row>
    <row r="107" spans="2:9" ht="18" customHeight="1">
      <c r="B107" s="1781"/>
      <c r="C107" s="1782"/>
      <c r="D107" s="1782"/>
      <c r="E107" s="1782"/>
      <c r="F107" s="1782"/>
      <c r="G107" s="1782"/>
      <c r="H107" s="1782"/>
      <c r="I107" s="1783"/>
    </row>
    <row r="108" spans="2:9" ht="18" customHeight="1">
      <c r="B108" s="1781"/>
      <c r="C108" s="1782"/>
      <c r="D108" s="1782"/>
      <c r="E108" s="1782"/>
      <c r="F108" s="1782"/>
      <c r="G108" s="1782"/>
      <c r="H108" s="1782"/>
      <c r="I108" s="1783"/>
    </row>
    <row r="109" spans="2:9" ht="18" customHeight="1" thickBot="1">
      <c r="B109" s="1784"/>
      <c r="C109" s="1785"/>
      <c r="D109" s="1785"/>
      <c r="E109" s="1785"/>
      <c r="F109" s="1785"/>
      <c r="G109" s="1785"/>
      <c r="H109" s="1785"/>
      <c r="I109" s="1786"/>
    </row>
    <row r="111" spans="2:9" ht="18" customHeight="1" thickBot="1">
      <c r="B111" s="33" t="s">
        <v>1213</v>
      </c>
    </row>
    <row r="112" spans="2:9" ht="18" customHeight="1" thickBot="1">
      <c r="B112" s="317" t="s">
        <v>1134</v>
      </c>
    </row>
    <row r="113" spans="2:9" ht="18" customHeight="1">
      <c r="B113" s="1805"/>
      <c r="C113" s="1806"/>
      <c r="D113" s="1806"/>
      <c r="E113" s="1806"/>
      <c r="F113" s="1806"/>
      <c r="G113" s="1806"/>
      <c r="H113" s="1806"/>
      <c r="I113" s="1807"/>
    </row>
    <row r="114" spans="2:9" ht="18" customHeight="1">
      <c r="B114" s="1781"/>
      <c r="C114" s="1782"/>
      <c r="D114" s="1782"/>
      <c r="E114" s="1782"/>
      <c r="F114" s="1782"/>
      <c r="G114" s="1782"/>
      <c r="H114" s="1782"/>
      <c r="I114" s="1783"/>
    </row>
    <row r="115" spans="2:9" ht="18" customHeight="1">
      <c r="B115" s="1781"/>
      <c r="C115" s="1782"/>
      <c r="D115" s="1782"/>
      <c r="E115" s="1782"/>
      <c r="F115" s="1782"/>
      <c r="G115" s="1782"/>
      <c r="H115" s="1782"/>
      <c r="I115" s="1783"/>
    </row>
    <row r="116" spans="2:9" ht="18" customHeight="1">
      <c r="B116" s="1781"/>
      <c r="C116" s="1782"/>
      <c r="D116" s="1782"/>
      <c r="E116" s="1782"/>
      <c r="F116" s="1782"/>
      <c r="G116" s="1782"/>
      <c r="H116" s="1782"/>
      <c r="I116" s="1783"/>
    </row>
    <row r="117" spans="2:9" ht="18" customHeight="1">
      <c r="B117" s="1781"/>
      <c r="C117" s="1782"/>
      <c r="D117" s="1782"/>
      <c r="E117" s="1782"/>
      <c r="F117" s="1782"/>
      <c r="G117" s="1782"/>
      <c r="H117" s="1782"/>
      <c r="I117" s="1783"/>
    </row>
    <row r="118" spans="2:9" ht="18" customHeight="1">
      <c r="B118" s="1781"/>
      <c r="C118" s="1782"/>
      <c r="D118" s="1782"/>
      <c r="E118" s="1782"/>
      <c r="F118" s="1782"/>
      <c r="G118" s="1782"/>
      <c r="H118" s="1782"/>
      <c r="I118" s="1783"/>
    </row>
    <row r="119" spans="2:9" ht="18" customHeight="1">
      <c r="B119" s="1781"/>
      <c r="C119" s="1782"/>
      <c r="D119" s="1782"/>
      <c r="E119" s="1782"/>
      <c r="F119" s="1782"/>
      <c r="G119" s="1782"/>
      <c r="H119" s="1782"/>
      <c r="I119" s="1783"/>
    </row>
    <row r="120" spans="2:9" ht="18" customHeight="1">
      <c r="B120" s="1781"/>
      <c r="C120" s="1782"/>
      <c r="D120" s="1782"/>
      <c r="E120" s="1782"/>
      <c r="F120" s="1782"/>
      <c r="G120" s="1782"/>
      <c r="H120" s="1782"/>
      <c r="I120" s="1783"/>
    </row>
    <row r="121" spans="2:9" ht="18" customHeight="1">
      <c r="B121" s="1781"/>
      <c r="C121" s="1782"/>
      <c r="D121" s="1782"/>
      <c r="E121" s="1782"/>
      <c r="F121" s="1782"/>
      <c r="G121" s="1782"/>
      <c r="H121" s="1782"/>
      <c r="I121" s="1783"/>
    </row>
    <row r="122" spans="2:9" ht="18" customHeight="1">
      <c r="B122" s="1781"/>
      <c r="C122" s="1782"/>
      <c r="D122" s="1782"/>
      <c r="E122" s="1782"/>
      <c r="F122" s="1782"/>
      <c r="G122" s="1782"/>
      <c r="H122" s="1782"/>
      <c r="I122" s="1783"/>
    </row>
    <row r="123" spans="2:9" ht="18" customHeight="1">
      <c r="B123" s="1781"/>
      <c r="C123" s="1782"/>
      <c r="D123" s="1782"/>
      <c r="E123" s="1782"/>
      <c r="F123" s="1782"/>
      <c r="G123" s="1782"/>
      <c r="H123" s="1782"/>
      <c r="I123" s="1783"/>
    </row>
    <row r="124" spans="2:9" ht="18" customHeight="1" thickBot="1">
      <c r="B124" s="1784"/>
      <c r="C124" s="1785"/>
      <c r="D124" s="1785"/>
      <c r="E124" s="1785"/>
      <c r="F124" s="1785"/>
      <c r="G124" s="1785"/>
      <c r="H124" s="1785"/>
      <c r="I124" s="1786"/>
    </row>
    <row r="125" spans="2:9" ht="18" customHeight="1" thickBot="1">
      <c r="B125" s="317" t="s">
        <v>1135</v>
      </c>
    </row>
    <row r="126" spans="2:9" ht="18" customHeight="1">
      <c r="B126" s="1805"/>
      <c r="C126" s="1806"/>
      <c r="D126" s="1806"/>
      <c r="E126" s="1806"/>
      <c r="F126" s="1806"/>
      <c r="G126" s="1806"/>
      <c r="H126" s="1806"/>
      <c r="I126" s="1807"/>
    </row>
    <row r="127" spans="2:9" ht="18" customHeight="1">
      <c r="B127" s="1781"/>
      <c r="C127" s="1782"/>
      <c r="D127" s="1782"/>
      <c r="E127" s="1782"/>
      <c r="F127" s="1782"/>
      <c r="G127" s="1782"/>
      <c r="H127" s="1782"/>
      <c r="I127" s="1783"/>
    </row>
    <row r="128" spans="2:9" ht="18" customHeight="1">
      <c r="B128" s="1781"/>
      <c r="C128" s="1782"/>
      <c r="D128" s="1782"/>
      <c r="E128" s="1782"/>
      <c r="F128" s="1782"/>
      <c r="G128" s="1782"/>
      <c r="H128" s="1782"/>
      <c r="I128" s="1783"/>
    </row>
    <row r="129" spans="2:9" ht="18" customHeight="1">
      <c r="B129" s="1781"/>
      <c r="C129" s="1782"/>
      <c r="D129" s="1782"/>
      <c r="E129" s="1782"/>
      <c r="F129" s="1782"/>
      <c r="G129" s="1782"/>
      <c r="H129" s="1782"/>
      <c r="I129" s="1783"/>
    </row>
    <row r="130" spans="2:9" ht="18" customHeight="1">
      <c r="B130" s="1781"/>
      <c r="C130" s="1782"/>
      <c r="D130" s="1782"/>
      <c r="E130" s="1782"/>
      <c r="F130" s="1782"/>
      <c r="G130" s="1782"/>
      <c r="H130" s="1782"/>
      <c r="I130" s="1783"/>
    </row>
    <row r="131" spans="2:9" ht="18" customHeight="1">
      <c r="B131" s="1781"/>
      <c r="C131" s="1782"/>
      <c r="D131" s="1782"/>
      <c r="E131" s="1782"/>
      <c r="F131" s="1782"/>
      <c r="G131" s="1782"/>
      <c r="H131" s="1782"/>
      <c r="I131" s="1783"/>
    </row>
    <row r="132" spans="2:9" ht="18" customHeight="1">
      <c r="B132" s="1781"/>
      <c r="C132" s="1782"/>
      <c r="D132" s="1782"/>
      <c r="E132" s="1782"/>
      <c r="F132" s="1782"/>
      <c r="G132" s="1782"/>
      <c r="H132" s="1782"/>
      <c r="I132" s="1783"/>
    </row>
    <row r="133" spans="2:9" ht="18" customHeight="1">
      <c r="B133" s="1781"/>
      <c r="C133" s="1782"/>
      <c r="D133" s="1782"/>
      <c r="E133" s="1782"/>
      <c r="F133" s="1782"/>
      <c r="G133" s="1782"/>
      <c r="H133" s="1782"/>
      <c r="I133" s="1783"/>
    </row>
    <row r="134" spans="2:9" ht="18" customHeight="1">
      <c r="B134" s="1781"/>
      <c r="C134" s="1782"/>
      <c r="D134" s="1782"/>
      <c r="E134" s="1782"/>
      <c r="F134" s="1782"/>
      <c r="G134" s="1782"/>
      <c r="H134" s="1782"/>
      <c r="I134" s="1783"/>
    </row>
    <row r="135" spans="2:9" ht="18" customHeight="1">
      <c r="B135" s="1781"/>
      <c r="C135" s="1782"/>
      <c r="D135" s="1782"/>
      <c r="E135" s="1782"/>
      <c r="F135" s="1782"/>
      <c r="G135" s="1782"/>
      <c r="H135" s="1782"/>
      <c r="I135" s="1783"/>
    </row>
    <row r="136" spans="2:9" ht="18" customHeight="1">
      <c r="B136" s="1781"/>
      <c r="C136" s="1782"/>
      <c r="D136" s="1782"/>
      <c r="E136" s="1782"/>
      <c r="F136" s="1782"/>
      <c r="G136" s="1782"/>
      <c r="H136" s="1782"/>
      <c r="I136" s="1783"/>
    </row>
    <row r="137" spans="2:9" ht="18" customHeight="1" thickBot="1">
      <c r="B137" s="1784"/>
      <c r="C137" s="1785"/>
      <c r="D137" s="1785"/>
      <c r="E137" s="1785"/>
      <c r="F137" s="1785"/>
      <c r="G137" s="1785"/>
      <c r="H137" s="1785"/>
      <c r="I137" s="1786"/>
    </row>
    <row r="138" spans="2:9" ht="12" customHeight="1">
      <c r="I138" s="295" t="str">
        <f ca="1">$B$3&amp;"_個票"&amp;$C$8</f>
        <v>別添6_個票5</v>
      </c>
    </row>
    <row r="139" spans="2:9" ht="18" customHeight="1" thickBot="1">
      <c r="B139" s="33" t="s">
        <v>1116</v>
      </c>
    </row>
    <row r="140" spans="2:9" ht="18" customHeight="1">
      <c r="B140" s="1808" t="s">
        <v>1344</v>
      </c>
      <c r="C140" s="1809"/>
      <c r="D140" s="1809"/>
      <c r="E140" s="1809"/>
      <c r="F140" s="1809"/>
      <c r="G140" s="1809"/>
      <c r="H140" s="1809"/>
      <c r="I140" s="1810"/>
    </row>
    <row r="141" spans="2:9" ht="18" customHeight="1">
      <c r="B141" s="1781"/>
      <c r="C141" s="1782"/>
      <c r="D141" s="1782"/>
      <c r="E141" s="1782"/>
      <c r="F141" s="1782"/>
      <c r="G141" s="1782"/>
      <c r="H141" s="1782"/>
      <c r="I141" s="1783"/>
    </row>
    <row r="142" spans="2:9" ht="18" customHeight="1">
      <c r="B142" s="1781"/>
      <c r="C142" s="1782"/>
      <c r="D142" s="1782"/>
      <c r="E142" s="1782"/>
      <c r="F142" s="1782"/>
      <c r="G142" s="1782"/>
      <c r="H142" s="1782"/>
      <c r="I142" s="1783"/>
    </row>
    <row r="143" spans="2:9" ht="18" customHeight="1">
      <c r="B143" s="1781"/>
      <c r="C143" s="1782"/>
      <c r="D143" s="1782"/>
      <c r="E143" s="1782"/>
      <c r="F143" s="1782"/>
      <c r="G143" s="1782"/>
      <c r="H143" s="1782"/>
      <c r="I143" s="1783"/>
    </row>
    <row r="144" spans="2:9" ht="18" customHeight="1" thickBot="1">
      <c r="B144" s="1784"/>
      <c r="C144" s="1785"/>
      <c r="D144" s="1785"/>
      <c r="E144" s="1785"/>
      <c r="F144" s="1785"/>
      <c r="G144" s="1785"/>
      <c r="H144" s="1785"/>
      <c r="I144" s="1786"/>
    </row>
    <row r="145" spans="2:9" ht="18" customHeight="1" thickBot="1"/>
    <row r="146" spans="2:9" ht="18" customHeight="1">
      <c r="B146" s="290" t="s">
        <v>1136</v>
      </c>
      <c r="C146" s="291"/>
      <c r="D146" s="291"/>
      <c r="E146" s="291"/>
      <c r="F146" s="291"/>
      <c r="G146" s="291"/>
      <c r="H146" s="291"/>
      <c r="I146" s="292"/>
    </row>
    <row r="147" spans="2:9" ht="18" customHeight="1">
      <c r="B147" s="1781"/>
      <c r="C147" s="1782"/>
      <c r="D147" s="1782"/>
      <c r="E147" s="1782"/>
      <c r="F147" s="1782"/>
      <c r="G147" s="1782"/>
      <c r="H147" s="1782"/>
      <c r="I147" s="1783"/>
    </row>
    <row r="148" spans="2:9" ht="18" customHeight="1">
      <c r="B148" s="1781"/>
      <c r="C148" s="1782"/>
      <c r="D148" s="1782"/>
      <c r="E148" s="1782"/>
      <c r="F148" s="1782"/>
      <c r="G148" s="1782"/>
      <c r="H148" s="1782"/>
      <c r="I148" s="1783"/>
    </row>
    <row r="149" spans="2:9" ht="18" customHeight="1">
      <c r="B149" s="1781"/>
      <c r="C149" s="1782"/>
      <c r="D149" s="1782"/>
      <c r="E149" s="1782"/>
      <c r="F149" s="1782"/>
      <c r="G149" s="1782"/>
      <c r="H149" s="1782"/>
      <c r="I149" s="1783"/>
    </row>
    <row r="150" spans="2:9" ht="18" customHeight="1">
      <c r="B150" s="1781"/>
      <c r="C150" s="1782"/>
      <c r="D150" s="1782"/>
      <c r="E150" s="1782"/>
      <c r="F150" s="1782"/>
      <c r="G150" s="1782"/>
      <c r="H150" s="1782"/>
      <c r="I150" s="1783"/>
    </row>
    <row r="151" spans="2:9" ht="18" customHeight="1">
      <c r="B151" s="1781"/>
      <c r="C151" s="1782"/>
      <c r="D151" s="1782"/>
      <c r="E151" s="1782"/>
      <c r="F151" s="1782"/>
      <c r="G151" s="1782"/>
      <c r="H151" s="1782"/>
      <c r="I151" s="1783"/>
    </row>
    <row r="152" spans="2:9" ht="18" customHeight="1">
      <c r="B152" s="1781"/>
      <c r="C152" s="1782"/>
      <c r="D152" s="1782"/>
      <c r="E152" s="1782"/>
      <c r="F152" s="1782"/>
      <c r="G152" s="1782"/>
      <c r="H152" s="1782"/>
      <c r="I152" s="1783"/>
    </row>
    <row r="153" spans="2:9" ht="18" customHeight="1">
      <c r="B153" s="1781"/>
      <c r="C153" s="1782"/>
      <c r="D153" s="1782"/>
      <c r="E153" s="1782"/>
      <c r="F153" s="1782"/>
      <c r="G153" s="1782"/>
      <c r="H153" s="1782"/>
      <c r="I153" s="1783"/>
    </row>
    <row r="154" spans="2:9" ht="18" customHeight="1">
      <c r="B154" s="1781"/>
      <c r="C154" s="1782"/>
      <c r="D154" s="1782"/>
      <c r="E154" s="1782"/>
      <c r="F154" s="1782"/>
      <c r="G154" s="1782"/>
      <c r="H154" s="1782"/>
      <c r="I154" s="1783"/>
    </row>
    <row r="155" spans="2:9" ht="18" customHeight="1">
      <c r="B155" s="1781"/>
      <c r="C155" s="1782"/>
      <c r="D155" s="1782"/>
      <c r="E155" s="1782"/>
      <c r="F155" s="1782"/>
      <c r="G155" s="1782"/>
      <c r="H155" s="1782"/>
      <c r="I155" s="1783"/>
    </row>
    <row r="156" spans="2:9" ht="18" customHeight="1" thickBot="1">
      <c r="B156" s="1784"/>
      <c r="C156" s="1785"/>
      <c r="D156" s="1785"/>
      <c r="E156" s="1785"/>
      <c r="F156" s="1785"/>
      <c r="G156" s="1785"/>
      <c r="H156" s="1785"/>
      <c r="I156" s="1786"/>
    </row>
    <row r="157" spans="2:9" ht="18" customHeight="1">
      <c r="B157" s="290" t="s">
        <v>1137</v>
      </c>
      <c r="C157" s="293"/>
      <c r="D157" s="293"/>
      <c r="E157" s="293"/>
      <c r="F157" s="293"/>
      <c r="G157" s="293"/>
      <c r="H157" s="293"/>
      <c r="I157" s="294"/>
    </row>
    <row r="158" spans="2:9" ht="18" customHeight="1">
      <c r="B158" s="1781"/>
      <c r="C158" s="1782"/>
      <c r="D158" s="1782"/>
      <c r="E158" s="1782"/>
      <c r="F158" s="1782"/>
      <c r="G158" s="1782"/>
      <c r="H158" s="1782"/>
      <c r="I158" s="1783"/>
    </row>
    <row r="159" spans="2:9" ht="18" customHeight="1">
      <c r="B159" s="1781"/>
      <c r="C159" s="1782"/>
      <c r="D159" s="1782"/>
      <c r="E159" s="1782"/>
      <c r="F159" s="1782"/>
      <c r="G159" s="1782"/>
      <c r="H159" s="1782"/>
      <c r="I159" s="1783"/>
    </row>
    <row r="160" spans="2:9" ht="18" customHeight="1">
      <c r="B160" s="1781"/>
      <c r="C160" s="1782"/>
      <c r="D160" s="1782"/>
      <c r="E160" s="1782"/>
      <c r="F160" s="1782"/>
      <c r="G160" s="1782"/>
      <c r="H160" s="1782"/>
      <c r="I160" s="1783"/>
    </row>
    <row r="161" spans="2:9" ht="18" customHeight="1">
      <c r="B161" s="1781"/>
      <c r="C161" s="1782"/>
      <c r="D161" s="1782"/>
      <c r="E161" s="1782"/>
      <c r="F161" s="1782"/>
      <c r="G161" s="1782"/>
      <c r="H161" s="1782"/>
      <c r="I161" s="1783"/>
    </row>
    <row r="162" spans="2:9" ht="18" customHeight="1">
      <c r="B162" s="1781"/>
      <c r="C162" s="1782"/>
      <c r="D162" s="1782"/>
      <c r="E162" s="1782"/>
      <c r="F162" s="1782"/>
      <c r="G162" s="1782"/>
      <c r="H162" s="1782"/>
      <c r="I162" s="1783"/>
    </row>
    <row r="163" spans="2:9" ht="18" customHeight="1">
      <c r="B163" s="1781"/>
      <c r="C163" s="1782"/>
      <c r="D163" s="1782"/>
      <c r="E163" s="1782"/>
      <c r="F163" s="1782"/>
      <c r="G163" s="1782"/>
      <c r="H163" s="1782"/>
      <c r="I163" s="1783"/>
    </row>
    <row r="164" spans="2:9" ht="18" customHeight="1">
      <c r="B164" s="1781"/>
      <c r="C164" s="1782"/>
      <c r="D164" s="1782"/>
      <c r="E164" s="1782"/>
      <c r="F164" s="1782"/>
      <c r="G164" s="1782"/>
      <c r="H164" s="1782"/>
      <c r="I164" s="1783"/>
    </row>
    <row r="165" spans="2:9" ht="18" customHeight="1">
      <c r="B165" s="1781"/>
      <c r="C165" s="1782"/>
      <c r="D165" s="1782"/>
      <c r="E165" s="1782"/>
      <c r="F165" s="1782"/>
      <c r="G165" s="1782"/>
      <c r="H165" s="1782"/>
      <c r="I165" s="1783"/>
    </row>
    <row r="166" spans="2:9" ht="18" customHeight="1">
      <c r="B166" s="1781"/>
      <c r="C166" s="1782"/>
      <c r="D166" s="1782"/>
      <c r="E166" s="1782"/>
      <c r="F166" s="1782"/>
      <c r="G166" s="1782"/>
      <c r="H166" s="1782"/>
      <c r="I166" s="1783"/>
    </row>
    <row r="167" spans="2:9" ht="18" customHeight="1" thickBot="1">
      <c r="B167" s="1784"/>
      <c r="C167" s="1785"/>
      <c r="D167" s="1785"/>
      <c r="E167" s="1785"/>
      <c r="F167" s="1785"/>
      <c r="G167" s="1785"/>
      <c r="H167" s="1785"/>
      <c r="I167" s="1786"/>
    </row>
    <row r="168" spans="2:9" ht="18" customHeight="1" thickBot="1"/>
    <row r="169" spans="2:9" ht="18" customHeight="1">
      <c r="B169" s="290" t="s">
        <v>1139</v>
      </c>
      <c r="C169" s="293"/>
      <c r="D169" s="293"/>
      <c r="E169" s="293"/>
      <c r="F169" s="293"/>
      <c r="G169" s="293"/>
      <c r="H169" s="293"/>
      <c r="I169" s="294"/>
    </row>
    <row r="170" spans="2:9" ht="18" customHeight="1">
      <c r="B170" s="1781"/>
      <c r="C170" s="1782"/>
      <c r="D170" s="1782"/>
      <c r="E170" s="1782"/>
      <c r="F170" s="1782"/>
      <c r="G170" s="1782"/>
      <c r="H170" s="1782"/>
      <c r="I170" s="1783"/>
    </row>
    <row r="171" spans="2:9" ht="18" customHeight="1">
      <c r="B171" s="1781"/>
      <c r="C171" s="1782"/>
      <c r="D171" s="1782"/>
      <c r="E171" s="1782"/>
      <c r="F171" s="1782"/>
      <c r="G171" s="1782"/>
      <c r="H171" s="1782"/>
      <c r="I171" s="1783"/>
    </row>
    <row r="172" spans="2:9" ht="18" customHeight="1">
      <c r="B172" s="1781"/>
      <c r="C172" s="1782"/>
      <c r="D172" s="1782"/>
      <c r="E172" s="1782"/>
      <c r="F172" s="1782"/>
      <c r="G172" s="1782"/>
      <c r="H172" s="1782"/>
      <c r="I172" s="1783"/>
    </row>
    <row r="173" spans="2:9" ht="18" customHeight="1">
      <c r="B173" s="1781"/>
      <c r="C173" s="1782"/>
      <c r="D173" s="1782"/>
      <c r="E173" s="1782"/>
      <c r="F173" s="1782"/>
      <c r="G173" s="1782"/>
      <c r="H173" s="1782"/>
      <c r="I173" s="1783"/>
    </row>
    <row r="174" spans="2:9" ht="18" customHeight="1">
      <c r="B174" s="1781"/>
      <c r="C174" s="1782"/>
      <c r="D174" s="1782"/>
      <c r="E174" s="1782"/>
      <c r="F174" s="1782"/>
      <c r="G174" s="1782"/>
      <c r="H174" s="1782"/>
      <c r="I174" s="1783"/>
    </row>
    <row r="175" spans="2:9" ht="18" customHeight="1">
      <c r="B175" s="1781"/>
      <c r="C175" s="1782"/>
      <c r="D175" s="1782"/>
      <c r="E175" s="1782"/>
      <c r="F175" s="1782"/>
      <c r="G175" s="1782"/>
      <c r="H175" s="1782"/>
      <c r="I175" s="1783"/>
    </row>
    <row r="176" spans="2:9" ht="18" customHeight="1">
      <c r="B176" s="1781"/>
      <c r="C176" s="1782"/>
      <c r="D176" s="1782"/>
      <c r="E176" s="1782"/>
      <c r="F176" s="1782"/>
      <c r="G176" s="1782"/>
      <c r="H176" s="1782"/>
      <c r="I176" s="1783"/>
    </row>
    <row r="177" spans="2:9" ht="18" customHeight="1">
      <c r="B177" s="1781"/>
      <c r="C177" s="1782"/>
      <c r="D177" s="1782"/>
      <c r="E177" s="1782"/>
      <c r="F177" s="1782"/>
      <c r="G177" s="1782"/>
      <c r="H177" s="1782"/>
      <c r="I177" s="1783"/>
    </row>
    <row r="178" spans="2:9" ht="18" customHeight="1">
      <c r="B178" s="1781"/>
      <c r="C178" s="1782"/>
      <c r="D178" s="1782"/>
      <c r="E178" s="1782"/>
      <c r="F178" s="1782"/>
      <c r="G178" s="1782"/>
      <c r="H178" s="1782"/>
      <c r="I178" s="1783"/>
    </row>
    <row r="179" spans="2:9" ht="18" customHeight="1" thickBot="1">
      <c r="B179" s="1784"/>
      <c r="C179" s="1785"/>
      <c r="D179" s="1785"/>
      <c r="E179" s="1785"/>
      <c r="F179" s="1785"/>
      <c r="G179" s="1785"/>
      <c r="H179" s="1785"/>
      <c r="I179" s="1786"/>
    </row>
    <row r="180" spans="2:9" ht="12" customHeight="1">
      <c r="I180" s="295" t="str">
        <f ca="1">$B$3&amp;"_個票"&amp;$C$8</f>
        <v>別添6_個票5</v>
      </c>
    </row>
    <row r="181" spans="2:9" ht="18" customHeight="1" thickBot="1">
      <c r="B181" s="33" t="s">
        <v>1575</v>
      </c>
      <c r="I181" s="295"/>
    </row>
    <row r="182" spans="2:9" ht="18" customHeight="1">
      <c r="B182" s="1796"/>
      <c r="C182" s="1797"/>
      <c r="D182" s="1797"/>
      <c r="E182" s="1797"/>
      <c r="F182" s="1797"/>
      <c r="G182" s="1797"/>
      <c r="H182" s="1797"/>
      <c r="I182" s="1798"/>
    </row>
    <row r="183" spans="2:9" ht="18" customHeight="1">
      <c r="B183" s="1799"/>
      <c r="C183" s="1800"/>
      <c r="D183" s="1800"/>
      <c r="E183" s="1800"/>
      <c r="F183" s="1800"/>
      <c r="G183" s="1800"/>
      <c r="H183" s="1800"/>
      <c r="I183" s="1801"/>
    </row>
    <row r="184" spans="2:9" ht="18" customHeight="1">
      <c r="B184" s="1799"/>
      <c r="C184" s="1800"/>
      <c r="D184" s="1800"/>
      <c r="E184" s="1800"/>
      <c r="F184" s="1800"/>
      <c r="G184" s="1800"/>
      <c r="H184" s="1800"/>
      <c r="I184" s="1801"/>
    </row>
    <row r="185" spans="2:9" ht="18" customHeight="1">
      <c r="B185" s="1799"/>
      <c r="C185" s="1800"/>
      <c r="D185" s="1800"/>
      <c r="E185" s="1800"/>
      <c r="F185" s="1800"/>
      <c r="G185" s="1800"/>
      <c r="H185" s="1800"/>
      <c r="I185" s="1801"/>
    </row>
    <row r="186" spans="2:9" ht="18" customHeight="1">
      <c r="B186" s="1799"/>
      <c r="C186" s="1800"/>
      <c r="D186" s="1800"/>
      <c r="E186" s="1800"/>
      <c r="F186" s="1800"/>
      <c r="G186" s="1800"/>
      <c r="H186" s="1800"/>
      <c r="I186" s="1801"/>
    </row>
    <row r="187" spans="2:9" ht="18" customHeight="1" thickBot="1">
      <c r="B187" s="1802"/>
      <c r="C187" s="1803"/>
      <c r="D187" s="1803"/>
      <c r="E187" s="1803"/>
      <c r="F187" s="1803"/>
      <c r="G187" s="1803"/>
      <c r="H187" s="1803"/>
      <c r="I187" s="1804"/>
    </row>
    <row r="188" spans="2:9" ht="18" customHeight="1">
      <c r="I188" s="295"/>
    </row>
    <row r="189" spans="2:9" ht="18" customHeight="1" thickBot="1">
      <c r="B189" s="33" t="s">
        <v>1576</v>
      </c>
    </row>
    <row r="190" spans="2:9" ht="18" customHeight="1">
      <c r="B190" s="1808" t="s">
        <v>1117</v>
      </c>
      <c r="C190" s="1809"/>
      <c r="D190" s="1809"/>
      <c r="E190" s="1809"/>
      <c r="F190" s="1809"/>
      <c r="G190" s="1809"/>
      <c r="H190" s="1809"/>
      <c r="I190" s="1810"/>
    </row>
    <row r="191" spans="2:9" ht="18" customHeight="1">
      <c r="B191" s="1781"/>
      <c r="C191" s="1782"/>
      <c r="D191" s="1782"/>
      <c r="E191" s="1782"/>
      <c r="F191" s="1782"/>
      <c r="G191" s="1782"/>
      <c r="H191" s="1782"/>
      <c r="I191" s="1783"/>
    </row>
    <row r="192" spans="2:9" ht="18" customHeight="1">
      <c r="B192" s="1781"/>
      <c r="C192" s="1782"/>
      <c r="D192" s="1782"/>
      <c r="E192" s="1782"/>
      <c r="F192" s="1782"/>
      <c r="G192" s="1782"/>
      <c r="H192" s="1782"/>
      <c r="I192" s="1783"/>
    </row>
    <row r="193" spans="2:9" ht="18" customHeight="1">
      <c r="B193" s="1781"/>
      <c r="C193" s="1782"/>
      <c r="D193" s="1782"/>
      <c r="E193" s="1782"/>
      <c r="F193" s="1782"/>
      <c r="G193" s="1782"/>
      <c r="H193" s="1782"/>
      <c r="I193" s="1783"/>
    </row>
    <row r="194" spans="2:9" ht="18" customHeight="1">
      <c r="B194" s="1781"/>
      <c r="C194" s="1782"/>
      <c r="D194" s="1782"/>
      <c r="E194" s="1782"/>
      <c r="F194" s="1782"/>
      <c r="G194" s="1782"/>
      <c r="H194" s="1782"/>
      <c r="I194" s="1783"/>
    </row>
    <row r="195" spans="2:9" ht="18" customHeight="1">
      <c r="B195" s="1781"/>
      <c r="C195" s="1782"/>
      <c r="D195" s="1782"/>
      <c r="E195" s="1782"/>
      <c r="F195" s="1782"/>
      <c r="G195" s="1782"/>
      <c r="H195" s="1782"/>
      <c r="I195" s="1783"/>
    </row>
    <row r="196" spans="2:9" ht="18" customHeight="1">
      <c r="B196" s="1781"/>
      <c r="C196" s="1782"/>
      <c r="D196" s="1782"/>
      <c r="E196" s="1782"/>
      <c r="F196" s="1782"/>
      <c r="G196" s="1782"/>
      <c r="H196" s="1782"/>
      <c r="I196" s="1783"/>
    </row>
    <row r="197" spans="2:9" ht="18" customHeight="1">
      <c r="B197" s="1781"/>
      <c r="C197" s="1782"/>
      <c r="D197" s="1782"/>
      <c r="E197" s="1782"/>
      <c r="F197" s="1782"/>
      <c r="G197" s="1782"/>
      <c r="H197" s="1782"/>
      <c r="I197" s="1783"/>
    </row>
    <row r="198" spans="2:9" ht="18" customHeight="1" thickBot="1">
      <c r="B198" s="1784"/>
      <c r="C198" s="1785"/>
      <c r="D198" s="1785"/>
      <c r="E198" s="1785"/>
      <c r="F198" s="1785"/>
      <c r="G198" s="1785"/>
      <c r="H198" s="1785"/>
      <c r="I198" s="1786"/>
    </row>
    <row r="199" spans="2:9" ht="18" customHeight="1">
      <c r="B199" s="1808" t="s">
        <v>1118</v>
      </c>
      <c r="C199" s="1809"/>
      <c r="D199" s="1809"/>
      <c r="E199" s="1809"/>
      <c r="F199" s="1809"/>
      <c r="G199" s="1809"/>
      <c r="H199" s="1809"/>
      <c r="I199" s="1810"/>
    </row>
    <row r="200" spans="2:9" ht="18" customHeight="1">
      <c r="B200" s="1781"/>
      <c r="C200" s="1782"/>
      <c r="D200" s="1782"/>
      <c r="E200" s="1782"/>
      <c r="F200" s="1782"/>
      <c r="G200" s="1782"/>
      <c r="H200" s="1782"/>
      <c r="I200" s="1783"/>
    </row>
    <row r="201" spans="2:9" ht="18" customHeight="1">
      <c r="B201" s="1781"/>
      <c r="C201" s="1782"/>
      <c r="D201" s="1782"/>
      <c r="E201" s="1782"/>
      <c r="F201" s="1782"/>
      <c r="G201" s="1782"/>
      <c r="H201" s="1782"/>
      <c r="I201" s="1783"/>
    </row>
    <row r="202" spans="2:9" ht="18" customHeight="1">
      <c r="B202" s="1781"/>
      <c r="C202" s="1782"/>
      <c r="D202" s="1782"/>
      <c r="E202" s="1782"/>
      <c r="F202" s="1782"/>
      <c r="G202" s="1782"/>
      <c r="H202" s="1782"/>
      <c r="I202" s="1783"/>
    </row>
    <row r="203" spans="2:9" ht="18" customHeight="1">
      <c r="B203" s="1781"/>
      <c r="C203" s="1782"/>
      <c r="D203" s="1782"/>
      <c r="E203" s="1782"/>
      <c r="F203" s="1782"/>
      <c r="G203" s="1782"/>
      <c r="H203" s="1782"/>
      <c r="I203" s="1783"/>
    </row>
    <row r="204" spans="2:9" ht="18" customHeight="1">
      <c r="B204" s="1781"/>
      <c r="C204" s="1782"/>
      <c r="D204" s="1782"/>
      <c r="E204" s="1782"/>
      <c r="F204" s="1782"/>
      <c r="G204" s="1782"/>
      <c r="H204" s="1782"/>
      <c r="I204" s="1783"/>
    </row>
    <row r="205" spans="2:9" ht="18" customHeight="1">
      <c r="B205" s="1781"/>
      <c r="C205" s="1782"/>
      <c r="D205" s="1782"/>
      <c r="E205" s="1782"/>
      <c r="F205" s="1782"/>
      <c r="G205" s="1782"/>
      <c r="H205" s="1782"/>
      <c r="I205" s="1783"/>
    </row>
    <row r="206" spans="2:9" ht="18" customHeight="1">
      <c r="B206" s="1781"/>
      <c r="C206" s="1782"/>
      <c r="D206" s="1782"/>
      <c r="E206" s="1782"/>
      <c r="F206" s="1782"/>
      <c r="G206" s="1782"/>
      <c r="H206" s="1782"/>
      <c r="I206" s="1783"/>
    </row>
    <row r="207" spans="2:9" ht="18" customHeight="1" thickBot="1">
      <c r="B207" s="1784"/>
      <c r="C207" s="1785"/>
      <c r="D207" s="1785"/>
      <c r="E207" s="1785"/>
      <c r="F207" s="1785"/>
      <c r="G207" s="1785"/>
      <c r="H207" s="1785"/>
      <c r="I207" s="1786"/>
    </row>
    <row r="208" spans="2:9" ht="18" customHeight="1">
      <c r="B208" s="1793" t="s">
        <v>1119</v>
      </c>
      <c r="C208" s="1794"/>
      <c r="D208" s="1794"/>
      <c r="E208" s="1794"/>
      <c r="F208" s="1794"/>
      <c r="G208" s="1794"/>
      <c r="H208" s="1794"/>
      <c r="I208" s="1795"/>
    </row>
    <row r="209" spans="2:9" ht="18" customHeight="1">
      <c r="B209" s="1781"/>
      <c r="C209" s="1782"/>
      <c r="D209" s="1782"/>
      <c r="E209" s="1782"/>
      <c r="F209" s="1782"/>
      <c r="G209" s="1782"/>
      <c r="H209" s="1782"/>
      <c r="I209" s="1783"/>
    </row>
    <row r="210" spans="2:9" ht="18" customHeight="1">
      <c r="B210" s="1781"/>
      <c r="C210" s="1782"/>
      <c r="D210" s="1782"/>
      <c r="E210" s="1782"/>
      <c r="F210" s="1782"/>
      <c r="G210" s="1782"/>
      <c r="H210" s="1782"/>
      <c r="I210" s="1783"/>
    </row>
    <row r="211" spans="2:9" ht="18" customHeight="1">
      <c r="B211" s="1781"/>
      <c r="C211" s="1782"/>
      <c r="D211" s="1782"/>
      <c r="E211" s="1782"/>
      <c r="F211" s="1782"/>
      <c r="G211" s="1782"/>
      <c r="H211" s="1782"/>
      <c r="I211" s="1783"/>
    </row>
    <row r="212" spans="2:9" ht="18" customHeight="1">
      <c r="B212" s="1781"/>
      <c r="C212" s="1782"/>
      <c r="D212" s="1782"/>
      <c r="E212" s="1782"/>
      <c r="F212" s="1782"/>
      <c r="G212" s="1782"/>
      <c r="H212" s="1782"/>
      <c r="I212" s="1783"/>
    </row>
    <row r="213" spans="2:9" ht="18" customHeight="1">
      <c r="B213" s="1781"/>
      <c r="C213" s="1782"/>
      <c r="D213" s="1782"/>
      <c r="E213" s="1782"/>
      <c r="F213" s="1782"/>
      <c r="G213" s="1782"/>
      <c r="H213" s="1782"/>
      <c r="I213" s="1783"/>
    </row>
    <row r="214" spans="2:9" ht="18" customHeight="1">
      <c r="B214" s="1781"/>
      <c r="C214" s="1782"/>
      <c r="D214" s="1782"/>
      <c r="E214" s="1782"/>
      <c r="F214" s="1782"/>
      <c r="G214" s="1782"/>
      <c r="H214" s="1782"/>
      <c r="I214" s="1783"/>
    </row>
    <row r="215" spans="2:9" ht="18" customHeight="1">
      <c r="B215" s="1781"/>
      <c r="C215" s="1782"/>
      <c r="D215" s="1782"/>
      <c r="E215" s="1782"/>
      <c r="F215" s="1782"/>
      <c r="G215" s="1782"/>
      <c r="H215" s="1782"/>
      <c r="I215" s="1783"/>
    </row>
    <row r="216" spans="2:9" ht="18" customHeight="1" thickBot="1">
      <c r="B216" s="1784"/>
      <c r="C216" s="1785"/>
      <c r="D216" s="1785"/>
      <c r="E216" s="1785"/>
      <c r="F216" s="1785"/>
      <c r="G216" s="1785"/>
      <c r="H216" s="1785"/>
      <c r="I216" s="1786"/>
    </row>
    <row r="217" spans="2:9" ht="18" customHeight="1">
      <c r="B217" s="1793" t="s">
        <v>1120</v>
      </c>
      <c r="C217" s="1794"/>
      <c r="D217" s="1794"/>
      <c r="E217" s="1794"/>
      <c r="F217" s="1794"/>
      <c r="G217" s="1794"/>
      <c r="H217" s="1794"/>
      <c r="I217" s="1795"/>
    </row>
    <row r="218" spans="2:9" ht="18" customHeight="1">
      <c r="B218" s="1781"/>
      <c r="C218" s="1782"/>
      <c r="D218" s="1782"/>
      <c r="E218" s="1782"/>
      <c r="F218" s="1782"/>
      <c r="G218" s="1782"/>
      <c r="H218" s="1782"/>
      <c r="I218" s="1783"/>
    </row>
    <row r="219" spans="2:9" ht="18" customHeight="1">
      <c r="B219" s="1781"/>
      <c r="C219" s="1782"/>
      <c r="D219" s="1782"/>
      <c r="E219" s="1782"/>
      <c r="F219" s="1782"/>
      <c r="G219" s="1782"/>
      <c r="H219" s="1782"/>
      <c r="I219" s="1783"/>
    </row>
    <row r="220" spans="2:9" ht="18" customHeight="1">
      <c r="B220" s="1781"/>
      <c r="C220" s="1782"/>
      <c r="D220" s="1782"/>
      <c r="E220" s="1782"/>
      <c r="F220" s="1782"/>
      <c r="G220" s="1782"/>
      <c r="H220" s="1782"/>
      <c r="I220" s="1783"/>
    </row>
    <row r="221" spans="2:9" ht="18" customHeight="1">
      <c r="B221" s="1781"/>
      <c r="C221" s="1782"/>
      <c r="D221" s="1782"/>
      <c r="E221" s="1782"/>
      <c r="F221" s="1782"/>
      <c r="G221" s="1782"/>
      <c r="H221" s="1782"/>
      <c r="I221" s="1783"/>
    </row>
    <row r="222" spans="2:9" ht="18" customHeight="1">
      <c r="B222" s="1781"/>
      <c r="C222" s="1782"/>
      <c r="D222" s="1782"/>
      <c r="E222" s="1782"/>
      <c r="F222" s="1782"/>
      <c r="G222" s="1782"/>
      <c r="H222" s="1782"/>
      <c r="I222" s="1783"/>
    </row>
    <row r="223" spans="2:9" ht="18" customHeight="1">
      <c r="B223" s="1781"/>
      <c r="C223" s="1782"/>
      <c r="D223" s="1782"/>
      <c r="E223" s="1782"/>
      <c r="F223" s="1782"/>
      <c r="G223" s="1782"/>
      <c r="H223" s="1782"/>
      <c r="I223" s="1783"/>
    </row>
    <row r="224" spans="2:9" ht="18" customHeight="1">
      <c r="B224" s="1781"/>
      <c r="C224" s="1782"/>
      <c r="D224" s="1782"/>
      <c r="E224" s="1782"/>
      <c r="F224" s="1782"/>
      <c r="G224" s="1782"/>
      <c r="H224" s="1782"/>
      <c r="I224" s="1783"/>
    </row>
    <row r="225" spans="2:9" ht="18" customHeight="1" thickBot="1">
      <c r="B225" s="1784"/>
      <c r="C225" s="1785"/>
      <c r="D225" s="1785"/>
      <c r="E225" s="1785"/>
      <c r="F225" s="1785"/>
      <c r="G225" s="1785"/>
      <c r="H225" s="1785"/>
      <c r="I225" s="1786"/>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19" priority="7">
      <formula>LEN(TRIM(B33))=0</formula>
    </cfRule>
  </conditionalFormatting>
  <conditionalFormatting sqref="B40:B43">
    <cfRule type="containsBlanks" dxfId="118" priority="6">
      <formula>LEN(TRIM(B40))=0</formula>
    </cfRule>
  </conditionalFormatting>
  <conditionalFormatting sqref="B50:I53 B56:I63 B65:I72 B75:I82 B84:I91 B95:I101 B103:I109 B113:I124 B126:I137 B141:I144 B147:I156 B158:I167 B170:I179 B182 B191 B200 B209 B218">
    <cfRule type="containsBlanks" dxfId="117" priority="2">
      <formula>LEN(TRIM(B50))=0</formula>
    </cfRule>
  </conditionalFormatting>
  <conditionalFormatting sqref="C33:C36">
    <cfRule type="containsBlanks" dxfId="116" priority="4">
      <formula>LEN(TRIM(C33))=0</formula>
    </cfRule>
  </conditionalFormatting>
  <conditionalFormatting sqref="C40:C43">
    <cfRule type="containsBlanks" dxfId="115" priority="3">
      <formula>LEN(TRIM(C40))=0</formula>
    </cfRule>
  </conditionalFormatting>
  <conditionalFormatting sqref="C9:I10 C13:I15 B191:I198 B200:I207 B209:I216 B218:I225">
    <cfRule type="containsBlanks" dxfId="114" priority="5">
      <formula>LEN(TRIM(B9))=0</formula>
    </cfRule>
  </conditionalFormatting>
  <conditionalFormatting sqref="C11:I12 C16:I16">
    <cfRule type="containsBlanks" dxfId="113" priority="8">
      <formula>LEN(TRIM(C11))=0</formula>
    </cfRule>
  </conditionalFormatting>
  <conditionalFormatting sqref="C21:I25 C8 C19:I19 C20 C28:C29">
    <cfRule type="containsBlanks" dxfId="112" priority="11">
      <formula>LEN(TRIM(C8))=0</formula>
    </cfRule>
  </conditionalFormatting>
  <conditionalFormatting sqref="C21:I25">
    <cfRule type="containsBlanks" dxfId="111" priority="1">
      <formula>LEN(TRIM(C21))=0</formula>
    </cfRule>
  </conditionalFormatting>
  <conditionalFormatting sqref="D33:I36 G37 I37">
    <cfRule type="containsBlanks" dxfId="110" priority="10">
      <formula>LEN(TRIM(D33))=0</formula>
    </cfRule>
  </conditionalFormatting>
  <conditionalFormatting sqref="D40:I43 G44 I44">
    <cfRule type="containsBlanks" dxfId="109" priority="9">
      <formula>LEN(TRIM(D40))=0</formula>
    </cfRule>
  </conditionalFormatting>
  <dataValidations count="4">
    <dataValidation type="list" allowBlank="1" showInputMessage="1" showErrorMessage="1" sqref="B40:B43 B33:B36" xr:uid="{287E5086-D795-4C97-A28D-A9921ED3CA10}">
      <formula1>活動種別</formula1>
    </dataValidation>
    <dataValidation type="list" allowBlank="1" showInputMessage="1" showErrorMessage="1" sqref="C16:I16" xr:uid="{9B3049D1-C06D-4CC2-896E-B9772F0B4ECF}">
      <formula1>補助対象の種類</formula1>
    </dataValidation>
    <dataValidation type="list" allowBlank="1" showInputMessage="1" showErrorMessage="1" sqref="C12:I12" xr:uid="{C6DE794E-A897-4F60-A9D7-28E998F40ADD}">
      <formula1>システム・設備区分</formula1>
    </dataValidation>
    <dataValidation type="list" allowBlank="1" showInputMessage="1" showErrorMessage="1" sqref="C11:I11" xr:uid="{9D4DB0F5-D991-43C6-81D6-76EB7F5CAC92}">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F657B-C345-46A8-B072-B4AF9B4646A3}">
  <sheetPr codeName="Sheet20">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57" t="s">
        <v>1258</v>
      </c>
      <c r="C5" s="1757"/>
      <c r="D5" s="1757"/>
      <c r="E5" s="1757"/>
      <c r="F5" s="1757"/>
      <c r="G5" s="1757"/>
      <c r="H5" s="1757"/>
      <c r="I5" s="1757"/>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1" t="s">
        <v>1121</v>
      </c>
      <c r="C8" s="654" t="str">
        <f ca="1">MID(CELL("filename",A1),FIND("票",CELL("filename",K2))+1,LEN(CELL("filename",A1)))</f>
        <v>6</v>
      </c>
      <c r="D8" s="178"/>
      <c r="E8" s="178"/>
      <c r="F8" s="178"/>
      <c r="N8" s="157"/>
    </row>
    <row r="9" spans="2:27" ht="25.15" customHeight="1">
      <c r="B9" s="823" t="s">
        <v>1537</v>
      </c>
      <c r="C9" s="1758"/>
      <c r="D9" s="1759"/>
      <c r="E9" s="1759"/>
      <c r="F9" s="1759"/>
      <c r="G9" s="1759"/>
      <c r="H9" s="1759"/>
      <c r="I9" s="1760"/>
      <c r="L9" s="315"/>
      <c r="M9" s="315"/>
      <c r="N9" s="315"/>
      <c r="O9" s="315"/>
      <c r="P9" s="315"/>
      <c r="Q9" s="315"/>
      <c r="R9" s="315"/>
      <c r="S9" s="315"/>
      <c r="T9" s="315"/>
      <c r="U9" s="315"/>
      <c r="V9" s="315"/>
      <c r="W9" s="159"/>
    </row>
    <row r="10" spans="2:27" ht="30" customHeight="1">
      <c r="B10" s="824" t="s">
        <v>1099</v>
      </c>
      <c r="C10" s="1754"/>
      <c r="D10" s="1755"/>
      <c r="E10" s="1755"/>
      <c r="F10" s="1755"/>
      <c r="G10" s="1755"/>
      <c r="H10" s="1755"/>
      <c r="I10" s="1756"/>
      <c r="L10" s="315"/>
      <c r="M10" s="315"/>
      <c r="N10" s="315"/>
      <c r="O10" s="315"/>
      <c r="P10" s="315"/>
      <c r="Q10" s="315"/>
      <c r="R10" s="315"/>
      <c r="S10" s="315"/>
      <c r="T10" s="315"/>
      <c r="U10" s="315"/>
      <c r="V10" s="315"/>
      <c r="W10" s="315"/>
    </row>
    <row r="11" spans="2:27" ht="18" customHeight="1">
      <c r="B11" s="824" t="s">
        <v>1101</v>
      </c>
      <c r="C11" s="1754"/>
      <c r="D11" s="1755"/>
      <c r="E11" s="1755"/>
      <c r="F11" s="1755"/>
      <c r="G11" s="1755"/>
      <c r="H11" s="1755"/>
      <c r="I11" s="1756"/>
      <c r="L11" s="315"/>
      <c r="M11" s="315"/>
      <c r="N11" s="315"/>
      <c r="O11" s="315"/>
      <c r="P11" s="315"/>
      <c r="Q11" s="315"/>
      <c r="R11" s="315"/>
      <c r="S11" s="315"/>
      <c r="T11" s="315"/>
      <c r="U11" s="315"/>
      <c r="V11" s="315"/>
      <c r="W11" s="315"/>
      <c r="X11" s="315"/>
      <c r="Y11" s="315"/>
      <c r="Z11" s="315"/>
      <c r="AA11" s="315"/>
    </row>
    <row r="12" spans="2:27" ht="18" customHeight="1">
      <c r="B12" s="824" t="s">
        <v>1100</v>
      </c>
      <c r="C12" s="1754"/>
      <c r="D12" s="1755"/>
      <c r="E12" s="1755"/>
      <c r="F12" s="1755"/>
      <c r="G12" s="1755"/>
      <c r="H12" s="1755"/>
      <c r="I12" s="1756"/>
      <c r="L12" s="315"/>
      <c r="M12" s="315"/>
      <c r="N12" s="315"/>
      <c r="O12" s="315"/>
      <c r="P12" s="315"/>
      <c r="Q12" s="315"/>
      <c r="Y12" s="159"/>
      <c r="Z12" s="159"/>
      <c r="AA12" s="159"/>
    </row>
    <row r="13" spans="2:27" ht="18" customHeight="1">
      <c r="B13" s="824" t="s">
        <v>1297</v>
      </c>
      <c r="C13" s="1754"/>
      <c r="D13" s="1755"/>
      <c r="E13" s="1755"/>
      <c r="F13" s="1755"/>
      <c r="G13" s="1755"/>
      <c r="H13" s="1755"/>
      <c r="I13" s="1756"/>
      <c r="L13" s="314"/>
      <c r="M13" s="314"/>
      <c r="N13" s="314"/>
      <c r="O13" s="314"/>
      <c r="P13" s="315"/>
      <c r="Q13" s="315"/>
      <c r="Y13" s="159"/>
      <c r="Z13" s="159"/>
      <c r="AA13" s="159"/>
    </row>
    <row r="14" spans="2:27" ht="18" customHeight="1">
      <c r="B14" s="824" t="s">
        <v>1102</v>
      </c>
      <c r="C14" s="1754"/>
      <c r="D14" s="1755"/>
      <c r="E14" s="1755"/>
      <c r="F14" s="1755"/>
      <c r="G14" s="1755"/>
      <c r="H14" s="1755"/>
      <c r="I14" s="1756"/>
      <c r="L14" s="270"/>
      <c r="M14" s="314"/>
      <c r="N14" s="314"/>
      <c r="O14" s="314"/>
      <c r="P14" s="314"/>
      <c r="Q14" s="314"/>
      <c r="Y14" s="159"/>
      <c r="Z14" s="159"/>
      <c r="AA14" s="159"/>
    </row>
    <row r="15" spans="2:27" ht="18" customHeight="1">
      <c r="B15" s="825" t="s">
        <v>1103</v>
      </c>
      <c r="C15" s="1767"/>
      <c r="D15" s="1768"/>
      <c r="E15" s="1768"/>
      <c r="F15" s="1768"/>
      <c r="G15" s="1768"/>
      <c r="H15" s="1768"/>
      <c r="I15" s="1769"/>
      <c r="L15" s="270"/>
      <c r="M15" s="314"/>
      <c r="N15" s="314"/>
      <c r="O15" s="314"/>
      <c r="P15" s="314"/>
      <c r="Q15" s="314"/>
      <c r="X15" s="159"/>
      <c r="Y15" s="159"/>
      <c r="Z15" s="159"/>
      <c r="AA15" s="159"/>
    </row>
    <row r="16" spans="2:27" ht="18" customHeight="1" thickBot="1">
      <c r="B16" s="826" t="s">
        <v>1207</v>
      </c>
      <c r="C16" s="1770"/>
      <c r="D16" s="1771"/>
      <c r="E16" s="1771"/>
      <c r="F16" s="1771"/>
      <c r="G16" s="1771"/>
      <c r="H16" s="1771"/>
      <c r="I16" s="1772"/>
      <c r="L16" s="270"/>
      <c r="M16" s="314"/>
      <c r="N16" s="314"/>
      <c r="O16" s="314"/>
      <c r="P16" s="314"/>
      <c r="Q16" s="314"/>
      <c r="X16" s="159"/>
      <c r="Y16" s="159"/>
      <c r="Z16" s="159"/>
      <c r="AA16" s="159"/>
    </row>
    <row r="17" spans="2:27" ht="12" customHeight="1">
      <c r="B17" s="688"/>
      <c r="C17" s="688"/>
      <c r="D17" s="688"/>
      <c r="E17" s="688"/>
      <c r="F17" s="688"/>
      <c r="G17" s="688"/>
      <c r="H17" s="688"/>
      <c r="I17" s="688"/>
      <c r="L17" s="270"/>
      <c r="M17" s="314"/>
      <c r="N17" s="314"/>
      <c r="O17" s="314"/>
      <c r="P17" s="314"/>
      <c r="Q17" s="314"/>
      <c r="X17" s="159"/>
      <c r="Y17" s="159"/>
      <c r="Z17" s="159"/>
      <c r="AA17" s="159"/>
    </row>
    <row r="18" spans="2:27" ht="18" customHeight="1" thickBot="1">
      <c r="B18" s="827" t="s">
        <v>1208</v>
      </c>
      <c r="C18" s="688"/>
      <c r="D18" s="688"/>
      <c r="E18" s="688"/>
      <c r="F18" s="688"/>
      <c r="G18" s="688"/>
      <c r="H18" s="688"/>
      <c r="I18" s="688"/>
      <c r="L18" s="270"/>
      <c r="M18" s="314"/>
      <c r="N18" s="314"/>
      <c r="O18" s="314"/>
      <c r="P18" s="314"/>
      <c r="Q18" s="314"/>
      <c r="X18" s="159"/>
      <c r="Y18" s="159"/>
      <c r="Z18" s="159"/>
      <c r="AA18" s="159"/>
    </row>
    <row r="19" spans="2:27" ht="18" customHeight="1" thickBot="1">
      <c r="B19" s="828" t="s">
        <v>1103</v>
      </c>
      <c r="C19" s="1773" t="str">
        <f>IF($C$15="","",$C$15)</f>
        <v/>
      </c>
      <c r="D19" s="1774"/>
      <c r="E19" s="1774"/>
      <c r="F19" s="1774"/>
      <c r="G19" s="1774"/>
      <c r="H19" s="1774"/>
      <c r="I19" s="1775"/>
      <c r="L19" s="270"/>
      <c r="M19" s="314"/>
      <c r="N19" s="314"/>
      <c r="O19" s="314"/>
      <c r="P19" s="314"/>
      <c r="Q19" s="314"/>
      <c r="X19" s="159"/>
      <c r="Y19" s="159"/>
      <c r="Z19" s="159"/>
      <c r="AA19" s="159"/>
    </row>
    <row r="20" spans="2:27" ht="18" customHeight="1" thickBot="1">
      <c r="B20" s="1776" t="s">
        <v>1527</v>
      </c>
      <c r="C20" s="1777"/>
      <c r="D20" s="674"/>
      <c r="E20" s="675"/>
      <c r="F20" s="675"/>
      <c r="G20" s="675"/>
      <c r="H20" s="675"/>
      <c r="I20" s="676"/>
      <c r="L20" s="270"/>
      <c r="M20" s="314"/>
      <c r="N20" s="314"/>
      <c r="O20" s="314"/>
      <c r="P20" s="314"/>
      <c r="Q20" s="314"/>
      <c r="X20" s="159"/>
      <c r="Y20" s="159"/>
      <c r="Z20" s="159"/>
      <c r="AA20" s="159"/>
    </row>
    <row r="21" spans="2:27" ht="18" customHeight="1">
      <c r="B21" s="677" t="s">
        <v>1522</v>
      </c>
      <c r="C21" s="1778"/>
      <c r="D21" s="1779"/>
      <c r="E21" s="1779"/>
      <c r="F21" s="1779"/>
      <c r="G21" s="1779"/>
      <c r="H21" s="1779"/>
      <c r="I21" s="1780"/>
      <c r="L21" s="270"/>
      <c r="M21" s="314"/>
      <c r="N21" s="314"/>
      <c r="O21" s="314"/>
      <c r="P21" s="314"/>
      <c r="Q21" s="314"/>
      <c r="X21" s="159"/>
      <c r="Y21" s="159"/>
      <c r="Z21" s="159"/>
      <c r="AA21" s="159"/>
    </row>
    <row r="22" spans="2:27" ht="18" customHeight="1">
      <c r="B22" s="678" t="s">
        <v>1523</v>
      </c>
      <c r="C22" s="1787"/>
      <c r="D22" s="1788"/>
      <c r="E22" s="1788"/>
      <c r="F22" s="1788"/>
      <c r="G22" s="1788"/>
      <c r="H22" s="1788"/>
      <c r="I22" s="1789"/>
      <c r="L22" s="270"/>
      <c r="M22" s="314"/>
      <c r="N22" s="314"/>
      <c r="O22" s="314"/>
      <c r="P22" s="314"/>
      <c r="Q22" s="314"/>
      <c r="X22" s="159"/>
      <c r="Y22" s="159"/>
      <c r="Z22" s="159"/>
      <c r="AA22" s="159"/>
    </row>
    <row r="23" spans="2:27" ht="24" customHeight="1">
      <c r="B23" s="679" t="s">
        <v>1524</v>
      </c>
      <c r="C23" s="1787"/>
      <c r="D23" s="1788"/>
      <c r="E23" s="1788"/>
      <c r="F23" s="1788"/>
      <c r="G23" s="1788"/>
      <c r="H23" s="1788"/>
      <c r="I23" s="1789"/>
      <c r="L23" s="270"/>
      <c r="M23" s="314"/>
      <c r="N23" s="314"/>
      <c r="O23" s="314"/>
      <c r="P23" s="314"/>
      <c r="Q23" s="314"/>
      <c r="X23" s="159"/>
      <c r="Y23" s="159"/>
      <c r="Z23" s="159"/>
      <c r="AA23" s="159"/>
    </row>
    <row r="24" spans="2:27" ht="22.15" customHeight="1">
      <c r="B24" s="680" t="s">
        <v>1525</v>
      </c>
      <c r="C24" s="1787"/>
      <c r="D24" s="1788"/>
      <c r="E24" s="1788"/>
      <c r="F24" s="1788"/>
      <c r="G24" s="1788"/>
      <c r="H24" s="1788"/>
      <c r="I24" s="1789"/>
      <c r="L24" s="270"/>
      <c r="M24" s="314"/>
      <c r="N24" s="314"/>
      <c r="O24" s="314"/>
      <c r="P24" s="314"/>
      <c r="Q24" s="314"/>
      <c r="X24" s="159"/>
      <c r="Y24" s="159"/>
      <c r="Z24" s="159"/>
      <c r="AA24" s="159"/>
    </row>
    <row r="25" spans="2:27" ht="18" customHeight="1" thickBot="1">
      <c r="B25" s="681" t="s">
        <v>1526</v>
      </c>
      <c r="C25" s="1790"/>
      <c r="D25" s="1791"/>
      <c r="E25" s="1791"/>
      <c r="F25" s="1791"/>
      <c r="G25" s="1791"/>
      <c r="H25" s="1791"/>
      <c r="I25" s="1792"/>
      <c r="R25" s="314"/>
      <c r="S25" s="314"/>
      <c r="T25" s="314"/>
      <c r="U25" s="314"/>
      <c r="V25" s="314"/>
      <c r="W25" s="159"/>
      <c r="X25" s="159"/>
      <c r="Y25" s="159"/>
      <c r="Z25" s="159"/>
      <c r="AA25" s="159"/>
    </row>
    <row r="26" spans="2:27" ht="12" customHeight="1">
      <c r="B26" s="688"/>
      <c r="C26" s="688"/>
      <c r="D26" s="688"/>
      <c r="E26" s="688"/>
      <c r="F26" s="688"/>
      <c r="G26" s="688"/>
      <c r="H26" s="688"/>
      <c r="I26" s="688"/>
      <c r="R26" s="314"/>
      <c r="S26" s="314"/>
      <c r="T26" s="314"/>
      <c r="U26" s="314"/>
      <c r="V26" s="314"/>
      <c r="W26" s="159"/>
      <c r="X26" s="159"/>
      <c r="Y26" s="159"/>
      <c r="Z26" s="159"/>
      <c r="AA26" s="159"/>
    </row>
    <row r="27" spans="2:27" ht="18" customHeight="1" thickBot="1">
      <c r="B27" s="827" t="s">
        <v>1209</v>
      </c>
      <c r="C27" s="688"/>
      <c r="D27" s="688"/>
      <c r="E27" s="688"/>
      <c r="F27" s="688"/>
      <c r="G27" s="688"/>
      <c r="H27" s="688"/>
      <c r="I27" s="688"/>
      <c r="L27" s="254"/>
      <c r="M27" s="233"/>
      <c r="N27" s="233"/>
      <c r="O27" s="233"/>
      <c r="P27" s="233"/>
      <c r="Q27" s="233"/>
      <c r="R27" s="233"/>
      <c r="S27" s="233"/>
      <c r="T27" s="233"/>
      <c r="U27" s="233"/>
      <c r="V27" s="233"/>
      <c r="W27" s="233"/>
      <c r="X27" s="233"/>
      <c r="Y27" s="233"/>
      <c r="Z27" s="233"/>
      <c r="AA27" s="233"/>
    </row>
    <row r="28" spans="2:27" ht="18" customHeight="1">
      <c r="B28" s="829" t="s">
        <v>1113</v>
      </c>
      <c r="C28" s="830" t="e">
        <f>G37-G44</f>
        <v>#VALUE!</v>
      </c>
      <c r="D28" s="831" t="s">
        <v>48</v>
      </c>
      <c r="E28" s="688"/>
      <c r="F28" s="688"/>
      <c r="G28" s="688"/>
      <c r="H28" s="688"/>
      <c r="I28" s="688"/>
    </row>
    <row r="29" spans="2:27" ht="18" customHeight="1" thickBot="1">
      <c r="B29" s="826" t="s">
        <v>1114</v>
      </c>
      <c r="C29" s="832" t="e">
        <f>I37-I44</f>
        <v>#VALUE!</v>
      </c>
      <c r="D29" s="833" t="s">
        <v>1115</v>
      </c>
      <c r="E29" s="688" t="s">
        <v>1176</v>
      </c>
      <c r="F29" s="688"/>
      <c r="G29" s="688"/>
      <c r="H29" s="688"/>
      <c r="I29" s="688"/>
    </row>
    <row r="30" spans="2:27" ht="12" customHeight="1">
      <c r="B30" s="827"/>
      <c r="C30" s="688"/>
      <c r="D30" s="688"/>
      <c r="E30" s="688"/>
      <c r="F30" s="688"/>
      <c r="G30" s="688"/>
      <c r="H30" s="688"/>
      <c r="I30" s="688"/>
      <c r="N30" s="1761" t="s">
        <v>1252</v>
      </c>
      <c r="O30" s="1762"/>
      <c r="P30" s="1762"/>
      <c r="Q30" s="1762"/>
      <c r="R30" s="1763"/>
    </row>
    <row r="31" spans="2:27" ht="18" customHeight="1" thickBot="1">
      <c r="B31" s="834" t="s">
        <v>1131</v>
      </c>
      <c r="C31" s="688"/>
      <c r="D31" s="688"/>
      <c r="E31" s="688"/>
      <c r="F31" s="688"/>
      <c r="G31" s="688"/>
      <c r="H31" s="688"/>
      <c r="I31" s="688"/>
      <c r="N31" s="272" t="s">
        <v>1251</v>
      </c>
      <c r="R31" s="273"/>
    </row>
    <row r="32" spans="2:27" ht="25.15" customHeight="1" thickBot="1">
      <c r="B32" s="835" t="s">
        <v>157</v>
      </c>
      <c r="C32" s="1764" t="s">
        <v>1109</v>
      </c>
      <c r="D32" s="1765"/>
      <c r="E32" s="1764" t="s">
        <v>47</v>
      </c>
      <c r="F32" s="1766"/>
      <c r="G32" s="836" t="s">
        <v>1111</v>
      </c>
      <c r="H32" s="837" t="s">
        <v>1110</v>
      </c>
      <c r="I32" s="836" t="s">
        <v>1112</v>
      </c>
      <c r="N32" s="272" t="s">
        <v>1245</v>
      </c>
      <c r="O32" s="274" t="s">
        <v>1246</v>
      </c>
      <c r="P32" s="274" t="s">
        <v>1247</v>
      </c>
      <c r="Q32" s="274" t="s">
        <v>1248</v>
      </c>
      <c r="R32" s="275" t="s">
        <v>1249</v>
      </c>
    </row>
    <row r="33" spans="1:18" ht="18" customHeight="1">
      <c r="A33" s="1108" t="str">
        <f>IF($B33="","",VLOOKUP($B33,単位と係数,2,FALSE))</f>
        <v/>
      </c>
      <c r="B33" s="838"/>
      <c r="C33" s="839"/>
      <c r="D33" s="840" t="str">
        <f>IF($B33="","",VLOOKUP($B33,単位と係数,4,FALSE))</f>
        <v/>
      </c>
      <c r="E33" s="841" t="str">
        <f>IF(B33="","",IF(A33=1,VLOOKUP(B33,単位と係数,7,FALSE),VLOOKUP(B33,単位と係数,5,FALSE)*VLOOKUP(B33,単位と係数,7,FALSE)))</f>
        <v/>
      </c>
      <c r="F33" s="842" t="str">
        <f>IF($B33="","","t-CO2/"&amp;$D33)</f>
        <v/>
      </c>
      <c r="G33" s="843" t="str">
        <f>IF(OR($C33="",$E33=""),"",$C33*$E33)</f>
        <v/>
      </c>
      <c r="H33" s="844" t="str">
        <f>IF($B33="","",VLOOKUP($B33,単価,3,FALSE))</f>
        <v/>
      </c>
      <c r="I33" s="845" t="str">
        <f>IF(OR($C33="",$H33=""),"",$C33*$H33)</f>
        <v/>
      </c>
      <c r="N33" s="276" t="str">
        <f>A33</f>
        <v/>
      </c>
      <c r="O33" s="277">
        <f>IF(COUNTIF($B33,"*系統電力*"),"*系統電力*",IF(COUNTIF($B33,"*産業用蒸気*"),"*産業用蒸気*",IF(COUNTIF($B33,"*温水*"),"*温水*",IF(COUNTIF($B33,"*冷水*"),"*冷水*",IF(COUNTIF($B33,"*蒸気（産業用以外）*"),"*蒸気（産業用以外）*",$B33)))))</f>
        <v>0</v>
      </c>
      <c r="P33" s="278">
        <f>C33</f>
        <v>0</v>
      </c>
      <c r="Q33" s="279" t="e">
        <f>IFERROR(VLOOKUP($O33,電力等のGJ換算係数,2,FALSE),IF(VLOOKUP($O33,単位と係数,5,FALSE)="","",VLOOKUP($O33,単位と係数,5,FALSE)))</f>
        <v>#N/A</v>
      </c>
      <c r="R33" s="280" t="str">
        <f>IFERROR(P33*Q33,"---")</f>
        <v>---</v>
      </c>
    </row>
    <row r="34" spans="1:18" ht="18" customHeight="1">
      <c r="A34" s="1108" t="str">
        <f>IF($B34="","",VLOOKUP($B34,単位と係数,2,FALSE))</f>
        <v/>
      </c>
      <c r="B34" s="846"/>
      <c r="C34" s="847"/>
      <c r="D34" s="848" t="str">
        <f>IF($B34="","",VLOOKUP($B34,単位と係数,4,FALSE))</f>
        <v/>
      </c>
      <c r="E34" s="849" t="str">
        <f>IF(B34="","",IF(A34=1,VLOOKUP(B34,単位と係数,7,FALSE),VLOOKUP(B34,単位と係数,5,FALSE)*VLOOKUP(B34,単位と係数,7,FALSE)))</f>
        <v/>
      </c>
      <c r="F34" s="850" t="str">
        <f>IF($B34="","","t-CO2/"&amp;$D34)</f>
        <v/>
      </c>
      <c r="G34" s="851" t="str">
        <f>IF(OR($C34="",$E34=""),"",$C34*$E34)</f>
        <v/>
      </c>
      <c r="H34" s="852" t="str">
        <f>IF($B34="","",VLOOKUP($B34,単価,3,FALSE))</f>
        <v/>
      </c>
      <c r="I34" s="853" t="str">
        <f>IF(OR($C34="",$H34=""),"",$C34*$H34)</f>
        <v/>
      </c>
      <c r="N34" s="276" t="str">
        <f>A34</f>
        <v/>
      </c>
      <c r="O34" s="277">
        <f>IF(COUNTIF($B34,"*系統電力*"),"*系統電力*",IF(COUNTIF($B34,"*産業用蒸気*"),"*産業用蒸気*",IF(COUNTIF($B34,"*温水*"),"*温水*",IF(COUNTIF($B34,"*冷水*"),"*冷水*",IF(COUNTIF($B34,"*蒸気（産業用以外）*"),"*蒸気（産業用以外）*",$B34)))))</f>
        <v>0</v>
      </c>
      <c r="P34" s="278">
        <f>C34</f>
        <v>0</v>
      </c>
      <c r="Q34" s="279" t="e">
        <f>IFERROR(VLOOKUP($O34,電力等のGJ換算係数,2,FALSE),IF(VLOOKUP($O34,単位と係数,5,FALSE)="","",VLOOKUP($O34,単位と係数,5,FALSE)))</f>
        <v>#N/A</v>
      </c>
      <c r="R34" s="280" t="str">
        <f>IFERROR(P34*Q34,"---")</f>
        <v>---</v>
      </c>
    </row>
    <row r="35" spans="1:18" ht="18" customHeight="1">
      <c r="A35" s="1108" t="str">
        <f>IF($B35="","",VLOOKUP($B35,単位と係数,2,FALSE))</f>
        <v/>
      </c>
      <c r="B35" s="846"/>
      <c r="C35" s="847"/>
      <c r="D35" s="848" t="str">
        <f>IF($B35="","",VLOOKUP($B35,単位と係数,4,FALSE))</f>
        <v/>
      </c>
      <c r="E35" s="849" t="str">
        <f>IF(B35="","",IF(A35=1,VLOOKUP(B35,単位と係数,7,FALSE),VLOOKUP(B35,単位と係数,5,FALSE)*VLOOKUP(B35,単位と係数,7,FALSE)))</f>
        <v/>
      </c>
      <c r="F35" s="850" t="str">
        <f>IF($B35="","","t-CO2/"&amp;$D35)</f>
        <v/>
      </c>
      <c r="G35" s="851" t="str">
        <f>IF(OR($C35="",$E35=""),"",$C35*$E35)</f>
        <v/>
      </c>
      <c r="H35" s="852" t="str">
        <f>IF($B35="","",VLOOKUP($B35,単価,3,FALSE))</f>
        <v/>
      </c>
      <c r="I35" s="853" t="str">
        <f>IF(OR($C35="",$H35=""),"",$C35*$H35)</f>
        <v/>
      </c>
      <c r="N35" s="276" t="str">
        <f>A35</f>
        <v/>
      </c>
      <c r="O35" s="277">
        <f>IF(COUNTIF($B35,"*系統電力*"),"*系統電力*",IF(COUNTIF($B35,"*産業用蒸気*"),"*産業用蒸気*",IF(COUNTIF($B35,"*温水*"),"*温水*",IF(COUNTIF($B35,"*冷水*"),"*冷水*",IF(COUNTIF($B35,"*蒸気（産業用以外）*"),"*蒸気（産業用以外）*",$B35)))))</f>
        <v>0</v>
      </c>
      <c r="P35" s="278">
        <f>C35</f>
        <v>0</v>
      </c>
      <c r="Q35" s="279" t="e">
        <f>IFERROR(VLOOKUP($O35,電力等のGJ換算係数,2,FALSE),IF(VLOOKUP($O35,単位と係数,5,FALSE)="","",VLOOKUP($O35,単位と係数,5,FALSE)))</f>
        <v>#N/A</v>
      </c>
      <c r="R35" s="280" t="str">
        <f>IFERROR(P35*Q35,"---")</f>
        <v>---</v>
      </c>
    </row>
    <row r="36" spans="1:18" ht="18" customHeight="1" thickBot="1">
      <c r="A36" s="1108" t="str">
        <f>IF($B36="","",VLOOKUP($B36,単位と係数,2,FALSE))</f>
        <v/>
      </c>
      <c r="B36" s="854"/>
      <c r="C36" s="855"/>
      <c r="D36" s="856" t="str">
        <f>IF($B36="","",VLOOKUP($B36,単位と係数,4,FALSE))</f>
        <v/>
      </c>
      <c r="E36" s="857" t="str">
        <f>IF(B36="","",IF(A36=1,VLOOKUP(B36,単位と係数,7,FALSE),VLOOKUP(B36,単位と係数,5,FALSE)*VLOOKUP(B36,単位と係数,7,FALSE)))</f>
        <v/>
      </c>
      <c r="F36" s="858" t="str">
        <f>IF($B36="","","t-CO2/"&amp;$D36)</f>
        <v/>
      </c>
      <c r="G36" s="859" t="str">
        <f>IF(OR($C36="",$E36=""),"",$C36*$E36)</f>
        <v/>
      </c>
      <c r="H36" s="860" t="str">
        <f>IF($B36="","",VLOOKUP($B36,単価,3,FALSE))</f>
        <v/>
      </c>
      <c r="I36" s="861" t="str">
        <f>IF(OR($C36="",$H36=""),"",$C36*$H36)</f>
        <v/>
      </c>
      <c r="N36" s="276" t="str">
        <f>A36</f>
        <v/>
      </c>
      <c r="O36" s="277">
        <f>IF(COUNTIF($B36,"*系統電力*"),"*系統電力*",IF(COUNTIF($B36,"*産業用蒸気*"),"*産業用蒸気*",IF(COUNTIF($B36,"*温水*"),"*温水*",IF(COUNTIF($B36,"*冷水*"),"*冷水*",IF(COUNTIF($B36,"*蒸気（産業用以外）*"),"*蒸気（産業用以外）*",$B36)))))</f>
        <v>0</v>
      </c>
      <c r="P36" s="278">
        <f>C36</f>
        <v>0</v>
      </c>
      <c r="Q36" s="279" t="e">
        <f>IFERROR(VLOOKUP($O36,電力等のGJ換算係数,2,FALSE),IF(VLOOKUP($O36,単位と係数,5,FALSE)="","",VLOOKUP($O36,単位と係数,5,FALSE)))</f>
        <v>#N/A</v>
      </c>
      <c r="R36" s="280" t="str">
        <f>IFERROR(P36*Q36,"---")</f>
        <v>---</v>
      </c>
    </row>
    <row r="37" spans="1:18" ht="18" customHeight="1" thickBot="1">
      <c r="A37" s="1108"/>
      <c r="B37" s="688"/>
      <c r="C37" s="688"/>
      <c r="D37" s="688"/>
      <c r="E37" s="688"/>
      <c r="F37" s="947" t="s">
        <v>14</v>
      </c>
      <c r="G37" s="862" t="str">
        <f>IF(G33="","",SUM(G33:G36))</f>
        <v/>
      </c>
      <c r="H37" s="863"/>
      <c r="I37" s="864" t="str">
        <f>IF(I33="","",SUM(I33:I36))</f>
        <v/>
      </c>
      <c r="N37" s="281"/>
      <c r="O37" s="282"/>
      <c r="P37" s="283"/>
      <c r="Q37" s="284" t="s">
        <v>1250</v>
      </c>
      <c r="R37" s="280">
        <f>SUM(R33:R36)</f>
        <v>0</v>
      </c>
    </row>
    <row r="38" spans="1:18" ht="18" customHeight="1" thickBot="1">
      <c r="A38" s="1108"/>
      <c r="B38" s="834" t="s">
        <v>1130</v>
      </c>
      <c r="C38" s="688"/>
      <c r="D38" s="688"/>
      <c r="E38" s="688"/>
      <c r="F38" s="688"/>
      <c r="G38" s="865" t="s">
        <v>1173</v>
      </c>
      <c r="H38" s="688"/>
      <c r="I38" s="865"/>
      <c r="N38" s="272" t="s">
        <v>1253</v>
      </c>
      <c r="R38" s="273"/>
    </row>
    <row r="39" spans="1:18" ht="25.15" customHeight="1" thickBot="1">
      <c r="A39" s="1108"/>
      <c r="B39" s="835" t="s">
        <v>157</v>
      </c>
      <c r="C39" s="1764" t="s">
        <v>1109</v>
      </c>
      <c r="D39" s="1765"/>
      <c r="E39" s="1764" t="s">
        <v>47</v>
      </c>
      <c r="F39" s="1766"/>
      <c r="G39" s="836" t="s">
        <v>1111</v>
      </c>
      <c r="H39" s="837" t="s">
        <v>1110</v>
      </c>
      <c r="I39" s="836" t="s">
        <v>1112</v>
      </c>
      <c r="N39" s="272" t="s">
        <v>1245</v>
      </c>
      <c r="O39" s="274" t="s">
        <v>1246</v>
      </c>
      <c r="P39" s="274" t="s">
        <v>1247</v>
      </c>
      <c r="Q39" s="274" t="s">
        <v>1248</v>
      </c>
      <c r="R39" s="275" t="s">
        <v>1249</v>
      </c>
    </row>
    <row r="40" spans="1:18" ht="18" customHeight="1">
      <c r="A40" s="1108" t="str">
        <f>IF($B40="","",VLOOKUP($B40,単位と係数,2,FALSE))</f>
        <v/>
      </c>
      <c r="B40" s="838"/>
      <c r="C40" s="839"/>
      <c r="D40" s="840" t="str">
        <f>IF($B40="","",VLOOKUP($B40,単位と係数,4,FALSE))</f>
        <v/>
      </c>
      <c r="E40" s="841" t="str">
        <f>IF(B40="","",IF(A40=1,VLOOKUP(B40,単位と係数,7,FALSE),VLOOKUP(B40,単位と係数,5,FALSE)*VLOOKUP(B40,単位と係数,7,FALSE)))</f>
        <v/>
      </c>
      <c r="F40" s="842" t="str">
        <f>IF($B40="","","t-CO2/"&amp;$D40)</f>
        <v/>
      </c>
      <c r="G40" s="843" t="str">
        <f>IF(OR($C40="",$E40=""),"",$C40*$E40)</f>
        <v/>
      </c>
      <c r="H40" s="844" t="str">
        <f>IF($B40="","",VLOOKUP($B40,単価,3,FALSE))</f>
        <v/>
      </c>
      <c r="I40" s="845" t="str">
        <f>IF(OR($C40="",$H40=""),"",$C40*$H40)</f>
        <v/>
      </c>
      <c r="N40" s="276" t="str">
        <f>A40</f>
        <v/>
      </c>
      <c r="O40" s="277">
        <f>IF(COUNTIF($B40,"*系統電力*"),"*系統電力*",IF(COUNTIF($B40,"*産業用蒸気*"),"*産業用蒸気*",IF(COUNTIF($B40,"*温水*"),"*温水*",IF(COUNTIF($B40,"*冷水*"),"*冷水*",IF(COUNTIF($B40,"*蒸気（産業用以外）*"),"*蒸気（産業用以外）*",$B40)))))</f>
        <v>0</v>
      </c>
      <c r="P40" s="278">
        <f>C40</f>
        <v>0</v>
      </c>
      <c r="Q40" s="279" t="e">
        <f>IFERROR(VLOOKUP($O40,電力等のGJ換算係数,2,FALSE),IF(VLOOKUP($O40,単位と係数,5,FALSE)="","",VLOOKUP($O40,単位と係数,5,FALSE)))</f>
        <v>#N/A</v>
      </c>
      <c r="R40" s="280" t="str">
        <f>IFERROR(P40*Q40,"---")</f>
        <v>---</v>
      </c>
    </row>
    <row r="41" spans="1:18" ht="18" customHeight="1">
      <c r="A41" s="1108" t="str">
        <f>IF($B41="","",VLOOKUP($B41,単位と係数,2,FALSE))</f>
        <v/>
      </c>
      <c r="B41" s="846"/>
      <c r="C41" s="847"/>
      <c r="D41" s="848" t="str">
        <f>IF($B41="","",VLOOKUP($B41,単位と係数,4,FALSE))</f>
        <v/>
      </c>
      <c r="E41" s="849" t="str">
        <f>IF(B41="","",IF(A41=1,VLOOKUP(B41,単位と係数,7,FALSE),VLOOKUP(B41,単位と係数,5,FALSE)*VLOOKUP(B41,単位と係数,7,FALSE)))</f>
        <v/>
      </c>
      <c r="F41" s="850" t="str">
        <f>IF($B41="","","t-CO2/"&amp;$D41)</f>
        <v/>
      </c>
      <c r="G41" s="851" t="str">
        <f>IF(OR($C41="",$E41=""),"",$C41*$E41)</f>
        <v/>
      </c>
      <c r="H41" s="852" t="str">
        <f>IF($B41="","",VLOOKUP($B41,単価,3,FALSE))</f>
        <v/>
      </c>
      <c r="I41" s="853" t="str">
        <f>IF(OR($C41="",$H41=""),"",$C41*$H41)</f>
        <v/>
      </c>
      <c r="N41" s="276" t="str">
        <f>A41</f>
        <v/>
      </c>
      <c r="O41" s="277">
        <f>IF(COUNTIF($B41,"*系統電力*"),"*系統電力*",IF(COUNTIF($B41,"*産業用蒸気*"),"*産業用蒸気*",IF(COUNTIF($B41,"*温水*"),"*温水*",IF(COUNTIF($B41,"*冷水*"),"*冷水*",IF(COUNTIF($B41,"*蒸気（産業用以外）*"),"*蒸気（産業用以外）*",$B41)))))</f>
        <v>0</v>
      </c>
      <c r="P41" s="278">
        <f>C41</f>
        <v>0</v>
      </c>
      <c r="Q41" s="279" t="e">
        <f>IFERROR(VLOOKUP($O41,電力等のGJ換算係数,2,FALSE),IF(VLOOKUP($O41,単位と係数,5,FALSE)="","",VLOOKUP($O41,単位と係数,5,FALSE)))</f>
        <v>#N/A</v>
      </c>
      <c r="R41" s="280" t="str">
        <f>IFERROR(P41*Q41,"---")</f>
        <v>---</v>
      </c>
    </row>
    <row r="42" spans="1:18" ht="18" customHeight="1">
      <c r="A42" s="1108" t="str">
        <f>IF($B42="","",VLOOKUP($B42,単位と係数,2,FALSE))</f>
        <v/>
      </c>
      <c r="B42" s="846"/>
      <c r="C42" s="847"/>
      <c r="D42" s="848" t="str">
        <f>IF($B42="","",VLOOKUP($B42,単位と係数,4,FALSE))</f>
        <v/>
      </c>
      <c r="E42" s="849" t="str">
        <f>IF(B42="","",IF(A42=1,VLOOKUP(B42,単位と係数,7,FALSE),VLOOKUP(B42,単位と係数,5,FALSE)*VLOOKUP(B42,単位と係数,7,FALSE)))</f>
        <v/>
      </c>
      <c r="F42" s="850" t="str">
        <f>IF($B42="","","t-CO2/"&amp;$D42)</f>
        <v/>
      </c>
      <c r="G42" s="851" t="str">
        <f>IF(OR($C42="",$E42=""),"",$C42*$E42)</f>
        <v/>
      </c>
      <c r="H42" s="852" t="str">
        <f>IF($B42="","",VLOOKUP($B42,単価,3,FALSE))</f>
        <v/>
      </c>
      <c r="I42" s="853" t="str">
        <f>IF(OR($C42="",$H42=""),"",$C42*$H42)</f>
        <v/>
      </c>
      <c r="N42" s="276" t="str">
        <f>A42</f>
        <v/>
      </c>
      <c r="O42" s="277">
        <f>IF(COUNTIF($B42,"*系統電力*"),"*系統電力*",IF(COUNTIF($B42,"*産業用蒸気*"),"*産業用蒸気*",IF(COUNTIF($B42,"*温水*"),"*温水*",IF(COUNTIF($B42,"*冷水*"),"*冷水*",IF(COUNTIF($B42,"*蒸気（産業用以外）*"),"*蒸気（産業用以外）*",$B42)))))</f>
        <v>0</v>
      </c>
      <c r="P42" s="278">
        <f>C42</f>
        <v>0</v>
      </c>
      <c r="Q42" s="279" t="e">
        <f>IFERROR(VLOOKUP($O42,電力等のGJ換算係数,2,FALSE),IF(VLOOKUP($O42,単位と係数,5,FALSE)="","",VLOOKUP($O42,単位と係数,5,FALSE)))</f>
        <v>#N/A</v>
      </c>
      <c r="R42" s="280" t="str">
        <f>IFERROR(P42*Q42,"---")</f>
        <v>---</v>
      </c>
    </row>
    <row r="43" spans="1:18" ht="18" customHeight="1" thickBot="1">
      <c r="A43" s="1108" t="str">
        <f>IF($B43="","",VLOOKUP($B43,単位と係数,2,FALSE))</f>
        <v/>
      </c>
      <c r="B43" s="854"/>
      <c r="C43" s="855"/>
      <c r="D43" s="856" t="str">
        <f>IF($B43="","",VLOOKUP($B43,単位と係数,4,FALSE))</f>
        <v/>
      </c>
      <c r="E43" s="857" t="str">
        <f>IF(B43="","",IF(A43=1,VLOOKUP(B43,単位と係数,7,FALSE),VLOOKUP(B43,単位と係数,5,FALSE)*VLOOKUP(B43,単位と係数,7,FALSE)))</f>
        <v/>
      </c>
      <c r="F43" s="858" t="str">
        <f>IF($B43="","","t-CO2/"&amp;$D43)</f>
        <v/>
      </c>
      <c r="G43" s="859" t="str">
        <f>IF(OR($C43="",$E43=""),"",$C43*$E43)</f>
        <v/>
      </c>
      <c r="H43" s="860" t="str">
        <f>IF($B43="","",VLOOKUP($B43,単価,3,FALSE))</f>
        <v/>
      </c>
      <c r="I43" s="861" t="str">
        <f>IF(OR($C43="",$H43=""),"",$C43*$H43)</f>
        <v/>
      </c>
      <c r="N43" s="276" t="str">
        <f>A43</f>
        <v/>
      </c>
      <c r="O43" s="277">
        <f>IF(COUNTIF($B43,"*系統電力*"),"*系統電力*",IF(COUNTIF($B43,"*産業用蒸気*"),"*産業用蒸気*",IF(COUNTIF($B43,"*温水*"),"*温水*",IF(COUNTIF($B43,"*冷水*"),"*冷水*",IF(COUNTIF($B43,"*蒸気（産業用以外）*"),"*蒸気（産業用以外）*",$B43)))))</f>
        <v>0</v>
      </c>
      <c r="P43" s="278">
        <f>C43</f>
        <v>0</v>
      </c>
      <c r="Q43" s="279" t="e">
        <f>IFERROR(VLOOKUP($O43,電力等のGJ換算係数,2,FALSE),IF(VLOOKUP($O43,単位と係数,5,FALSE)="","",VLOOKUP($O43,単位と係数,5,FALSE)))</f>
        <v>#N/A</v>
      </c>
      <c r="R43" s="280" t="str">
        <f>IFERROR(P43*Q43,"---")</f>
        <v>---</v>
      </c>
    </row>
    <row r="44" spans="1:18" ht="18" customHeight="1" thickBot="1">
      <c r="B44" s="688"/>
      <c r="C44" s="688"/>
      <c r="D44" s="688"/>
      <c r="E44" s="688"/>
      <c r="F44" s="947" t="s">
        <v>14</v>
      </c>
      <c r="G44" s="862" t="str">
        <f>IF(G40="","",SUM(G40:G43))</f>
        <v/>
      </c>
      <c r="H44" s="863"/>
      <c r="I44" s="864" t="str">
        <f>IF(I40="","",SUM(I40:I43))</f>
        <v/>
      </c>
      <c r="N44" s="285"/>
      <c r="O44" s="286"/>
      <c r="P44" s="287"/>
      <c r="Q44" s="288" t="s">
        <v>1250</v>
      </c>
      <c r="R44" s="289">
        <f>SUM(R40:R43)</f>
        <v>0</v>
      </c>
    </row>
    <row r="45" spans="1:18" ht="18" customHeight="1">
      <c r="B45" s="688"/>
      <c r="C45" s="688"/>
      <c r="D45" s="688"/>
      <c r="E45" s="688"/>
      <c r="F45" s="688"/>
      <c r="G45" s="865" t="s">
        <v>1174</v>
      </c>
      <c r="H45" s="688"/>
      <c r="I45" s="865"/>
    </row>
    <row r="46" spans="1:18" ht="18" customHeight="1">
      <c r="B46" s="688"/>
      <c r="C46" s="688"/>
      <c r="D46" s="688"/>
      <c r="E46" s="688"/>
      <c r="F46" s="688"/>
      <c r="G46" s="865"/>
      <c r="H46" s="688"/>
      <c r="I46" s="865"/>
    </row>
    <row r="47" spans="1:18" ht="12" customHeight="1">
      <c r="I47" s="295" t="str">
        <f ca="1">$B$3&amp;"_個票"&amp;$C$8</f>
        <v>別添6_個票6</v>
      </c>
    </row>
    <row r="48" spans="1:18" ht="18" customHeight="1" thickBot="1">
      <c r="B48" s="33" t="s">
        <v>1210</v>
      </c>
    </row>
    <row r="49" spans="2:9" ht="18" customHeight="1">
      <c r="B49" s="1793" t="s">
        <v>1211</v>
      </c>
      <c r="C49" s="1794"/>
      <c r="D49" s="1794"/>
      <c r="E49" s="1794"/>
      <c r="F49" s="1794"/>
      <c r="G49" s="1794"/>
      <c r="H49" s="1794"/>
      <c r="I49" s="1795"/>
    </row>
    <row r="50" spans="2:9" ht="18" customHeight="1">
      <c r="B50" s="1781"/>
      <c r="C50" s="1782"/>
      <c r="D50" s="1782"/>
      <c r="E50" s="1782"/>
      <c r="F50" s="1782"/>
      <c r="G50" s="1782"/>
      <c r="H50" s="1782"/>
      <c r="I50" s="1783"/>
    </row>
    <row r="51" spans="2:9" ht="18" customHeight="1">
      <c r="B51" s="1781"/>
      <c r="C51" s="1782"/>
      <c r="D51" s="1782"/>
      <c r="E51" s="1782"/>
      <c r="F51" s="1782"/>
      <c r="G51" s="1782"/>
      <c r="H51" s="1782"/>
      <c r="I51" s="1783"/>
    </row>
    <row r="52" spans="2:9" ht="18" customHeight="1">
      <c r="B52" s="1781"/>
      <c r="C52" s="1782"/>
      <c r="D52" s="1782"/>
      <c r="E52" s="1782"/>
      <c r="F52" s="1782"/>
      <c r="G52" s="1782"/>
      <c r="H52" s="1782"/>
      <c r="I52" s="1783"/>
    </row>
    <row r="53" spans="2:9" ht="18" customHeight="1" thickBot="1">
      <c r="B53" s="1784"/>
      <c r="C53" s="1785"/>
      <c r="D53" s="1785"/>
      <c r="E53" s="1785"/>
      <c r="F53" s="1785"/>
      <c r="G53" s="1785"/>
      <c r="H53" s="1785"/>
      <c r="I53" s="1786"/>
    </row>
    <row r="54" spans="2:9" ht="18" customHeight="1" thickBot="1"/>
    <row r="55" spans="2:9" ht="18" customHeight="1">
      <c r="B55" s="290" t="s">
        <v>1128</v>
      </c>
      <c r="C55" s="291"/>
      <c r="D55" s="291"/>
      <c r="E55" s="291"/>
      <c r="F55" s="291"/>
      <c r="G55" s="291"/>
      <c r="H55" s="291"/>
      <c r="I55" s="292"/>
    </row>
    <row r="56" spans="2:9" ht="18" customHeight="1">
      <c r="B56" s="1781"/>
      <c r="C56" s="1782"/>
      <c r="D56" s="1782"/>
      <c r="E56" s="1782"/>
      <c r="F56" s="1782"/>
      <c r="G56" s="1782"/>
      <c r="H56" s="1782"/>
      <c r="I56" s="1783"/>
    </row>
    <row r="57" spans="2:9" ht="18" customHeight="1">
      <c r="B57" s="1781"/>
      <c r="C57" s="1782"/>
      <c r="D57" s="1782"/>
      <c r="E57" s="1782"/>
      <c r="F57" s="1782"/>
      <c r="G57" s="1782"/>
      <c r="H57" s="1782"/>
      <c r="I57" s="1783"/>
    </row>
    <row r="58" spans="2:9" ht="18" customHeight="1">
      <c r="B58" s="1781"/>
      <c r="C58" s="1782"/>
      <c r="D58" s="1782"/>
      <c r="E58" s="1782"/>
      <c r="F58" s="1782"/>
      <c r="G58" s="1782"/>
      <c r="H58" s="1782"/>
      <c r="I58" s="1783"/>
    </row>
    <row r="59" spans="2:9" ht="18" customHeight="1">
      <c r="B59" s="1781"/>
      <c r="C59" s="1782"/>
      <c r="D59" s="1782"/>
      <c r="E59" s="1782"/>
      <c r="F59" s="1782"/>
      <c r="G59" s="1782"/>
      <c r="H59" s="1782"/>
      <c r="I59" s="1783"/>
    </row>
    <row r="60" spans="2:9" ht="18" customHeight="1">
      <c r="B60" s="1781"/>
      <c r="C60" s="1782"/>
      <c r="D60" s="1782"/>
      <c r="E60" s="1782"/>
      <c r="F60" s="1782"/>
      <c r="G60" s="1782"/>
      <c r="H60" s="1782"/>
      <c r="I60" s="1783"/>
    </row>
    <row r="61" spans="2:9" ht="18" customHeight="1">
      <c r="B61" s="1781"/>
      <c r="C61" s="1782"/>
      <c r="D61" s="1782"/>
      <c r="E61" s="1782"/>
      <c r="F61" s="1782"/>
      <c r="G61" s="1782"/>
      <c r="H61" s="1782"/>
      <c r="I61" s="1783"/>
    </row>
    <row r="62" spans="2:9" ht="18" customHeight="1">
      <c r="B62" s="1781"/>
      <c r="C62" s="1782"/>
      <c r="D62" s="1782"/>
      <c r="E62" s="1782"/>
      <c r="F62" s="1782"/>
      <c r="G62" s="1782"/>
      <c r="H62" s="1782"/>
      <c r="I62" s="1783"/>
    </row>
    <row r="63" spans="2:9" ht="18" customHeight="1" thickBot="1">
      <c r="B63" s="1781"/>
      <c r="C63" s="1782"/>
      <c r="D63" s="1782"/>
      <c r="E63" s="1782"/>
      <c r="F63" s="1782"/>
      <c r="G63" s="1782"/>
      <c r="H63" s="1782"/>
      <c r="I63" s="1783"/>
    </row>
    <row r="64" spans="2:9" ht="18" customHeight="1">
      <c r="B64" s="290" t="s">
        <v>1129</v>
      </c>
      <c r="C64" s="293"/>
      <c r="D64" s="293"/>
      <c r="E64" s="293"/>
      <c r="F64" s="293"/>
      <c r="G64" s="293"/>
      <c r="H64" s="293"/>
      <c r="I64" s="294"/>
    </row>
    <row r="65" spans="2:9" ht="18" customHeight="1">
      <c r="B65" s="1781"/>
      <c r="C65" s="1782"/>
      <c r="D65" s="1782"/>
      <c r="E65" s="1782"/>
      <c r="F65" s="1782"/>
      <c r="G65" s="1782"/>
      <c r="H65" s="1782"/>
      <c r="I65" s="1783"/>
    </row>
    <row r="66" spans="2:9" ht="18" customHeight="1">
      <c r="B66" s="1781"/>
      <c r="C66" s="1782"/>
      <c r="D66" s="1782"/>
      <c r="E66" s="1782"/>
      <c r="F66" s="1782"/>
      <c r="G66" s="1782"/>
      <c r="H66" s="1782"/>
      <c r="I66" s="1783"/>
    </row>
    <row r="67" spans="2:9" ht="18" customHeight="1">
      <c r="B67" s="1781"/>
      <c r="C67" s="1782"/>
      <c r="D67" s="1782"/>
      <c r="E67" s="1782"/>
      <c r="F67" s="1782"/>
      <c r="G67" s="1782"/>
      <c r="H67" s="1782"/>
      <c r="I67" s="1783"/>
    </row>
    <row r="68" spans="2:9" ht="18" customHeight="1">
      <c r="B68" s="1781"/>
      <c r="C68" s="1782"/>
      <c r="D68" s="1782"/>
      <c r="E68" s="1782"/>
      <c r="F68" s="1782"/>
      <c r="G68" s="1782"/>
      <c r="H68" s="1782"/>
      <c r="I68" s="1783"/>
    </row>
    <row r="69" spans="2:9" ht="18" customHeight="1">
      <c r="B69" s="1781"/>
      <c r="C69" s="1782"/>
      <c r="D69" s="1782"/>
      <c r="E69" s="1782"/>
      <c r="F69" s="1782"/>
      <c r="G69" s="1782"/>
      <c r="H69" s="1782"/>
      <c r="I69" s="1783"/>
    </row>
    <row r="70" spans="2:9" ht="18" customHeight="1">
      <c r="B70" s="1781"/>
      <c r="C70" s="1782"/>
      <c r="D70" s="1782"/>
      <c r="E70" s="1782"/>
      <c r="F70" s="1782"/>
      <c r="G70" s="1782"/>
      <c r="H70" s="1782"/>
      <c r="I70" s="1783"/>
    </row>
    <row r="71" spans="2:9" ht="18" customHeight="1">
      <c r="B71" s="1781"/>
      <c r="C71" s="1782"/>
      <c r="D71" s="1782"/>
      <c r="E71" s="1782"/>
      <c r="F71" s="1782"/>
      <c r="G71" s="1782"/>
      <c r="H71" s="1782"/>
      <c r="I71" s="1783"/>
    </row>
    <row r="72" spans="2:9" ht="18" customHeight="1" thickBot="1">
      <c r="B72" s="1784"/>
      <c r="C72" s="1785"/>
      <c r="D72" s="1785"/>
      <c r="E72" s="1785"/>
      <c r="F72" s="1785"/>
      <c r="G72" s="1785"/>
      <c r="H72" s="1785"/>
      <c r="I72" s="1786"/>
    </row>
    <row r="73" spans="2:9" ht="18" customHeight="1" thickBot="1"/>
    <row r="74" spans="2:9" ht="18" customHeight="1">
      <c r="B74" s="946" t="s">
        <v>1132</v>
      </c>
      <c r="C74" s="293"/>
      <c r="D74" s="293"/>
      <c r="E74" s="293"/>
      <c r="F74" s="293"/>
      <c r="G74" s="293"/>
      <c r="H74" s="293"/>
      <c r="I74" s="294"/>
    </row>
    <row r="75" spans="2:9" ht="18" customHeight="1">
      <c r="B75" s="1781"/>
      <c r="C75" s="1782"/>
      <c r="D75" s="1782"/>
      <c r="E75" s="1782"/>
      <c r="F75" s="1782"/>
      <c r="G75" s="1782"/>
      <c r="H75" s="1782"/>
      <c r="I75" s="1783"/>
    </row>
    <row r="76" spans="2:9" ht="18" customHeight="1">
      <c r="B76" s="1781"/>
      <c r="C76" s="1782"/>
      <c r="D76" s="1782"/>
      <c r="E76" s="1782"/>
      <c r="F76" s="1782"/>
      <c r="G76" s="1782"/>
      <c r="H76" s="1782"/>
      <c r="I76" s="1783"/>
    </row>
    <row r="77" spans="2:9" ht="18" customHeight="1">
      <c r="B77" s="1781"/>
      <c r="C77" s="1782"/>
      <c r="D77" s="1782"/>
      <c r="E77" s="1782"/>
      <c r="F77" s="1782"/>
      <c r="G77" s="1782"/>
      <c r="H77" s="1782"/>
      <c r="I77" s="1783"/>
    </row>
    <row r="78" spans="2:9" ht="18" customHeight="1">
      <c r="B78" s="1781"/>
      <c r="C78" s="1782"/>
      <c r="D78" s="1782"/>
      <c r="E78" s="1782"/>
      <c r="F78" s="1782"/>
      <c r="G78" s="1782"/>
      <c r="H78" s="1782"/>
      <c r="I78" s="1783"/>
    </row>
    <row r="79" spans="2:9" ht="18" customHeight="1">
      <c r="B79" s="1781"/>
      <c r="C79" s="1782"/>
      <c r="D79" s="1782"/>
      <c r="E79" s="1782"/>
      <c r="F79" s="1782"/>
      <c r="G79" s="1782"/>
      <c r="H79" s="1782"/>
      <c r="I79" s="1783"/>
    </row>
    <row r="80" spans="2:9" ht="18" customHeight="1">
      <c r="B80" s="1781"/>
      <c r="C80" s="1782"/>
      <c r="D80" s="1782"/>
      <c r="E80" s="1782"/>
      <c r="F80" s="1782"/>
      <c r="G80" s="1782"/>
      <c r="H80" s="1782"/>
      <c r="I80" s="1783"/>
    </row>
    <row r="81" spans="2:9" ht="18" customHeight="1">
      <c r="B81" s="1781"/>
      <c r="C81" s="1782"/>
      <c r="D81" s="1782"/>
      <c r="E81" s="1782"/>
      <c r="F81" s="1782"/>
      <c r="G81" s="1782"/>
      <c r="H81" s="1782"/>
      <c r="I81" s="1783"/>
    </row>
    <row r="82" spans="2:9" ht="18" customHeight="1" thickBot="1">
      <c r="B82" s="1781"/>
      <c r="C82" s="1782"/>
      <c r="D82" s="1782"/>
      <c r="E82" s="1782"/>
      <c r="F82" s="1782"/>
      <c r="G82" s="1782"/>
      <c r="H82" s="1782"/>
      <c r="I82" s="1783"/>
    </row>
    <row r="83" spans="2:9" ht="18" customHeight="1">
      <c r="B83" s="290" t="s">
        <v>1133</v>
      </c>
      <c r="C83" s="293"/>
      <c r="D83" s="293"/>
      <c r="E83" s="293"/>
      <c r="F83" s="293"/>
      <c r="G83" s="293"/>
      <c r="H83" s="293"/>
      <c r="I83" s="294"/>
    </row>
    <row r="84" spans="2:9" ht="18" customHeight="1">
      <c r="B84" s="1781"/>
      <c r="C84" s="1782"/>
      <c r="D84" s="1782"/>
      <c r="E84" s="1782"/>
      <c r="F84" s="1782"/>
      <c r="G84" s="1782"/>
      <c r="H84" s="1782"/>
      <c r="I84" s="1783"/>
    </row>
    <row r="85" spans="2:9" ht="18" customHeight="1">
      <c r="B85" s="1781"/>
      <c r="C85" s="1782"/>
      <c r="D85" s="1782"/>
      <c r="E85" s="1782"/>
      <c r="F85" s="1782"/>
      <c r="G85" s="1782"/>
      <c r="H85" s="1782"/>
      <c r="I85" s="1783"/>
    </row>
    <row r="86" spans="2:9" ht="18" customHeight="1">
      <c r="B86" s="1781"/>
      <c r="C86" s="1782"/>
      <c r="D86" s="1782"/>
      <c r="E86" s="1782"/>
      <c r="F86" s="1782"/>
      <c r="G86" s="1782"/>
      <c r="H86" s="1782"/>
      <c r="I86" s="1783"/>
    </row>
    <row r="87" spans="2:9" ht="18" customHeight="1">
      <c r="B87" s="1781"/>
      <c r="C87" s="1782"/>
      <c r="D87" s="1782"/>
      <c r="E87" s="1782"/>
      <c r="F87" s="1782"/>
      <c r="G87" s="1782"/>
      <c r="H87" s="1782"/>
      <c r="I87" s="1783"/>
    </row>
    <row r="88" spans="2:9" ht="18" customHeight="1">
      <c r="B88" s="1781"/>
      <c r="C88" s="1782"/>
      <c r="D88" s="1782"/>
      <c r="E88" s="1782"/>
      <c r="F88" s="1782"/>
      <c r="G88" s="1782"/>
      <c r="H88" s="1782"/>
      <c r="I88" s="1783"/>
    </row>
    <row r="89" spans="2:9" ht="18" customHeight="1">
      <c r="B89" s="1781"/>
      <c r="C89" s="1782"/>
      <c r="D89" s="1782"/>
      <c r="E89" s="1782"/>
      <c r="F89" s="1782"/>
      <c r="G89" s="1782"/>
      <c r="H89" s="1782"/>
      <c r="I89" s="1783"/>
    </row>
    <row r="90" spans="2:9" ht="18" customHeight="1">
      <c r="B90" s="1781"/>
      <c r="C90" s="1782"/>
      <c r="D90" s="1782"/>
      <c r="E90" s="1782"/>
      <c r="F90" s="1782"/>
      <c r="G90" s="1782"/>
      <c r="H90" s="1782"/>
      <c r="I90" s="1783"/>
    </row>
    <row r="91" spans="2:9" ht="18" customHeight="1" thickBot="1">
      <c r="B91" s="1784"/>
      <c r="C91" s="1785"/>
      <c r="D91" s="1785"/>
      <c r="E91" s="1785"/>
      <c r="F91" s="1785"/>
      <c r="G91" s="1785"/>
      <c r="H91" s="1785"/>
      <c r="I91" s="1786"/>
    </row>
    <row r="92" spans="2:9" ht="12" customHeight="1">
      <c r="I92" s="295" t="str">
        <f ca="1">$B$3&amp;"_個票"&amp;$C$8</f>
        <v>別添6_個票6</v>
      </c>
    </row>
    <row r="93" spans="2:9" ht="12" customHeight="1" thickBot="1">
      <c r="I93" s="295"/>
    </row>
    <row r="94" spans="2:9" ht="18" customHeight="1">
      <c r="B94" s="290" t="s">
        <v>1212</v>
      </c>
      <c r="C94" s="293"/>
      <c r="D94" s="293"/>
      <c r="E94" s="293"/>
      <c r="F94" s="293"/>
      <c r="G94" s="293"/>
      <c r="H94" s="293"/>
      <c r="I94" s="294"/>
    </row>
    <row r="95" spans="2:9" ht="18" customHeight="1">
      <c r="B95" s="1781"/>
      <c r="C95" s="1782"/>
      <c r="D95" s="1782"/>
      <c r="E95" s="1782"/>
      <c r="F95" s="1782"/>
      <c r="G95" s="1782"/>
      <c r="H95" s="1782"/>
      <c r="I95" s="1783"/>
    </row>
    <row r="96" spans="2:9" ht="18" customHeight="1">
      <c r="B96" s="1781"/>
      <c r="C96" s="1782"/>
      <c r="D96" s="1782"/>
      <c r="E96" s="1782"/>
      <c r="F96" s="1782"/>
      <c r="G96" s="1782"/>
      <c r="H96" s="1782"/>
      <c r="I96" s="1783"/>
    </row>
    <row r="97" spans="2:9" ht="18" customHeight="1">
      <c r="B97" s="1781"/>
      <c r="C97" s="1782"/>
      <c r="D97" s="1782"/>
      <c r="E97" s="1782"/>
      <c r="F97" s="1782"/>
      <c r="G97" s="1782"/>
      <c r="H97" s="1782"/>
      <c r="I97" s="1783"/>
    </row>
    <row r="98" spans="2:9" ht="18" customHeight="1">
      <c r="B98" s="1781"/>
      <c r="C98" s="1782"/>
      <c r="D98" s="1782"/>
      <c r="E98" s="1782"/>
      <c r="F98" s="1782"/>
      <c r="G98" s="1782"/>
      <c r="H98" s="1782"/>
      <c r="I98" s="1783"/>
    </row>
    <row r="99" spans="2:9" ht="18" customHeight="1">
      <c r="B99" s="1781"/>
      <c r="C99" s="1782"/>
      <c r="D99" s="1782"/>
      <c r="E99" s="1782"/>
      <c r="F99" s="1782"/>
      <c r="G99" s="1782"/>
      <c r="H99" s="1782"/>
      <c r="I99" s="1783"/>
    </row>
    <row r="100" spans="2:9" ht="18" customHeight="1">
      <c r="B100" s="1781"/>
      <c r="C100" s="1782"/>
      <c r="D100" s="1782"/>
      <c r="E100" s="1782"/>
      <c r="F100" s="1782"/>
      <c r="G100" s="1782"/>
      <c r="H100" s="1782"/>
      <c r="I100" s="1783"/>
    </row>
    <row r="101" spans="2:9" ht="18" customHeight="1" thickBot="1">
      <c r="B101" s="1784"/>
      <c r="C101" s="1785"/>
      <c r="D101" s="1785"/>
      <c r="E101" s="1785"/>
      <c r="F101" s="1785"/>
      <c r="G101" s="1785"/>
      <c r="H101" s="1785"/>
      <c r="I101" s="1786"/>
    </row>
    <row r="102" spans="2:9" ht="18" customHeight="1">
      <c r="B102" s="290" t="s">
        <v>1138</v>
      </c>
      <c r="C102" s="293"/>
      <c r="D102" s="293"/>
      <c r="E102" s="293"/>
      <c r="F102" s="293"/>
      <c r="G102" s="293"/>
      <c r="H102" s="293"/>
      <c r="I102" s="294"/>
    </row>
    <row r="103" spans="2:9" ht="18" customHeight="1">
      <c r="B103" s="1781"/>
      <c r="C103" s="1782"/>
      <c r="D103" s="1782"/>
      <c r="E103" s="1782"/>
      <c r="F103" s="1782"/>
      <c r="G103" s="1782"/>
      <c r="H103" s="1782"/>
      <c r="I103" s="1783"/>
    </row>
    <row r="104" spans="2:9" ht="18" customHeight="1">
      <c r="B104" s="1781"/>
      <c r="C104" s="1782"/>
      <c r="D104" s="1782"/>
      <c r="E104" s="1782"/>
      <c r="F104" s="1782"/>
      <c r="G104" s="1782"/>
      <c r="H104" s="1782"/>
      <c r="I104" s="1783"/>
    </row>
    <row r="105" spans="2:9" ht="18" customHeight="1">
      <c r="B105" s="1781"/>
      <c r="C105" s="1782"/>
      <c r="D105" s="1782"/>
      <c r="E105" s="1782"/>
      <c r="F105" s="1782"/>
      <c r="G105" s="1782"/>
      <c r="H105" s="1782"/>
      <c r="I105" s="1783"/>
    </row>
    <row r="106" spans="2:9" ht="18" customHeight="1">
      <c r="B106" s="1781"/>
      <c r="C106" s="1782"/>
      <c r="D106" s="1782"/>
      <c r="E106" s="1782"/>
      <c r="F106" s="1782"/>
      <c r="G106" s="1782"/>
      <c r="H106" s="1782"/>
      <c r="I106" s="1783"/>
    </row>
    <row r="107" spans="2:9" ht="18" customHeight="1">
      <c r="B107" s="1781"/>
      <c r="C107" s="1782"/>
      <c r="D107" s="1782"/>
      <c r="E107" s="1782"/>
      <c r="F107" s="1782"/>
      <c r="G107" s="1782"/>
      <c r="H107" s="1782"/>
      <c r="I107" s="1783"/>
    </row>
    <row r="108" spans="2:9" ht="18" customHeight="1">
      <c r="B108" s="1781"/>
      <c r="C108" s="1782"/>
      <c r="D108" s="1782"/>
      <c r="E108" s="1782"/>
      <c r="F108" s="1782"/>
      <c r="G108" s="1782"/>
      <c r="H108" s="1782"/>
      <c r="I108" s="1783"/>
    </row>
    <row r="109" spans="2:9" ht="18" customHeight="1" thickBot="1">
      <c r="B109" s="1784"/>
      <c r="C109" s="1785"/>
      <c r="D109" s="1785"/>
      <c r="E109" s="1785"/>
      <c r="F109" s="1785"/>
      <c r="G109" s="1785"/>
      <c r="H109" s="1785"/>
      <c r="I109" s="1786"/>
    </row>
    <row r="111" spans="2:9" ht="18" customHeight="1" thickBot="1">
      <c r="B111" s="33" t="s">
        <v>1213</v>
      </c>
    </row>
    <row r="112" spans="2:9" ht="18" customHeight="1" thickBot="1">
      <c r="B112" s="317" t="s">
        <v>1134</v>
      </c>
    </row>
    <row r="113" spans="2:9" ht="18" customHeight="1">
      <c r="B113" s="1805"/>
      <c r="C113" s="1806"/>
      <c r="D113" s="1806"/>
      <c r="E113" s="1806"/>
      <c r="F113" s="1806"/>
      <c r="G113" s="1806"/>
      <c r="H113" s="1806"/>
      <c r="I113" s="1807"/>
    </row>
    <row r="114" spans="2:9" ht="18" customHeight="1">
      <c r="B114" s="1781"/>
      <c r="C114" s="1782"/>
      <c r="D114" s="1782"/>
      <c r="E114" s="1782"/>
      <c r="F114" s="1782"/>
      <c r="G114" s="1782"/>
      <c r="H114" s="1782"/>
      <c r="I114" s="1783"/>
    </row>
    <row r="115" spans="2:9" ht="18" customHeight="1">
      <c r="B115" s="1781"/>
      <c r="C115" s="1782"/>
      <c r="D115" s="1782"/>
      <c r="E115" s="1782"/>
      <c r="F115" s="1782"/>
      <c r="G115" s="1782"/>
      <c r="H115" s="1782"/>
      <c r="I115" s="1783"/>
    </row>
    <row r="116" spans="2:9" ht="18" customHeight="1">
      <c r="B116" s="1781"/>
      <c r="C116" s="1782"/>
      <c r="D116" s="1782"/>
      <c r="E116" s="1782"/>
      <c r="F116" s="1782"/>
      <c r="G116" s="1782"/>
      <c r="H116" s="1782"/>
      <c r="I116" s="1783"/>
    </row>
    <row r="117" spans="2:9" ht="18" customHeight="1">
      <c r="B117" s="1781"/>
      <c r="C117" s="1782"/>
      <c r="D117" s="1782"/>
      <c r="E117" s="1782"/>
      <c r="F117" s="1782"/>
      <c r="G117" s="1782"/>
      <c r="H117" s="1782"/>
      <c r="I117" s="1783"/>
    </row>
    <row r="118" spans="2:9" ht="18" customHeight="1">
      <c r="B118" s="1781"/>
      <c r="C118" s="1782"/>
      <c r="D118" s="1782"/>
      <c r="E118" s="1782"/>
      <c r="F118" s="1782"/>
      <c r="G118" s="1782"/>
      <c r="H118" s="1782"/>
      <c r="I118" s="1783"/>
    </row>
    <row r="119" spans="2:9" ht="18" customHeight="1">
      <c r="B119" s="1781"/>
      <c r="C119" s="1782"/>
      <c r="D119" s="1782"/>
      <c r="E119" s="1782"/>
      <c r="F119" s="1782"/>
      <c r="G119" s="1782"/>
      <c r="H119" s="1782"/>
      <c r="I119" s="1783"/>
    </row>
    <row r="120" spans="2:9" ht="18" customHeight="1">
      <c r="B120" s="1781"/>
      <c r="C120" s="1782"/>
      <c r="D120" s="1782"/>
      <c r="E120" s="1782"/>
      <c r="F120" s="1782"/>
      <c r="G120" s="1782"/>
      <c r="H120" s="1782"/>
      <c r="I120" s="1783"/>
    </row>
    <row r="121" spans="2:9" ht="18" customHeight="1">
      <c r="B121" s="1781"/>
      <c r="C121" s="1782"/>
      <c r="D121" s="1782"/>
      <c r="E121" s="1782"/>
      <c r="F121" s="1782"/>
      <c r="G121" s="1782"/>
      <c r="H121" s="1782"/>
      <c r="I121" s="1783"/>
    </row>
    <row r="122" spans="2:9" ht="18" customHeight="1">
      <c r="B122" s="1781"/>
      <c r="C122" s="1782"/>
      <c r="D122" s="1782"/>
      <c r="E122" s="1782"/>
      <c r="F122" s="1782"/>
      <c r="G122" s="1782"/>
      <c r="H122" s="1782"/>
      <c r="I122" s="1783"/>
    </row>
    <row r="123" spans="2:9" ht="18" customHeight="1">
      <c r="B123" s="1781"/>
      <c r="C123" s="1782"/>
      <c r="D123" s="1782"/>
      <c r="E123" s="1782"/>
      <c r="F123" s="1782"/>
      <c r="G123" s="1782"/>
      <c r="H123" s="1782"/>
      <c r="I123" s="1783"/>
    </row>
    <row r="124" spans="2:9" ht="18" customHeight="1" thickBot="1">
      <c r="B124" s="1784"/>
      <c r="C124" s="1785"/>
      <c r="D124" s="1785"/>
      <c r="E124" s="1785"/>
      <c r="F124" s="1785"/>
      <c r="G124" s="1785"/>
      <c r="H124" s="1785"/>
      <c r="I124" s="1786"/>
    </row>
    <row r="125" spans="2:9" ht="18" customHeight="1" thickBot="1">
      <c r="B125" s="317" t="s">
        <v>1135</v>
      </c>
    </row>
    <row r="126" spans="2:9" ht="18" customHeight="1">
      <c r="B126" s="1805"/>
      <c r="C126" s="1806"/>
      <c r="D126" s="1806"/>
      <c r="E126" s="1806"/>
      <c r="F126" s="1806"/>
      <c r="G126" s="1806"/>
      <c r="H126" s="1806"/>
      <c r="I126" s="1807"/>
    </row>
    <row r="127" spans="2:9" ht="18" customHeight="1">
      <c r="B127" s="1781"/>
      <c r="C127" s="1782"/>
      <c r="D127" s="1782"/>
      <c r="E127" s="1782"/>
      <c r="F127" s="1782"/>
      <c r="G127" s="1782"/>
      <c r="H127" s="1782"/>
      <c r="I127" s="1783"/>
    </row>
    <row r="128" spans="2:9" ht="18" customHeight="1">
      <c r="B128" s="1781"/>
      <c r="C128" s="1782"/>
      <c r="D128" s="1782"/>
      <c r="E128" s="1782"/>
      <c r="F128" s="1782"/>
      <c r="G128" s="1782"/>
      <c r="H128" s="1782"/>
      <c r="I128" s="1783"/>
    </row>
    <row r="129" spans="2:9" ht="18" customHeight="1">
      <c r="B129" s="1781"/>
      <c r="C129" s="1782"/>
      <c r="D129" s="1782"/>
      <c r="E129" s="1782"/>
      <c r="F129" s="1782"/>
      <c r="G129" s="1782"/>
      <c r="H129" s="1782"/>
      <c r="I129" s="1783"/>
    </row>
    <row r="130" spans="2:9" ht="18" customHeight="1">
      <c r="B130" s="1781"/>
      <c r="C130" s="1782"/>
      <c r="D130" s="1782"/>
      <c r="E130" s="1782"/>
      <c r="F130" s="1782"/>
      <c r="G130" s="1782"/>
      <c r="H130" s="1782"/>
      <c r="I130" s="1783"/>
    </row>
    <row r="131" spans="2:9" ht="18" customHeight="1">
      <c r="B131" s="1781"/>
      <c r="C131" s="1782"/>
      <c r="D131" s="1782"/>
      <c r="E131" s="1782"/>
      <c r="F131" s="1782"/>
      <c r="G131" s="1782"/>
      <c r="H131" s="1782"/>
      <c r="I131" s="1783"/>
    </row>
    <row r="132" spans="2:9" ht="18" customHeight="1">
      <c r="B132" s="1781"/>
      <c r="C132" s="1782"/>
      <c r="D132" s="1782"/>
      <c r="E132" s="1782"/>
      <c r="F132" s="1782"/>
      <c r="G132" s="1782"/>
      <c r="H132" s="1782"/>
      <c r="I132" s="1783"/>
    </row>
    <row r="133" spans="2:9" ht="18" customHeight="1">
      <c r="B133" s="1781"/>
      <c r="C133" s="1782"/>
      <c r="D133" s="1782"/>
      <c r="E133" s="1782"/>
      <c r="F133" s="1782"/>
      <c r="G133" s="1782"/>
      <c r="H133" s="1782"/>
      <c r="I133" s="1783"/>
    </row>
    <row r="134" spans="2:9" ht="18" customHeight="1">
      <c r="B134" s="1781"/>
      <c r="C134" s="1782"/>
      <c r="D134" s="1782"/>
      <c r="E134" s="1782"/>
      <c r="F134" s="1782"/>
      <c r="G134" s="1782"/>
      <c r="H134" s="1782"/>
      <c r="I134" s="1783"/>
    </row>
    <row r="135" spans="2:9" ht="18" customHeight="1">
      <c r="B135" s="1781"/>
      <c r="C135" s="1782"/>
      <c r="D135" s="1782"/>
      <c r="E135" s="1782"/>
      <c r="F135" s="1782"/>
      <c r="G135" s="1782"/>
      <c r="H135" s="1782"/>
      <c r="I135" s="1783"/>
    </row>
    <row r="136" spans="2:9" ht="18" customHeight="1">
      <c r="B136" s="1781"/>
      <c r="C136" s="1782"/>
      <c r="D136" s="1782"/>
      <c r="E136" s="1782"/>
      <c r="F136" s="1782"/>
      <c r="G136" s="1782"/>
      <c r="H136" s="1782"/>
      <c r="I136" s="1783"/>
    </row>
    <row r="137" spans="2:9" ht="18" customHeight="1" thickBot="1">
      <c r="B137" s="1784"/>
      <c r="C137" s="1785"/>
      <c r="D137" s="1785"/>
      <c r="E137" s="1785"/>
      <c r="F137" s="1785"/>
      <c r="G137" s="1785"/>
      <c r="H137" s="1785"/>
      <c r="I137" s="1786"/>
    </row>
    <row r="138" spans="2:9" ht="12" customHeight="1">
      <c r="I138" s="295" t="str">
        <f ca="1">$B$3&amp;"_個票"&amp;$C$8</f>
        <v>別添6_個票6</v>
      </c>
    </row>
    <row r="139" spans="2:9" ht="18" customHeight="1" thickBot="1">
      <c r="B139" s="33" t="s">
        <v>1116</v>
      </c>
    </row>
    <row r="140" spans="2:9" ht="18" customHeight="1">
      <c r="B140" s="1808" t="s">
        <v>1344</v>
      </c>
      <c r="C140" s="1809"/>
      <c r="D140" s="1809"/>
      <c r="E140" s="1809"/>
      <c r="F140" s="1809"/>
      <c r="G140" s="1809"/>
      <c r="H140" s="1809"/>
      <c r="I140" s="1810"/>
    </row>
    <row r="141" spans="2:9" ht="18" customHeight="1">
      <c r="B141" s="1781"/>
      <c r="C141" s="1782"/>
      <c r="D141" s="1782"/>
      <c r="E141" s="1782"/>
      <c r="F141" s="1782"/>
      <c r="G141" s="1782"/>
      <c r="H141" s="1782"/>
      <c r="I141" s="1783"/>
    </row>
    <row r="142" spans="2:9" ht="18" customHeight="1">
      <c r="B142" s="1781"/>
      <c r="C142" s="1782"/>
      <c r="D142" s="1782"/>
      <c r="E142" s="1782"/>
      <c r="F142" s="1782"/>
      <c r="G142" s="1782"/>
      <c r="H142" s="1782"/>
      <c r="I142" s="1783"/>
    </row>
    <row r="143" spans="2:9" ht="18" customHeight="1">
      <c r="B143" s="1781"/>
      <c r="C143" s="1782"/>
      <c r="D143" s="1782"/>
      <c r="E143" s="1782"/>
      <c r="F143" s="1782"/>
      <c r="G143" s="1782"/>
      <c r="H143" s="1782"/>
      <c r="I143" s="1783"/>
    </row>
    <row r="144" spans="2:9" ht="18" customHeight="1" thickBot="1">
      <c r="B144" s="1784"/>
      <c r="C144" s="1785"/>
      <c r="D144" s="1785"/>
      <c r="E144" s="1785"/>
      <c r="F144" s="1785"/>
      <c r="G144" s="1785"/>
      <c r="H144" s="1785"/>
      <c r="I144" s="1786"/>
    </row>
    <row r="145" spans="2:9" ht="18" customHeight="1" thickBot="1"/>
    <row r="146" spans="2:9" ht="18" customHeight="1">
      <c r="B146" s="290" t="s">
        <v>1136</v>
      </c>
      <c r="C146" s="291"/>
      <c r="D146" s="291"/>
      <c r="E146" s="291"/>
      <c r="F146" s="291"/>
      <c r="G146" s="291"/>
      <c r="H146" s="291"/>
      <c r="I146" s="292"/>
    </row>
    <row r="147" spans="2:9" ht="18" customHeight="1">
      <c r="B147" s="1781"/>
      <c r="C147" s="1782"/>
      <c r="D147" s="1782"/>
      <c r="E147" s="1782"/>
      <c r="F147" s="1782"/>
      <c r="G147" s="1782"/>
      <c r="H147" s="1782"/>
      <c r="I147" s="1783"/>
    </row>
    <row r="148" spans="2:9" ht="18" customHeight="1">
      <c r="B148" s="1781"/>
      <c r="C148" s="1782"/>
      <c r="D148" s="1782"/>
      <c r="E148" s="1782"/>
      <c r="F148" s="1782"/>
      <c r="G148" s="1782"/>
      <c r="H148" s="1782"/>
      <c r="I148" s="1783"/>
    </row>
    <row r="149" spans="2:9" ht="18" customHeight="1">
      <c r="B149" s="1781"/>
      <c r="C149" s="1782"/>
      <c r="D149" s="1782"/>
      <c r="E149" s="1782"/>
      <c r="F149" s="1782"/>
      <c r="G149" s="1782"/>
      <c r="H149" s="1782"/>
      <c r="I149" s="1783"/>
    </row>
    <row r="150" spans="2:9" ht="18" customHeight="1">
      <c r="B150" s="1781"/>
      <c r="C150" s="1782"/>
      <c r="D150" s="1782"/>
      <c r="E150" s="1782"/>
      <c r="F150" s="1782"/>
      <c r="G150" s="1782"/>
      <c r="H150" s="1782"/>
      <c r="I150" s="1783"/>
    </row>
    <row r="151" spans="2:9" ht="18" customHeight="1">
      <c r="B151" s="1781"/>
      <c r="C151" s="1782"/>
      <c r="D151" s="1782"/>
      <c r="E151" s="1782"/>
      <c r="F151" s="1782"/>
      <c r="G151" s="1782"/>
      <c r="H151" s="1782"/>
      <c r="I151" s="1783"/>
    </row>
    <row r="152" spans="2:9" ht="18" customHeight="1">
      <c r="B152" s="1781"/>
      <c r="C152" s="1782"/>
      <c r="D152" s="1782"/>
      <c r="E152" s="1782"/>
      <c r="F152" s="1782"/>
      <c r="G152" s="1782"/>
      <c r="H152" s="1782"/>
      <c r="I152" s="1783"/>
    </row>
    <row r="153" spans="2:9" ht="18" customHeight="1">
      <c r="B153" s="1781"/>
      <c r="C153" s="1782"/>
      <c r="D153" s="1782"/>
      <c r="E153" s="1782"/>
      <c r="F153" s="1782"/>
      <c r="G153" s="1782"/>
      <c r="H153" s="1782"/>
      <c r="I153" s="1783"/>
    </row>
    <row r="154" spans="2:9" ht="18" customHeight="1">
      <c r="B154" s="1781"/>
      <c r="C154" s="1782"/>
      <c r="D154" s="1782"/>
      <c r="E154" s="1782"/>
      <c r="F154" s="1782"/>
      <c r="G154" s="1782"/>
      <c r="H154" s="1782"/>
      <c r="I154" s="1783"/>
    </row>
    <row r="155" spans="2:9" ht="18" customHeight="1">
      <c r="B155" s="1781"/>
      <c r="C155" s="1782"/>
      <c r="D155" s="1782"/>
      <c r="E155" s="1782"/>
      <c r="F155" s="1782"/>
      <c r="G155" s="1782"/>
      <c r="H155" s="1782"/>
      <c r="I155" s="1783"/>
    </row>
    <row r="156" spans="2:9" ht="18" customHeight="1" thickBot="1">
      <c r="B156" s="1784"/>
      <c r="C156" s="1785"/>
      <c r="D156" s="1785"/>
      <c r="E156" s="1785"/>
      <c r="F156" s="1785"/>
      <c r="G156" s="1785"/>
      <c r="H156" s="1785"/>
      <c r="I156" s="1786"/>
    </row>
    <row r="157" spans="2:9" ht="18" customHeight="1">
      <c r="B157" s="290" t="s">
        <v>1137</v>
      </c>
      <c r="C157" s="293"/>
      <c r="D157" s="293"/>
      <c r="E157" s="293"/>
      <c r="F157" s="293"/>
      <c r="G157" s="293"/>
      <c r="H157" s="293"/>
      <c r="I157" s="294"/>
    </row>
    <row r="158" spans="2:9" ht="18" customHeight="1">
      <c r="B158" s="1781"/>
      <c r="C158" s="1782"/>
      <c r="D158" s="1782"/>
      <c r="E158" s="1782"/>
      <c r="F158" s="1782"/>
      <c r="G158" s="1782"/>
      <c r="H158" s="1782"/>
      <c r="I158" s="1783"/>
    </row>
    <row r="159" spans="2:9" ht="18" customHeight="1">
      <c r="B159" s="1781"/>
      <c r="C159" s="1782"/>
      <c r="D159" s="1782"/>
      <c r="E159" s="1782"/>
      <c r="F159" s="1782"/>
      <c r="G159" s="1782"/>
      <c r="H159" s="1782"/>
      <c r="I159" s="1783"/>
    </row>
    <row r="160" spans="2:9" ht="18" customHeight="1">
      <c r="B160" s="1781"/>
      <c r="C160" s="1782"/>
      <c r="D160" s="1782"/>
      <c r="E160" s="1782"/>
      <c r="F160" s="1782"/>
      <c r="G160" s="1782"/>
      <c r="H160" s="1782"/>
      <c r="I160" s="1783"/>
    </row>
    <row r="161" spans="2:9" ht="18" customHeight="1">
      <c r="B161" s="1781"/>
      <c r="C161" s="1782"/>
      <c r="D161" s="1782"/>
      <c r="E161" s="1782"/>
      <c r="F161" s="1782"/>
      <c r="G161" s="1782"/>
      <c r="H161" s="1782"/>
      <c r="I161" s="1783"/>
    </row>
    <row r="162" spans="2:9" ht="18" customHeight="1">
      <c r="B162" s="1781"/>
      <c r="C162" s="1782"/>
      <c r="D162" s="1782"/>
      <c r="E162" s="1782"/>
      <c r="F162" s="1782"/>
      <c r="G162" s="1782"/>
      <c r="H162" s="1782"/>
      <c r="I162" s="1783"/>
    </row>
    <row r="163" spans="2:9" ht="18" customHeight="1">
      <c r="B163" s="1781"/>
      <c r="C163" s="1782"/>
      <c r="D163" s="1782"/>
      <c r="E163" s="1782"/>
      <c r="F163" s="1782"/>
      <c r="G163" s="1782"/>
      <c r="H163" s="1782"/>
      <c r="I163" s="1783"/>
    </row>
    <row r="164" spans="2:9" ht="18" customHeight="1">
      <c r="B164" s="1781"/>
      <c r="C164" s="1782"/>
      <c r="D164" s="1782"/>
      <c r="E164" s="1782"/>
      <c r="F164" s="1782"/>
      <c r="G164" s="1782"/>
      <c r="H164" s="1782"/>
      <c r="I164" s="1783"/>
    </row>
    <row r="165" spans="2:9" ht="18" customHeight="1">
      <c r="B165" s="1781"/>
      <c r="C165" s="1782"/>
      <c r="D165" s="1782"/>
      <c r="E165" s="1782"/>
      <c r="F165" s="1782"/>
      <c r="G165" s="1782"/>
      <c r="H165" s="1782"/>
      <c r="I165" s="1783"/>
    </row>
    <row r="166" spans="2:9" ht="18" customHeight="1">
      <c r="B166" s="1781"/>
      <c r="C166" s="1782"/>
      <c r="D166" s="1782"/>
      <c r="E166" s="1782"/>
      <c r="F166" s="1782"/>
      <c r="G166" s="1782"/>
      <c r="H166" s="1782"/>
      <c r="I166" s="1783"/>
    </row>
    <row r="167" spans="2:9" ht="18" customHeight="1" thickBot="1">
      <c r="B167" s="1784"/>
      <c r="C167" s="1785"/>
      <c r="D167" s="1785"/>
      <c r="E167" s="1785"/>
      <c r="F167" s="1785"/>
      <c r="G167" s="1785"/>
      <c r="H167" s="1785"/>
      <c r="I167" s="1786"/>
    </row>
    <row r="168" spans="2:9" ht="18" customHeight="1" thickBot="1"/>
    <row r="169" spans="2:9" ht="18" customHeight="1">
      <c r="B169" s="290" t="s">
        <v>1139</v>
      </c>
      <c r="C169" s="293"/>
      <c r="D169" s="293"/>
      <c r="E169" s="293"/>
      <c r="F169" s="293"/>
      <c r="G169" s="293"/>
      <c r="H169" s="293"/>
      <c r="I169" s="294"/>
    </row>
    <row r="170" spans="2:9" ht="18" customHeight="1">
      <c r="B170" s="1781"/>
      <c r="C170" s="1782"/>
      <c r="D170" s="1782"/>
      <c r="E170" s="1782"/>
      <c r="F170" s="1782"/>
      <c r="G170" s="1782"/>
      <c r="H170" s="1782"/>
      <c r="I170" s="1783"/>
    </row>
    <row r="171" spans="2:9" ht="18" customHeight="1">
      <c r="B171" s="1781"/>
      <c r="C171" s="1782"/>
      <c r="D171" s="1782"/>
      <c r="E171" s="1782"/>
      <c r="F171" s="1782"/>
      <c r="G171" s="1782"/>
      <c r="H171" s="1782"/>
      <c r="I171" s="1783"/>
    </row>
    <row r="172" spans="2:9" ht="18" customHeight="1">
      <c r="B172" s="1781"/>
      <c r="C172" s="1782"/>
      <c r="D172" s="1782"/>
      <c r="E172" s="1782"/>
      <c r="F172" s="1782"/>
      <c r="G172" s="1782"/>
      <c r="H172" s="1782"/>
      <c r="I172" s="1783"/>
    </row>
    <row r="173" spans="2:9" ht="18" customHeight="1">
      <c r="B173" s="1781"/>
      <c r="C173" s="1782"/>
      <c r="D173" s="1782"/>
      <c r="E173" s="1782"/>
      <c r="F173" s="1782"/>
      <c r="G173" s="1782"/>
      <c r="H173" s="1782"/>
      <c r="I173" s="1783"/>
    </row>
    <row r="174" spans="2:9" ht="18" customHeight="1">
      <c r="B174" s="1781"/>
      <c r="C174" s="1782"/>
      <c r="D174" s="1782"/>
      <c r="E174" s="1782"/>
      <c r="F174" s="1782"/>
      <c r="G174" s="1782"/>
      <c r="H174" s="1782"/>
      <c r="I174" s="1783"/>
    </row>
    <row r="175" spans="2:9" ht="18" customHeight="1">
      <c r="B175" s="1781"/>
      <c r="C175" s="1782"/>
      <c r="D175" s="1782"/>
      <c r="E175" s="1782"/>
      <c r="F175" s="1782"/>
      <c r="G175" s="1782"/>
      <c r="H175" s="1782"/>
      <c r="I175" s="1783"/>
    </row>
    <row r="176" spans="2:9" ht="18" customHeight="1">
      <c r="B176" s="1781"/>
      <c r="C176" s="1782"/>
      <c r="D176" s="1782"/>
      <c r="E176" s="1782"/>
      <c r="F176" s="1782"/>
      <c r="G176" s="1782"/>
      <c r="H176" s="1782"/>
      <c r="I176" s="1783"/>
    </row>
    <row r="177" spans="2:9" ht="18" customHeight="1">
      <c r="B177" s="1781"/>
      <c r="C177" s="1782"/>
      <c r="D177" s="1782"/>
      <c r="E177" s="1782"/>
      <c r="F177" s="1782"/>
      <c r="G177" s="1782"/>
      <c r="H177" s="1782"/>
      <c r="I177" s="1783"/>
    </row>
    <row r="178" spans="2:9" ht="18" customHeight="1">
      <c r="B178" s="1781"/>
      <c r="C178" s="1782"/>
      <c r="D178" s="1782"/>
      <c r="E178" s="1782"/>
      <c r="F178" s="1782"/>
      <c r="G178" s="1782"/>
      <c r="H178" s="1782"/>
      <c r="I178" s="1783"/>
    </row>
    <row r="179" spans="2:9" ht="18" customHeight="1" thickBot="1">
      <c r="B179" s="1784"/>
      <c r="C179" s="1785"/>
      <c r="D179" s="1785"/>
      <c r="E179" s="1785"/>
      <c r="F179" s="1785"/>
      <c r="G179" s="1785"/>
      <c r="H179" s="1785"/>
      <c r="I179" s="1786"/>
    </row>
    <row r="180" spans="2:9" ht="12" customHeight="1">
      <c r="I180" s="295" t="str">
        <f ca="1">$B$3&amp;"_個票"&amp;$C$8</f>
        <v>別添6_個票6</v>
      </c>
    </row>
    <row r="181" spans="2:9" ht="18" customHeight="1" thickBot="1">
      <c r="B181" s="33" t="s">
        <v>1575</v>
      </c>
      <c r="I181" s="295"/>
    </row>
    <row r="182" spans="2:9" ht="18" customHeight="1">
      <c r="B182" s="1796"/>
      <c r="C182" s="1797"/>
      <c r="D182" s="1797"/>
      <c r="E182" s="1797"/>
      <c r="F182" s="1797"/>
      <c r="G182" s="1797"/>
      <c r="H182" s="1797"/>
      <c r="I182" s="1798"/>
    </row>
    <row r="183" spans="2:9" ht="18" customHeight="1">
      <c r="B183" s="1799"/>
      <c r="C183" s="1800"/>
      <c r="D183" s="1800"/>
      <c r="E183" s="1800"/>
      <c r="F183" s="1800"/>
      <c r="G183" s="1800"/>
      <c r="H183" s="1800"/>
      <c r="I183" s="1801"/>
    </row>
    <row r="184" spans="2:9" ht="18" customHeight="1">
      <c r="B184" s="1799"/>
      <c r="C184" s="1800"/>
      <c r="D184" s="1800"/>
      <c r="E184" s="1800"/>
      <c r="F184" s="1800"/>
      <c r="G184" s="1800"/>
      <c r="H184" s="1800"/>
      <c r="I184" s="1801"/>
    </row>
    <row r="185" spans="2:9" ht="18" customHeight="1">
      <c r="B185" s="1799"/>
      <c r="C185" s="1800"/>
      <c r="D185" s="1800"/>
      <c r="E185" s="1800"/>
      <c r="F185" s="1800"/>
      <c r="G185" s="1800"/>
      <c r="H185" s="1800"/>
      <c r="I185" s="1801"/>
    </row>
    <row r="186" spans="2:9" ht="18" customHeight="1">
      <c r="B186" s="1799"/>
      <c r="C186" s="1800"/>
      <c r="D186" s="1800"/>
      <c r="E186" s="1800"/>
      <c r="F186" s="1800"/>
      <c r="G186" s="1800"/>
      <c r="H186" s="1800"/>
      <c r="I186" s="1801"/>
    </row>
    <row r="187" spans="2:9" ht="18" customHeight="1" thickBot="1">
      <c r="B187" s="1802"/>
      <c r="C187" s="1803"/>
      <c r="D187" s="1803"/>
      <c r="E187" s="1803"/>
      <c r="F187" s="1803"/>
      <c r="G187" s="1803"/>
      <c r="H187" s="1803"/>
      <c r="I187" s="1804"/>
    </row>
    <row r="188" spans="2:9" ht="18" customHeight="1">
      <c r="I188" s="295"/>
    </row>
    <row r="189" spans="2:9" ht="18" customHeight="1" thickBot="1">
      <c r="B189" s="33" t="s">
        <v>1576</v>
      </c>
    </row>
    <row r="190" spans="2:9" ht="18" customHeight="1">
      <c r="B190" s="1808" t="s">
        <v>1117</v>
      </c>
      <c r="C190" s="1809"/>
      <c r="D190" s="1809"/>
      <c r="E190" s="1809"/>
      <c r="F190" s="1809"/>
      <c r="G190" s="1809"/>
      <c r="H190" s="1809"/>
      <c r="I190" s="1810"/>
    </row>
    <row r="191" spans="2:9" ht="18" customHeight="1">
      <c r="B191" s="1781"/>
      <c r="C191" s="1782"/>
      <c r="D191" s="1782"/>
      <c r="E191" s="1782"/>
      <c r="F191" s="1782"/>
      <c r="G191" s="1782"/>
      <c r="H191" s="1782"/>
      <c r="I191" s="1783"/>
    </row>
    <row r="192" spans="2:9" ht="18" customHeight="1">
      <c r="B192" s="1781"/>
      <c r="C192" s="1782"/>
      <c r="D192" s="1782"/>
      <c r="E192" s="1782"/>
      <c r="F192" s="1782"/>
      <c r="G192" s="1782"/>
      <c r="H192" s="1782"/>
      <c r="I192" s="1783"/>
    </row>
    <row r="193" spans="2:9" ht="18" customHeight="1">
      <c r="B193" s="1781"/>
      <c r="C193" s="1782"/>
      <c r="D193" s="1782"/>
      <c r="E193" s="1782"/>
      <c r="F193" s="1782"/>
      <c r="G193" s="1782"/>
      <c r="H193" s="1782"/>
      <c r="I193" s="1783"/>
    </row>
    <row r="194" spans="2:9" ht="18" customHeight="1">
      <c r="B194" s="1781"/>
      <c r="C194" s="1782"/>
      <c r="D194" s="1782"/>
      <c r="E194" s="1782"/>
      <c r="F194" s="1782"/>
      <c r="G194" s="1782"/>
      <c r="H194" s="1782"/>
      <c r="I194" s="1783"/>
    </row>
    <row r="195" spans="2:9" ht="18" customHeight="1">
      <c r="B195" s="1781"/>
      <c r="C195" s="1782"/>
      <c r="D195" s="1782"/>
      <c r="E195" s="1782"/>
      <c r="F195" s="1782"/>
      <c r="G195" s="1782"/>
      <c r="H195" s="1782"/>
      <c r="I195" s="1783"/>
    </row>
    <row r="196" spans="2:9" ht="18" customHeight="1">
      <c r="B196" s="1781"/>
      <c r="C196" s="1782"/>
      <c r="D196" s="1782"/>
      <c r="E196" s="1782"/>
      <c r="F196" s="1782"/>
      <c r="G196" s="1782"/>
      <c r="H196" s="1782"/>
      <c r="I196" s="1783"/>
    </row>
    <row r="197" spans="2:9" ht="18" customHeight="1">
      <c r="B197" s="1781"/>
      <c r="C197" s="1782"/>
      <c r="D197" s="1782"/>
      <c r="E197" s="1782"/>
      <c r="F197" s="1782"/>
      <c r="G197" s="1782"/>
      <c r="H197" s="1782"/>
      <c r="I197" s="1783"/>
    </row>
    <row r="198" spans="2:9" ht="18" customHeight="1" thickBot="1">
      <c r="B198" s="1784"/>
      <c r="C198" s="1785"/>
      <c r="D198" s="1785"/>
      <c r="E198" s="1785"/>
      <c r="F198" s="1785"/>
      <c r="G198" s="1785"/>
      <c r="H198" s="1785"/>
      <c r="I198" s="1786"/>
    </row>
    <row r="199" spans="2:9" ht="18" customHeight="1">
      <c r="B199" s="1808" t="s">
        <v>1118</v>
      </c>
      <c r="C199" s="1809"/>
      <c r="D199" s="1809"/>
      <c r="E199" s="1809"/>
      <c r="F199" s="1809"/>
      <c r="G199" s="1809"/>
      <c r="H199" s="1809"/>
      <c r="I199" s="1810"/>
    </row>
    <row r="200" spans="2:9" ht="18" customHeight="1">
      <c r="B200" s="1781"/>
      <c r="C200" s="1782"/>
      <c r="D200" s="1782"/>
      <c r="E200" s="1782"/>
      <c r="F200" s="1782"/>
      <c r="G200" s="1782"/>
      <c r="H200" s="1782"/>
      <c r="I200" s="1783"/>
    </row>
    <row r="201" spans="2:9" ht="18" customHeight="1">
      <c r="B201" s="1781"/>
      <c r="C201" s="1782"/>
      <c r="D201" s="1782"/>
      <c r="E201" s="1782"/>
      <c r="F201" s="1782"/>
      <c r="G201" s="1782"/>
      <c r="H201" s="1782"/>
      <c r="I201" s="1783"/>
    </row>
    <row r="202" spans="2:9" ht="18" customHeight="1">
      <c r="B202" s="1781"/>
      <c r="C202" s="1782"/>
      <c r="D202" s="1782"/>
      <c r="E202" s="1782"/>
      <c r="F202" s="1782"/>
      <c r="G202" s="1782"/>
      <c r="H202" s="1782"/>
      <c r="I202" s="1783"/>
    </row>
    <row r="203" spans="2:9" ht="18" customHeight="1">
      <c r="B203" s="1781"/>
      <c r="C203" s="1782"/>
      <c r="D203" s="1782"/>
      <c r="E203" s="1782"/>
      <c r="F203" s="1782"/>
      <c r="G203" s="1782"/>
      <c r="H203" s="1782"/>
      <c r="I203" s="1783"/>
    </row>
    <row r="204" spans="2:9" ht="18" customHeight="1">
      <c r="B204" s="1781"/>
      <c r="C204" s="1782"/>
      <c r="D204" s="1782"/>
      <c r="E204" s="1782"/>
      <c r="F204" s="1782"/>
      <c r="G204" s="1782"/>
      <c r="H204" s="1782"/>
      <c r="I204" s="1783"/>
    </row>
    <row r="205" spans="2:9" ht="18" customHeight="1">
      <c r="B205" s="1781"/>
      <c r="C205" s="1782"/>
      <c r="D205" s="1782"/>
      <c r="E205" s="1782"/>
      <c r="F205" s="1782"/>
      <c r="G205" s="1782"/>
      <c r="H205" s="1782"/>
      <c r="I205" s="1783"/>
    </row>
    <row r="206" spans="2:9" ht="18" customHeight="1">
      <c r="B206" s="1781"/>
      <c r="C206" s="1782"/>
      <c r="D206" s="1782"/>
      <c r="E206" s="1782"/>
      <c r="F206" s="1782"/>
      <c r="G206" s="1782"/>
      <c r="H206" s="1782"/>
      <c r="I206" s="1783"/>
    </row>
    <row r="207" spans="2:9" ht="18" customHeight="1" thickBot="1">
      <c r="B207" s="1784"/>
      <c r="C207" s="1785"/>
      <c r="D207" s="1785"/>
      <c r="E207" s="1785"/>
      <c r="F207" s="1785"/>
      <c r="G207" s="1785"/>
      <c r="H207" s="1785"/>
      <c r="I207" s="1786"/>
    </row>
    <row r="208" spans="2:9" ht="18" customHeight="1">
      <c r="B208" s="1793" t="s">
        <v>1119</v>
      </c>
      <c r="C208" s="1794"/>
      <c r="D208" s="1794"/>
      <c r="E208" s="1794"/>
      <c r="F208" s="1794"/>
      <c r="G208" s="1794"/>
      <c r="H208" s="1794"/>
      <c r="I208" s="1795"/>
    </row>
    <row r="209" spans="2:9" ht="18" customHeight="1">
      <c r="B209" s="1781"/>
      <c r="C209" s="1782"/>
      <c r="D209" s="1782"/>
      <c r="E209" s="1782"/>
      <c r="F209" s="1782"/>
      <c r="G209" s="1782"/>
      <c r="H209" s="1782"/>
      <c r="I209" s="1783"/>
    </row>
    <row r="210" spans="2:9" ht="18" customHeight="1">
      <c r="B210" s="1781"/>
      <c r="C210" s="1782"/>
      <c r="D210" s="1782"/>
      <c r="E210" s="1782"/>
      <c r="F210" s="1782"/>
      <c r="G210" s="1782"/>
      <c r="H210" s="1782"/>
      <c r="I210" s="1783"/>
    </row>
    <row r="211" spans="2:9" ht="18" customHeight="1">
      <c r="B211" s="1781"/>
      <c r="C211" s="1782"/>
      <c r="D211" s="1782"/>
      <c r="E211" s="1782"/>
      <c r="F211" s="1782"/>
      <c r="G211" s="1782"/>
      <c r="H211" s="1782"/>
      <c r="I211" s="1783"/>
    </row>
    <row r="212" spans="2:9" ht="18" customHeight="1">
      <c r="B212" s="1781"/>
      <c r="C212" s="1782"/>
      <c r="D212" s="1782"/>
      <c r="E212" s="1782"/>
      <c r="F212" s="1782"/>
      <c r="G212" s="1782"/>
      <c r="H212" s="1782"/>
      <c r="I212" s="1783"/>
    </row>
    <row r="213" spans="2:9" ht="18" customHeight="1">
      <c r="B213" s="1781"/>
      <c r="C213" s="1782"/>
      <c r="D213" s="1782"/>
      <c r="E213" s="1782"/>
      <c r="F213" s="1782"/>
      <c r="G213" s="1782"/>
      <c r="H213" s="1782"/>
      <c r="I213" s="1783"/>
    </row>
    <row r="214" spans="2:9" ht="18" customHeight="1">
      <c r="B214" s="1781"/>
      <c r="C214" s="1782"/>
      <c r="D214" s="1782"/>
      <c r="E214" s="1782"/>
      <c r="F214" s="1782"/>
      <c r="G214" s="1782"/>
      <c r="H214" s="1782"/>
      <c r="I214" s="1783"/>
    </row>
    <row r="215" spans="2:9" ht="18" customHeight="1">
      <c r="B215" s="1781"/>
      <c r="C215" s="1782"/>
      <c r="D215" s="1782"/>
      <c r="E215" s="1782"/>
      <c r="F215" s="1782"/>
      <c r="G215" s="1782"/>
      <c r="H215" s="1782"/>
      <c r="I215" s="1783"/>
    </row>
    <row r="216" spans="2:9" ht="18" customHeight="1" thickBot="1">
      <c r="B216" s="1784"/>
      <c r="C216" s="1785"/>
      <c r="D216" s="1785"/>
      <c r="E216" s="1785"/>
      <c r="F216" s="1785"/>
      <c r="G216" s="1785"/>
      <c r="H216" s="1785"/>
      <c r="I216" s="1786"/>
    </row>
    <row r="217" spans="2:9" ht="18" customHeight="1">
      <c r="B217" s="1793" t="s">
        <v>1120</v>
      </c>
      <c r="C217" s="1794"/>
      <c r="D217" s="1794"/>
      <c r="E217" s="1794"/>
      <c r="F217" s="1794"/>
      <c r="G217" s="1794"/>
      <c r="H217" s="1794"/>
      <c r="I217" s="1795"/>
    </row>
    <row r="218" spans="2:9" ht="18" customHeight="1">
      <c r="B218" s="1781"/>
      <c r="C218" s="1782"/>
      <c r="D218" s="1782"/>
      <c r="E218" s="1782"/>
      <c r="F218" s="1782"/>
      <c r="G218" s="1782"/>
      <c r="H218" s="1782"/>
      <c r="I218" s="1783"/>
    </row>
    <row r="219" spans="2:9" ht="18" customHeight="1">
      <c r="B219" s="1781"/>
      <c r="C219" s="1782"/>
      <c r="D219" s="1782"/>
      <c r="E219" s="1782"/>
      <c r="F219" s="1782"/>
      <c r="G219" s="1782"/>
      <c r="H219" s="1782"/>
      <c r="I219" s="1783"/>
    </row>
    <row r="220" spans="2:9" ht="18" customHeight="1">
      <c r="B220" s="1781"/>
      <c r="C220" s="1782"/>
      <c r="D220" s="1782"/>
      <c r="E220" s="1782"/>
      <c r="F220" s="1782"/>
      <c r="G220" s="1782"/>
      <c r="H220" s="1782"/>
      <c r="I220" s="1783"/>
    </row>
    <row r="221" spans="2:9" ht="18" customHeight="1">
      <c r="B221" s="1781"/>
      <c r="C221" s="1782"/>
      <c r="D221" s="1782"/>
      <c r="E221" s="1782"/>
      <c r="F221" s="1782"/>
      <c r="G221" s="1782"/>
      <c r="H221" s="1782"/>
      <c r="I221" s="1783"/>
    </row>
    <row r="222" spans="2:9" ht="18" customHeight="1">
      <c r="B222" s="1781"/>
      <c r="C222" s="1782"/>
      <c r="D222" s="1782"/>
      <c r="E222" s="1782"/>
      <c r="F222" s="1782"/>
      <c r="G222" s="1782"/>
      <c r="H222" s="1782"/>
      <c r="I222" s="1783"/>
    </row>
    <row r="223" spans="2:9" ht="18" customHeight="1">
      <c r="B223" s="1781"/>
      <c r="C223" s="1782"/>
      <c r="D223" s="1782"/>
      <c r="E223" s="1782"/>
      <c r="F223" s="1782"/>
      <c r="G223" s="1782"/>
      <c r="H223" s="1782"/>
      <c r="I223" s="1783"/>
    </row>
    <row r="224" spans="2:9" ht="18" customHeight="1">
      <c r="B224" s="1781"/>
      <c r="C224" s="1782"/>
      <c r="D224" s="1782"/>
      <c r="E224" s="1782"/>
      <c r="F224" s="1782"/>
      <c r="G224" s="1782"/>
      <c r="H224" s="1782"/>
      <c r="I224" s="1783"/>
    </row>
    <row r="225" spans="2:9" ht="18" customHeight="1" thickBot="1">
      <c r="B225" s="1784"/>
      <c r="C225" s="1785"/>
      <c r="D225" s="1785"/>
      <c r="E225" s="1785"/>
      <c r="F225" s="1785"/>
      <c r="G225" s="1785"/>
      <c r="H225" s="1785"/>
      <c r="I225" s="1786"/>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08" priority="7">
      <formula>LEN(TRIM(B33))=0</formula>
    </cfRule>
  </conditionalFormatting>
  <conditionalFormatting sqref="B40:B43">
    <cfRule type="containsBlanks" dxfId="107" priority="6">
      <formula>LEN(TRIM(B40))=0</formula>
    </cfRule>
  </conditionalFormatting>
  <conditionalFormatting sqref="B50:I53 B56:I63 B65:I72 B75:I82 B84:I91 B95:I101 B103:I109 B113:I124 B126:I137 B141:I144 B147:I156 B158:I167 B170:I179 B182 B191 B200 B209 B218">
    <cfRule type="containsBlanks" dxfId="106" priority="2">
      <formula>LEN(TRIM(B50))=0</formula>
    </cfRule>
  </conditionalFormatting>
  <conditionalFormatting sqref="C33:C36">
    <cfRule type="containsBlanks" dxfId="105" priority="4">
      <formula>LEN(TRIM(C33))=0</formula>
    </cfRule>
  </conditionalFormatting>
  <conditionalFormatting sqref="C40:C43">
    <cfRule type="containsBlanks" dxfId="104" priority="3">
      <formula>LEN(TRIM(C40))=0</formula>
    </cfRule>
  </conditionalFormatting>
  <conditionalFormatting sqref="C9:I10 C13:I15 B191:I198 B200:I207 B209:I216 B218:I225">
    <cfRule type="containsBlanks" dxfId="103" priority="5">
      <formula>LEN(TRIM(B9))=0</formula>
    </cfRule>
  </conditionalFormatting>
  <conditionalFormatting sqref="C11:I12 C16:I16">
    <cfRule type="containsBlanks" dxfId="102" priority="8">
      <formula>LEN(TRIM(C11))=0</formula>
    </cfRule>
  </conditionalFormatting>
  <conditionalFormatting sqref="C21:I25 C8 C19:I19 C20 C28:C29">
    <cfRule type="containsBlanks" dxfId="101" priority="11">
      <formula>LEN(TRIM(C8))=0</formula>
    </cfRule>
  </conditionalFormatting>
  <conditionalFormatting sqref="C21:I25">
    <cfRule type="containsBlanks" dxfId="100" priority="1">
      <formula>LEN(TRIM(C21))=0</formula>
    </cfRule>
  </conditionalFormatting>
  <conditionalFormatting sqref="D33:I36 G37 I37">
    <cfRule type="containsBlanks" dxfId="99" priority="10">
      <formula>LEN(TRIM(D33))=0</formula>
    </cfRule>
  </conditionalFormatting>
  <conditionalFormatting sqref="D40:I43 G44 I44">
    <cfRule type="containsBlanks" dxfId="98" priority="9">
      <formula>LEN(TRIM(D40))=0</formula>
    </cfRule>
  </conditionalFormatting>
  <dataValidations count="4">
    <dataValidation type="list" allowBlank="1" showInputMessage="1" showErrorMessage="1" sqref="C11:I11" xr:uid="{CAFCFBDB-35A2-452F-AA1E-0E10C1181B04}">
      <formula1>対策種類</formula1>
    </dataValidation>
    <dataValidation type="list" allowBlank="1" showInputMessage="1" showErrorMessage="1" sqref="C12:I12" xr:uid="{298B9BCC-36DB-4421-81A3-0155E44F77F7}">
      <formula1>システム・設備区分</formula1>
    </dataValidation>
    <dataValidation type="list" allowBlank="1" showInputMessage="1" showErrorMessage="1" sqref="C16:I16" xr:uid="{F83535E7-5326-4C27-9336-5C340FA1566E}">
      <formula1>補助対象の種類</formula1>
    </dataValidation>
    <dataValidation type="list" allowBlank="1" showInputMessage="1" showErrorMessage="1" sqref="B40:B43 B33:B36" xr:uid="{E6028931-B09A-426D-8CBA-1EBB42329B62}">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EB645-D14D-4C23-8C6F-AB68DA6CD82A}">
  <sheetPr codeName="Sheet21">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57" t="s">
        <v>1258</v>
      </c>
      <c r="C5" s="1757"/>
      <c r="D5" s="1757"/>
      <c r="E5" s="1757"/>
      <c r="F5" s="1757"/>
      <c r="G5" s="1757"/>
      <c r="H5" s="1757"/>
      <c r="I5" s="1757"/>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1" t="s">
        <v>1121</v>
      </c>
      <c r="C8" s="654" t="str">
        <f ca="1">MID(CELL("filename",A1),FIND("票",CELL("filename",K2))+1,LEN(CELL("filename",A1)))</f>
        <v>7</v>
      </c>
      <c r="D8" s="178"/>
      <c r="E8" s="178"/>
      <c r="F8" s="178"/>
      <c r="N8" s="157"/>
    </row>
    <row r="9" spans="2:27" ht="25.15" customHeight="1">
      <c r="B9" s="823" t="s">
        <v>1537</v>
      </c>
      <c r="C9" s="1758"/>
      <c r="D9" s="1759"/>
      <c r="E9" s="1759"/>
      <c r="F9" s="1759"/>
      <c r="G9" s="1759"/>
      <c r="H9" s="1759"/>
      <c r="I9" s="1760"/>
      <c r="L9" s="315"/>
      <c r="M9" s="315"/>
      <c r="N9" s="315"/>
      <c r="O9" s="315"/>
      <c r="P9" s="315"/>
      <c r="Q9" s="315"/>
      <c r="R9" s="315"/>
      <c r="S9" s="315"/>
      <c r="T9" s="315"/>
      <c r="U9" s="315"/>
      <c r="V9" s="315"/>
      <c r="W9" s="159"/>
    </row>
    <row r="10" spans="2:27" ht="30" customHeight="1">
      <c r="B10" s="824" t="s">
        <v>1099</v>
      </c>
      <c r="C10" s="1754"/>
      <c r="D10" s="1755"/>
      <c r="E10" s="1755"/>
      <c r="F10" s="1755"/>
      <c r="G10" s="1755"/>
      <c r="H10" s="1755"/>
      <c r="I10" s="1756"/>
      <c r="L10" s="315"/>
      <c r="M10" s="315"/>
      <c r="N10" s="315"/>
      <c r="O10" s="315"/>
      <c r="P10" s="315"/>
      <c r="Q10" s="315"/>
      <c r="R10" s="315"/>
      <c r="S10" s="315"/>
      <c r="T10" s="315"/>
      <c r="U10" s="315"/>
      <c r="V10" s="315"/>
      <c r="W10" s="315"/>
    </row>
    <row r="11" spans="2:27" ht="18" customHeight="1">
      <c r="B11" s="824" t="s">
        <v>1101</v>
      </c>
      <c r="C11" s="1754"/>
      <c r="D11" s="1755"/>
      <c r="E11" s="1755"/>
      <c r="F11" s="1755"/>
      <c r="G11" s="1755"/>
      <c r="H11" s="1755"/>
      <c r="I11" s="1756"/>
      <c r="L11" s="315"/>
      <c r="M11" s="315"/>
      <c r="N11" s="315"/>
      <c r="O11" s="315"/>
      <c r="P11" s="315"/>
      <c r="Q11" s="315"/>
      <c r="R11" s="315"/>
      <c r="S11" s="315"/>
      <c r="T11" s="315"/>
      <c r="U11" s="315"/>
      <c r="V11" s="315"/>
      <c r="W11" s="315"/>
      <c r="X11" s="315"/>
      <c r="Y11" s="315"/>
      <c r="Z11" s="315"/>
      <c r="AA11" s="315"/>
    </row>
    <row r="12" spans="2:27" ht="18" customHeight="1">
      <c r="B12" s="824" t="s">
        <v>1100</v>
      </c>
      <c r="C12" s="1754"/>
      <c r="D12" s="1755"/>
      <c r="E12" s="1755"/>
      <c r="F12" s="1755"/>
      <c r="G12" s="1755"/>
      <c r="H12" s="1755"/>
      <c r="I12" s="1756"/>
      <c r="L12" s="315"/>
      <c r="M12" s="315"/>
      <c r="N12" s="315"/>
      <c r="O12" s="315"/>
      <c r="P12" s="315"/>
      <c r="Q12" s="315"/>
      <c r="Y12" s="159"/>
      <c r="Z12" s="159"/>
      <c r="AA12" s="159"/>
    </row>
    <row r="13" spans="2:27" ht="18" customHeight="1">
      <c r="B13" s="824" t="s">
        <v>1297</v>
      </c>
      <c r="C13" s="1754"/>
      <c r="D13" s="1755"/>
      <c r="E13" s="1755"/>
      <c r="F13" s="1755"/>
      <c r="G13" s="1755"/>
      <c r="H13" s="1755"/>
      <c r="I13" s="1756"/>
      <c r="L13" s="314"/>
      <c r="M13" s="314"/>
      <c r="N13" s="314"/>
      <c r="O13" s="314"/>
      <c r="P13" s="315"/>
      <c r="Q13" s="315"/>
      <c r="Y13" s="159"/>
      <c r="Z13" s="159"/>
      <c r="AA13" s="159"/>
    </row>
    <row r="14" spans="2:27" ht="18" customHeight="1">
      <c r="B14" s="824" t="s">
        <v>1102</v>
      </c>
      <c r="C14" s="1754"/>
      <c r="D14" s="1755"/>
      <c r="E14" s="1755"/>
      <c r="F14" s="1755"/>
      <c r="G14" s="1755"/>
      <c r="H14" s="1755"/>
      <c r="I14" s="1756"/>
      <c r="L14" s="270"/>
      <c r="M14" s="314"/>
      <c r="N14" s="314"/>
      <c r="O14" s="314"/>
      <c r="P14" s="314"/>
      <c r="Q14" s="314"/>
      <c r="Y14" s="159"/>
      <c r="Z14" s="159"/>
      <c r="AA14" s="159"/>
    </row>
    <row r="15" spans="2:27" ht="18" customHeight="1">
      <c r="B15" s="825" t="s">
        <v>1103</v>
      </c>
      <c r="C15" s="1767"/>
      <c r="D15" s="1768"/>
      <c r="E15" s="1768"/>
      <c r="F15" s="1768"/>
      <c r="G15" s="1768"/>
      <c r="H15" s="1768"/>
      <c r="I15" s="1769"/>
      <c r="L15" s="270"/>
      <c r="M15" s="314"/>
      <c r="N15" s="314"/>
      <c r="O15" s="314"/>
      <c r="P15" s="314"/>
      <c r="Q15" s="314"/>
      <c r="X15" s="159"/>
      <c r="Y15" s="159"/>
      <c r="Z15" s="159"/>
      <c r="AA15" s="159"/>
    </row>
    <row r="16" spans="2:27" ht="18" customHeight="1" thickBot="1">
      <c r="B16" s="826" t="s">
        <v>1207</v>
      </c>
      <c r="C16" s="1770"/>
      <c r="D16" s="1771"/>
      <c r="E16" s="1771"/>
      <c r="F16" s="1771"/>
      <c r="G16" s="1771"/>
      <c r="H16" s="1771"/>
      <c r="I16" s="1772"/>
      <c r="L16" s="270"/>
      <c r="M16" s="314"/>
      <c r="N16" s="314"/>
      <c r="O16" s="314"/>
      <c r="P16" s="314"/>
      <c r="Q16" s="314"/>
      <c r="X16" s="159"/>
      <c r="Y16" s="159"/>
      <c r="Z16" s="159"/>
      <c r="AA16" s="159"/>
    </row>
    <row r="17" spans="2:27" ht="12" customHeight="1">
      <c r="B17" s="688"/>
      <c r="C17" s="688"/>
      <c r="D17" s="688"/>
      <c r="E17" s="688"/>
      <c r="F17" s="688"/>
      <c r="G17" s="688"/>
      <c r="H17" s="688"/>
      <c r="I17" s="688"/>
      <c r="L17" s="270"/>
      <c r="M17" s="314"/>
      <c r="N17" s="314"/>
      <c r="O17" s="314"/>
      <c r="P17" s="314"/>
      <c r="Q17" s="314"/>
      <c r="X17" s="159"/>
      <c r="Y17" s="159"/>
      <c r="Z17" s="159"/>
      <c r="AA17" s="159"/>
    </row>
    <row r="18" spans="2:27" ht="18" customHeight="1" thickBot="1">
      <c r="B18" s="827" t="s">
        <v>1208</v>
      </c>
      <c r="C18" s="688"/>
      <c r="D18" s="688"/>
      <c r="E18" s="688"/>
      <c r="F18" s="688"/>
      <c r="G18" s="688"/>
      <c r="H18" s="688"/>
      <c r="I18" s="688"/>
      <c r="L18" s="270"/>
      <c r="M18" s="314"/>
      <c r="N18" s="314"/>
      <c r="O18" s="314"/>
      <c r="P18" s="314"/>
      <c r="Q18" s="314"/>
      <c r="X18" s="159"/>
      <c r="Y18" s="159"/>
      <c r="Z18" s="159"/>
      <c r="AA18" s="159"/>
    </row>
    <row r="19" spans="2:27" ht="18" customHeight="1" thickBot="1">
      <c r="B19" s="828" t="s">
        <v>1103</v>
      </c>
      <c r="C19" s="1773" t="str">
        <f>IF($C$15="","",$C$15)</f>
        <v/>
      </c>
      <c r="D19" s="1774"/>
      <c r="E19" s="1774"/>
      <c r="F19" s="1774"/>
      <c r="G19" s="1774"/>
      <c r="H19" s="1774"/>
      <c r="I19" s="1775"/>
      <c r="L19" s="270"/>
      <c r="M19" s="314"/>
      <c r="N19" s="314"/>
      <c r="O19" s="314"/>
      <c r="P19" s="314"/>
      <c r="Q19" s="314"/>
      <c r="X19" s="159"/>
      <c r="Y19" s="159"/>
      <c r="Z19" s="159"/>
      <c r="AA19" s="159"/>
    </row>
    <row r="20" spans="2:27" ht="18" customHeight="1" thickBot="1">
      <c r="B20" s="1776" t="s">
        <v>1527</v>
      </c>
      <c r="C20" s="1777"/>
      <c r="D20" s="674"/>
      <c r="E20" s="675"/>
      <c r="F20" s="675"/>
      <c r="G20" s="675"/>
      <c r="H20" s="675"/>
      <c r="I20" s="676"/>
      <c r="L20" s="270"/>
      <c r="M20" s="314"/>
      <c r="N20" s="314"/>
      <c r="O20" s="314"/>
      <c r="P20" s="314"/>
      <c r="Q20" s="314"/>
      <c r="X20" s="159"/>
      <c r="Y20" s="159"/>
      <c r="Z20" s="159"/>
      <c r="AA20" s="159"/>
    </row>
    <row r="21" spans="2:27" ht="18" customHeight="1">
      <c r="B21" s="677" t="s">
        <v>1522</v>
      </c>
      <c r="C21" s="1778"/>
      <c r="D21" s="1779"/>
      <c r="E21" s="1779"/>
      <c r="F21" s="1779"/>
      <c r="G21" s="1779"/>
      <c r="H21" s="1779"/>
      <c r="I21" s="1780"/>
      <c r="L21" s="270"/>
      <c r="M21" s="314"/>
      <c r="N21" s="314"/>
      <c r="O21" s="314"/>
      <c r="P21" s="314"/>
      <c r="Q21" s="314"/>
      <c r="X21" s="159"/>
      <c r="Y21" s="159"/>
      <c r="Z21" s="159"/>
      <c r="AA21" s="159"/>
    </row>
    <row r="22" spans="2:27" ht="18" customHeight="1">
      <c r="B22" s="678" t="s">
        <v>1523</v>
      </c>
      <c r="C22" s="1787"/>
      <c r="D22" s="1788"/>
      <c r="E22" s="1788"/>
      <c r="F22" s="1788"/>
      <c r="G22" s="1788"/>
      <c r="H22" s="1788"/>
      <c r="I22" s="1789"/>
      <c r="L22" s="270"/>
      <c r="M22" s="314"/>
      <c r="N22" s="314"/>
      <c r="O22" s="314"/>
      <c r="P22" s="314"/>
      <c r="Q22" s="314"/>
      <c r="X22" s="159"/>
      <c r="Y22" s="159"/>
      <c r="Z22" s="159"/>
      <c r="AA22" s="159"/>
    </row>
    <row r="23" spans="2:27" ht="24" customHeight="1">
      <c r="B23" s="679" t="s">
        <v>1524</v>
      </c>
      <c r="C23" s="1787"/>
      <c r="D23" s="1788"/>
      <c r="E23" s="1788"/>
      <c r="F23" s="1788"/>
      <c r="G23" s="1788"/>
      <c r="H23" s="1788"/>
      <c r="I23" s="1789"/>
      <c r="L23" s="270"/>
      <c r="M23" s="314"/>
      <c r="N23" s="314"/>
      <c r="O23" s="314"/>
      <c r="P23" s="314"/>
      <c r="Q23" s="314"/>
      <c r="X23" s="159"/>
      <c r="Y23" s="159"/>
      <c r="Z23" s="159"/>
      <c r="AA23" s="159"/>
    </row>
    <row r="24" spans="2:27" ht="22.15" customHeight="1">
      <c r="B24" s="680" t="s">
        <v>1525</v>
      </c>
      <c r="C24" s="1787"/>
      <c r="D24" s="1788"/>
      <c r="E24" s="1788"/>
      <c r="F24" s="1788"/>
      <c r="G24" s="1788"/>
      <c r="H24" s="1788"/>
      <c r="I24" s="1789"/>
      <c r="L24" s="270"/>
      <c r="M24" s="314"/>
      <c r="N24" s="314"/>
      <c r="O24" s="314"/>
      <c r="P24" s="314"/>
      <c r="Q24" s="314"/>
      <c r="X24" s="159"/>
      <c r="Y24" s="159"/>
      <c r="Z24" s="159"/>
      <c r="AA24" s="159"/>
    </row>
    <row r="25" spans="2:27" ht="18" customHeight="1" thickBot="1">
      <c r="B25" s="681" t="s">
        <v>1526</v>
      </c>
      <c r="C25" s="1790"/>
      <c r="D25" s="1791"/>
      <c r="E25" s="1791"/>
      <c r="F25" s="1791"/>
      <c r="G25" s="1791"/>
      <c r="H25" s="1791"/>
      <c r="I25" s="1792"/>
      <c r="R25" s="314"/>
      <c r="S25" s="314"/>
      <c r="T25" s="314"/>
      <c r="U25" s="314"/>
      <c r="V25" s="314"/>
      <c r="W25" s="159"/>
      <c r="X25" s="159"/>
      <c r="Y25" s="159"/>
      <c r="Z25" s="159"/>
      <c r="AA25" s="159"/>
    </row>
    <row r="26" spans="2:27" ht="12" customHeight="1">
      <c r="B26" s="688"/>
      <c r="C26" s="688"/>
      <c r="D26" s="688"/>
      <c r="E26" s="688"/>
      <c r="F26" s="688"/>
      <c r="G26" s="688"/>
      <c r="H26" s="688"/>
      <c r="I26" s="688"/>
      <c r="R26" s="314"/>
      <c r="S26" s="314"/>
      <c r="T26" s="314"/>
      <c r="U26" s="314"/>
      <c r="V26" s="314"/>
      <c r="W26" s="159"/>
      <c r="X26" s="159"/>
      <c r="Y26" s="159"/>
      <c r="Z26" s="159"/>
      <c r="AA26" s="159"/>
    </row>
    <row r="27" spans="2:27" ht="18" customHeight="1" thickBot="1">
      <c r="B27" s="827" t="s">
        <v>1209</v>
      </c>
      <c r="C27" s="688"/>
      <c r="D27" s="688"/>
      <c r="E27" s="688"/>
      <c r="F27" s="688"/>
      <c r="G27" s="688"/>
      <c r="H27" s="688"/>
      <c r="I27" s="688"/>
      <c r="L27" s="254"/>
      <c r="M27" s="233"/>
      <c r="N27" s="233"/>
      <c r="O27" s="233"/>
      <c r="P27" s="233"/>
      <c r="Q27" s="233"/>
      <c r="R27" s="233"/>
      <c r="S27" s="233"/>
      <c r="T27" s="233"/>
      <c r="U27" s="233"/>
      <c r="V27" s="233"/>
      <c r="W27" s="233"/>
      <c r="X27" s="233"/>
      <c r="Y27" s="233"/>
      <c r="Z27" s="233"/>
      <c r="AA27" s="233"/>
    </row>
    <row r="28" spans="2:27" ht="18" customHeight="1">
      <c r="B28" s="829" t="s">
        <v>1113</v>
      </c>
      <c r="C28" s="830" t="e">
        <f>G37-G44</f>
        <v>#VALUE!</v>
      </c>
      <c r="D28" s="831" t="s">
        <v>48</v>
      </c>
      <c r="E28" s="688"/>
      <c r="F28" s="688"/>
      <c r="G28" s="688"/>
      <c r="H28" s="688"/>
      <c r="I28" s="688"/>
    </row>
    <row r="29" spans="2:27" ht="18" customHeight="1" thickBot="1">
      <c r="B29" s="826" t="s">
        <v>1114</v>
      </c>
      <c r="C29" s="832" t="e">
        <f>I37-I44</f>
        <v>#VALUE!</v>
      </c>
      <c r="D29" s="833" t="s">
        <v>1115</v>
      </c>
      <c r="E29" s="688" t="s">
        <v>1176</v>
      </c>
      <c r="F29" s="688"/>
      <c r="G29" s="688"/>
      <c r="H29" s="688"/>
      <c r="I29" s="688"/>
    </row>
    <row r="30" spans="2:27" ht="12" customHeight="1">
      <c r="B30" s="827"/>
      <c r="C30" s="688"/>
      <c r="D30" s="688"/>
      <c r="E30" s="688"/>
      <c r="F30" s="688"/>
      <c r="G30" s="688"/>
      <c r="H30" s="688"/>
      <c r="I30" s="688"/>
      <c r="N30" s="1761" t="s">
        <v>1252</v>
      </c>
      <c r="O30" s="1762"/>
      <c r="P30" s="1762"/>
      <c r="Q30" s="1762"/>
      <c r="R30" s="1763"/>
    </row>
    <row r="31" spans="2:27" ht="18" customHeight="1" thickBot="1">
      <c r="B31" s="834" t="s">
        <v>1131</v>
      </c>
      <c r="C31" s="688"/>
      <c r="D31" s="688"/>
      <c r="E31" s="688"/>
      <c r="F31" s="688"/>
      <c r="G31" s="688"/>
      <c r="H31" s="688"/>
      <c r="I31" s="688"/>
      <c r="N31" s="272" t="s">
        <v>1251</v>
      </c>
      <c r="R31" s="273"/>
    </row>
    <row r="32" spans="2:27" ht="25.15" customHeight="1" thickBot="1">
      <c r="B32" s="835" t="s">
        <v>157</v>
      </c>
      <c r="C32" s="1764" t="s">
        <v>1109</v>
      </c>
      <c r="D32" s="1765"/>
      <c r="E32" s="1764" t="s">
        <v>47</v>
      </c>
      <c r="F32" s="1766"/>
      <c r="G32" s="836" t="s">
        <v>1111</v>
      </c>
      <c r="H32" s="837" t="s">
        <v>1110</v>
      </c>
      <c r="I32" s="836" t="s">
        <v>1112</v>
      </c>
      <c r="N32" s="272" t="s">
        <v>1245</v>
      </c>
      <c r="O32" s="274" t="s">
        <v>1246</v>
      </c>
      <c r="P32" s="274" t="s">
        <v>1247</v>
      </c>
      <c r="Q32" s="274" t="s">
        <v>1248</v>
      </c>
      <c r="R32" s="275" t="s">
        <v>1249</v>
      </c>
    </row>
    <row r="33" spans="1:18" ht="18" customHeight="1">
      <c r="A33" s="1108" t="str">
        <f>IF($B33="","",VLOOKUP($B33,単位と係数,2,FALSE))</f>
        <v/>
      </c>
      <c r="B33" s="838"/>
      <c r="C33" s="839"/>
      <c r="D33" s="840" t="str">
        <f>IF($B33="","",VLOOKUP($B33,単位と係数,4,FALSE))</f>
        <v/>
      </c>
      <c r="E33" s="841" t="str">
        <f>IF(B33="","",IF(A33=1,VLOOKUP(B33,単位と係数,7,FALSE),VLOOKUP(B33,単位と係数,5,FALSE)*VLOOKUP(B33,単位と係数,7,FALSE)))</f>
        <v/>
      </c>
      <c r="F33" s="842" t="str">
        <f>IF($B33="","","t-CO2/"&amp;$D33)</f>
        <v/>
      </c>
      <c r="G33" s="843" t="str">
        <f>IF(OR($C33="",$E33=""),"",$C33*$E33)</f>
        <v/>
      </c>
      <c r="H33" s="844" t="str">
        <f>IF($B33="","",VLOOKUP($B33,単価,3,FALSE))</f>
        <v/>
      </c>
      <c r="I33" s="845" t="str">
        <f>IF(OR($C33="",$H33=""),"",$C33*$H33)</f>
        <v/>
      </c>
      <c r="N33" s="276" t="str">
        <f>A33</f>
        <v/>
      </c>
      <c r="O33" s="277">
        <f>IF(COUNTIF($B33,"*系統電力*"),"*系統電力*",IF(COUNTIF($B33,"*産業用蒸気*"),"*産業用蒸気*",IF(COUNTIF($B33,"*温水*"),"*温水*",IF(COUNTIF($B33,"*冷水*"),"*冷水*",IF(COUNTIF($B33,"*蒸気（産業用以外）*"),"*蒸気（産業用以外）*",$B33)))))</f>
        <v>0</v>
      </c>
      <c r="P33" s="278">
        <f>C33</f>
        <v>0</v>
      </c>
      <c r="Q33" s="279" t="e">
        <f>IFERROR(VLOOKUP($O33,電力等のGJ換算係数,2,FALSE),IF(VLOOKUP($O33,単位と係数,5,FALSE)="","",VLOOKUP($O33,単位と係数,5,FALSE)))</f>
        <v>#N/A</v>
      </c>
      <c r="R33" s="280" t="str">
        <f>IFERROR(P33*Q33,"---")</f>
        <v>---</v>
      </c>
    </row>
    <row r="34" spans="1:18" ht="18" customHeight="1">
      <c r="A34" s="1108" t="str">
        <f>IF($B34="","",VLOOKUP($B34,単位と係数,2,FALSE))</f>
        <v/>
      </c>
      <c r="B34" s="846"/>
      <c r="C34" s="847"/>
      <c r="D34" s="848" t="str">
        <f>IF($B34="","",VLOOKUP($B34,単位と係数,4,FALSE))</f>
        <v/>
      </c>
      <c r="E34" s="849" t="str">
        <f>IF(B34="","",IF(A34=1,VLOOKUP(B34,単位と係数,7,FALSE),VLOOKUP(B34,単位と係数,5,FALSE)*VLOOKUP(B34,単位と係数,7,FALSE)))</f>
        <v/>
      </c>
      <c r="F34" s="850" t="str">
        <f>IF($B34="","","t-CO2/"&amp;$D34)</f>
        <v/>
      </c>
      <c r="G34" s="851" t="str">
        <f>IF(OR($C34="",$E34=""),"",$C34*$E34)</f>
        <v/>
      </c>
      <c r="H34" s="852" t="str">
        <f>IF($B34="","",VLOOKUP($B34,単価,3,FALSE))</f>
        <v/>
      </c>
      <c r="I34" s="853" t="str">
        <f>IF(OR($C34="",$H34=""),"",$C34*$H34)</f>
        <v/>
      </c>
      <c r="N34" s="276" t="str">
        <f>A34</f>
        <v/>
      </c>
      <c r="O34" s="277">
        <f>IF(COUNTIF($B34,"*系統電力*"),"*系統電力*",IF(COUNTIF($B34,"*産業用蒸気*"),"*産業用蒸気*",IF(COUNTIF($B34,"*温水*"),"*温水*",IF(COUNTIF($B34,"*冷水*"),"*冷水*",IF(COUNTIF($B34,"*蒸気（産業用以外）*"),"*蒸気（産業用以外）*",$B34)))))</f>
        <v>0</v>
      </c>
      <c r="P34" s="278">
        <f>C34</f>
        <v>0</v>
      </c>
      <c r="Q34" s="279" t="e">
        <f>IFERROR(VLOOKUP($O34,電力等のGJ換算係数,2,FALSE),IF(VLOOKUP($O34,単位と係数,5,FALSE)="","",VLOOKUP($O34,単位と係数,5,FALSE)))</f>
        <v>#N/A</v>
      </c>
      <c r="R34" s="280" t="str">
        <f>IFERROR(P34*Q34,"---")</f>
        <v>---</v>
      </c>
    </row>
    <row r="35" spans="1:18" ht="18" customHeight="1">
      <c r="A35" s="1108" t="str">
        <f>IF($B35="","",VLOOKUP($B35,単位と係数,2,FALSE))</f>
        <v/>
      </c>
      <c r="B35" s="846"/>
      <c r="C35" s="847"/>
      <c r="D35" s="848" t="str">
        <f>IF($B35="","",VLOOKUP($B35,単位と係数,4,FALSE))</f>
        <v/>
      </c>
      <c r="E35" s="849" t="str">
        <f>IF(B35="","",IF(A35=1,VLOOKUP(B35,単位と係数,7,FALSE),VLOOKUP(B35,単位と係数,5,FALSE)*VLOOKUP(B35,単位と係数,7,FALSE)))</f>
        <v/>
      </c>
      <c r="F35" s="850" t="str">
        <f>IF($B35="","","t-CO2/"&amp;$D35)</f>
        <v/>
      </c>
      <c r="G35" s="851" t="str">
        <f>IF(OR($C35="",$E35=""),"",$C35*$E35)</f>
        <v/>
      </c>
      <c r="H35" s="852" t="str">
        <f>IF($B35="","",VLOOKUP($B35,単価,3,FALSE))</f>
        <v/>
      </c>
      <c r="I35" s="853" t="str">
        <f>IF(OR($C35="",$H35=""),"",$C35*$H35)</f>
        <v/>
      </c>
      <c r="N35" s="276" t="str">
        <f>A35</f>
        <v/>
      </c>
      <c r="O35" s="277">
        <f>IF(COUNTIF($B35,"*系統電力*"),"*系統電力*",IF(COUNTIF($B35,"*産業用蒸気*"),"*産業用蒸気*",IF(COUNTIF($B35,"*温水*"),"*温水*",IF(COUNTIF($B35,"*冷水*"),"*冷水*",IF(COUNTIF($B35,"*蒸気（産業用以外）*"),"*蒸気（産業用以外）*",$B35)))))</f>
        <v>0</v>
      </c>
      <c r="P35" s="278">
        <f>C35</f>
        <v>0</v>
      </c>
      <c r="Q35" s="279" t="e">
        <f>IFERROR(VLOOKUP($O35,電力等のGJ換算係数,2,FALSE),IF(VLOOKUP($O35,単位と係数,5,FALSE)="","",VLOOKUP($O35,単位と係数,5,FALSE)))</f>
        <v>#N/A</v>
      </c>
      <c r="R35" s="280" t="str">
        <f>IFERROR(P35*Q35,"---")</f>
        <v>---</v>
      </c>
    </row>
    <row r="36" spans="1:18" ht="18" customHeight="1" thickBot="1">
      <c r="A36" s="1108" t="str">
        <f>IF($B36="","",VLOOKUP($B36,単位と係数,2,FALSE))</f>
        <v/>
      </c>
      <c r="B36" s="854"/>
      <c r="C36" s="855"/>
      <c r="D36" s="856" t="str">
        <f>IF($B36="","",VLOOKUP($B36,単位と係数,4,FALSE))</f>
        <v/>
      </c>
      <c r="E36" s="857" t="str">
        <f>IF(B36="","",IF(A36=1,VLOOKUP(B36,単位と係数,7,FALSE),VLOOKUP(B36,単位と係数,5,FALSE)*VLOOKUP(B36,単位と係数,7,FALSE)))</f>
        <v/>
      </c>
      <c r="F36" s="858" t="str">
        <f>IF($B36="","","t-CO2/"&amp;$D36)</f>
        <v/>
      </c>
      <c r="G36" s="859" t="str">
        <f>IF(OR($C36="",$E36=""),"",$C36*$E36)</f>
        <v/>
      </c>
      <c r="H36" s="860" t="str">
        <f>IF($B36="","",VLOOKUP($B36,単価,3,FALSE))</f>
        <v/>
      </c>
      <c r="I36" s="861" t="str">
        <f>IF(OR($C36="",$H36=""),"",$C36*$H36)</f>
        <v/>
      </c>
      <c r="N36" s="276" t="str">
        <f>A36</f>
        <v/>
      </c>
      <c r="O36" s="277">
        <f>IF(COUNTIF($B36,"*系統電力*"),"*系統電力*",IF(COUNTIF($B36,"*産業用蒸気*"),"*産業用蒸気*",IF(COUNTIF($B36,"*温水*"),"*温水*",IF(COUNTIF($B36,"*冷水*"),"*冷水*",IF(COUNTIF($B36,"*蒸気（産業用以外）*"),"*蒸気（産業用以外）*",$B36)))))</f>
        <v>0</v>
      </c>
      <c r="P36" s="278">
        <f>C36</f>
        <v>0</v>
      </c>
      <c r="Q36" s="279" t="e">
        <f>IFERROR(VLOOKUP($O36,電力等のGJ換算係数,2,FALSE),IF(VLOOKUP($O36,単位と係数,5,FALSE)="","",VLOOKUP($O36,単位と係数,5,FALSE)))</f>
        <v>#N/A</v>
      </c>
      <c r="R36" s="280" t="str">
        <f>IFERROR(P36*Q36,"---")</f>
        <v>---</v>
      </c>
    </row>
    <row r="37" spans="1:18" ht="18" customHeight="1" thickBot="1">
      <c r="A37" s="1108"/>
      <c r="B37" s="688"/>
      <c r="C37" s="688"/>
      <c r="D37" s="688"/>
      <c r="E37" s="688"/>
      <c r="F37" s="947" t="s">
        <v>14</v>
      </c>
      <c r="G37" s="862" t="str">
        <f>IF(G33="","",SUM(G33:G36))</f>
        <v/>
      </c>
      <c r="H37" s="863"/>
      <c r="I37" s="864" t="str">
        <f>IF(I33="","",SUM(I33:I36))</f>
        <v/>
      </c>
      <c r="N37" s="281"/>
      <c r="O37" s="282"/>
      <c r="P37" s="283"/>
      <c r="Q37" s="284" t="s">
        <v>1250</v>
      </c>
      <c r="R37" s="280">
        <f>SUM(R33:R36)</f>
        <v>0</v>
      </c>
    </row>
    <row r="38" spans="1:18" ht="18" customHeight="1" thickBot="1">
      <c r="A38" s="1108"/>
      <c r="B38" s="834" t="s">
        <v>1130</v>
      </c>
      <c r="C38" s="688"/>
      <c r="D38" s="688"/>
      <c r="E38" s="688"/>
      <c r="F38" s="688"/>
      <c r="G38" s="865" t="s">
        <v>1173</v>
      </c>
      <c r="H38" s="688"/>
      <c r="I38" s="865"/>
      <c r="N38" s="272" t="s">
        <v>1253</v>
      </c>
      <c r="R38" s="273"/>
    </row>
    <row r="39" spans="1:18" ht="25.15" customHeight="1" thickBot="1">
      <c r="A39" s="1108"/>
      <c r="B39" s="835" t="s">
        <v>157</v>
      </c>
      <c r="C39" s="1764" t="s">
        <v>1109</v>
      </c>
      <c r="D39" s="1765"/>
      <c r="E39" s="1764" t="s">
        <v>47</v>
      </c>
      <c r="F39" s="1766"/>
      <c r="G39" s="836" t="s">
        <v>1111</v>
      </c>
      <c r="H39" s="837" t="s">
        <v>1110</v>
      </c>
      <c r="I39" s="836" t="s">
        <v>1112</v>
      </c>
      <c r="N39" s="272" t="s">
        <v>1245</v>
      </c>
      <c r="O39" s="274" t="s">
        <v>1246</v>
      </c>
      <c r="P39" s="274" t="s">
        <v>1247</v>
      </c>
      <c r="Q39" s="274" t="s">
        <v>1248</v>
      </c>
      <c r="R39" s="275" t="s">
        <v>1249</v>
      </c>
    </row>
    <row r="40" spans="1:18" ht="18" customHeight="1">
      <c r="A40" s="1108" t="str">
        <f>IF($B40="","",VLOOKUP($B40,単位と係数,2,FALSE))</f>
        <v/>
      </c>
      <c r="B40" s="838"/>
      <c r="C40" s="839"/>
      <c r="D40" s="840" t="str">
        <f>IF($B40="","",VLOOKUP($B40,単位と係数,4,FALSE))</f>
        <v/>
      </c>
      <c r="E40" s="841" t="str">
        <f>IF(B40="","",IF(A40=1,VLOOKUP(B40,単位と係数,7,FALSE),VLOOKUP(B40,単位と係数,5,FALSE)*VLOOKUP(B40,単位と係数,7,FALSE)))</f>
        <v/>
      </c>
      <c r="F40" s="842" t="str">
        <f>IF($B40="","","t-CO2/"&amp;$D40)</f>
        <v/>
      </c>
      <c r="G40" s="843" t="str">
        <f>IF(OR($C40="",$E40=""),"",$C40*$E40)</f>
        <v/>
      </c>
      <c r="H40" s="844" t="str">
        <f>IF($B40="","",VLOOKUP($B40,単価,3,FALSE))</f>
        <v/>
      </c>
      <c r="I40" s="845" t="str">
        <f>IF(OR($C40="",$H40=""),"",$C40*$H40)</f>
        <v/>
      </c>
      <c r="N40" s="276" t="str">
        <f>A40</f>
        <v/>
      </c>
      <c r="O40" s="277">
        <f>IF(COUNTIF($B40,"*系統電力*"),"*系統電力*",IF(COUNTIF($B40,"*産業用蒸気*"),"*産業用蒸気*",IF(COUNTIF($B40,"*温水*"),"*温水*",IF(COUNTIF($B40,"*冷水*"),"*冷水*",IF(COUNTIF($B40,"*蒸気（産業用以外）*"),"*蒸気（産業用以外）*",$B40)))))</f>
        <v>0</v>
      </c>
      <c r="P40" s="278">
        <f>C40</f>
        <v>0</v>
      </c>
      <c r="Q40" s="279" t="e">
        <f>IFERROR(VLOOKUP($O40,電力等のGJ換算係数,2,FALSE),IF(VLOOKUP($O40,単位と係数,5,FALSE)="","",VLOOKUP($O40,単位と係数,5,FALSE)))</f>
        <v>#N/A</v>
      </c>
      <c r="R40" s="280" t="str">
        <f>IFERROR(P40*Q40,"---")</f>
        <v>---</v>
      </c>
    </row>
    <row r="41" spans="1:18" ht="18" customHeight="1">
      <c r="A41" s="1108" t="str">
        <f>IF($B41="","",VLOOKUP($B41,単位と係数,2,FALSE))</f>
        <v/>
      </c>
      <c r="B41" s="846"/>
      <c r="C41" s="847"/>
      <c r="D41" s="848" t="str">
        <f>IF($B41="","",VLOOKUP($B41,単位と係数,4,FALSE))</f>
        <v/>
      </c>
      <c r="E41" s="849" t="str">
        <f>IF(B41="","",IF(A41=1,VLOOKUP(B41,単位と係数,7,FALSE),VLOOKUP(B41,単位と係数,5,FALSE)*VLOOKUP(B41,単位と係数,7,FALSE)))</f>
        <v/>
      </c>
      <c r="F41" s="850" t="str">
        <f>IF($B41="","","t-CO2/"&amp;$D41)</f>
        <v/>
      </c>
      <c r="G41" s="851" t="str">
        <f>IF(OR($C41="",$E41=""),"",$C41*$E41)</f>
        <v/>
      </c>
      <c r="H41" s="852" t="str">
        <f>IF($B41="","",VLOOKUP($B41,単価,3,FALSE))</f>
        <v/>
      </c>
      <c r="I41" s="853" t="str">
        <f>IF(OR($C41="",$H41=""),"",$C41*$H41)</f>
        <v/>
      </c>
      <c r="N41" s="276" t="str">
        <f>A41</f>
        <v/>
      </c>
      <c r="O41" s="277">
        <f>IF(COUNTIF($B41,"*系統電力*"),"*系統電力*",IF(COUNTIF($B41,"*産業用蒸気*"),"*産業用蒸気*",IF(COUNTIF($B41,"*温水*"),"*温水*",IF(COUNTIF($B41,"*冷水*"),"*冷水*",IF(COUNTIF($B41,"*蒸気（産業用以外）*"),"*蒸気（産業用以外）*",$B41)))))</f>
        <v>0</v>
      </c>
      <c r="P41" s="278">
        <f>C41</f>
        <v>0</v>
      </c>
      <c r="Q41" s="279" t="e">
        <f>IFERROR(VLOOKUP($O41,電力等のGJ換算係数,2,FALSE),IF(VLOOKUP($O41,単位と係数,5,FALSE)="","",VLOOKUP($O41,単位と係数,5,FALSE)))</f>
        <v>#N/A</v>
      </c>
      <c r="R41" s="280" t="str">
        <f>IFERROR(P41*Q41,"---")</f>
        <v>---</v>
      </c>
    </row>
    <row r="42" spans="1:18" ht="18" customHeight="1">
      <c r="A42" s="1108" t="str">
        <f>IF($B42="","",VLOOKUP($B42,単位と係数,2,FALSE))</f>
        <v/>
      </c>
      <c r="B42" s="846"/>
      <c r="C42" s="847"/>
      <c r="D42" s="848" t="str">
        <f>IF($B42="","",VLOOKUP($B42,単位と係数,4,FALSE))</f>
        <v/>
      </c>
      <c r="E42" s="849" t="str">
        <f>IF(B42="","",IF(A42=1,VLOOKUP(B42,単位と係数,7,FALSE),VLOOKUP(B42,単位と係数,5,FALSE)*VLOOKUP(B42,単位と係数,7,FALSE)))</f>
        <v/>
      </c>
      <c r="F42" s="850" t="str">
        <f>IF($B42="","","t-CO2/"&amp;$D42)</f>
        <v/>
      </c>
      <c r="G42" s="851" t="str">
        <f>IF(OR($C42="",$E42=""),"",$C42*$E42)</f>
        <v/>
      </c>
      <c r="H42" s="852" t="str">
        <f>IF($B42="","",VLOOKUP($B42,単価,3,FALSE))</f>
        <v/>
      </c>
      <c r="I42" s="853" t="str">
        <f>IF(OR($C42="",$H42=""),"",$C42*$H42)</f>
        <v/>
      </c>
      <c r="N42" s="276" t="str">
        <f>A42</f>
        <v/>
      </c>
      <c r="O42" s="277">
        <f>IF(COUNTIF($B42,"*系統電力*"),"*系統電力*",IF(COUNTIF($B42,"*産業用蒸気*"),"*産業用蒸気*",IF(COUNTIF($B42,"*温水*"),"*温水*",IF(COUNTIF($B42,"*冷水*"),"*冷水*",IF(COUNTIF($B42,"*蒸気（産業用以外）*"),"*蒸気（産業用以外）*",$B42)))))</f>
        <v>0</v>
      </c>
      <c r="P42" s="278">
        <f>C42</f>
        <v>0</v>
      </c>
      <c r="Q42" s="279" t="e">
        <f>IFERROR(VLOOKUP($O42,電力等のGJ換算係数,2,FALSE),IF(VLOOKUP($O42,単位と係数,5,FALSE)="","",VLOOKUP($O42,単位と係数,5,FALSE)))</f>
        <v>#N/A</v>
      </c>
      <c r="R42" s="280" t="str">
        <f>IFERROR(P42*Q42,"---")</f>
        <v>---</v>
      </c>
    </row>
    <row r="43" spans="1:18" ht="18" customHeight="1" thickBot="1">
      <c r="A43" s="1108" t="str">
        <f>IF($B43="","",VLOOKUP($B43,単位と係数,2,FALSE))</f>
        <v/>
      </c>
      <c r="B43" s="854"/>
      <c r="C43" s="855"/>
      <c r="D43" s="856" t="str">
        <f>IF($B43="","",VLOOKUP($B43,単位と係数,4,FALSE))</f>
        <v/>
      </c>
      <c r="E43" s="857" t="str">
        <f>IF(B43="","",IF(A43=1,VLOOKUP(B43,単位と係数,7,FALSE),VLOOKUP(B43,単位と係数,5,FALSE)*VLOOKUP(B43,単位と係数,7,FALSE)))</f>
        <v/>
      </c>
      <c r="F43" s="858" t="str">
        <f>IF($B43="","","t-CO2/"&amp;$D43)</f>
        <v/>
      </c>
      <c r="G43" s="859" t="str">
        <f>IF(OR($C43="",$E43=""),"",$C43*$E43)</f>
        <v/>
      </c>
      <c r="H43" s="860" t="str">
        <f>IF($B43="","",VLOOKUP($B43,単価,3,FALSE))</f>
        <v/>
      </c>
      <c r="I43" s="861" t="str">
        <f>IF(OR($C43="",$H43=""),"",$C43*$H43)</f>
        <v/>
      </c>
      <c r="N43" s="276" t="str">
        <f>A43</f>
        <v/>
      </c>
      <c r="O43" s="277">
        <f>IF(COUNTIF($B43,"*系統電力*"),"*系統電力*",IF(COUNTIF($B43,"*産業用蒸気*"),"*産業用蒸気*",IF(COUNTIF($B43,"*温水*"),"*温水*",IF(COUNTIF($B43,"*冷水*"),"*冷水*",IF(COUNTIF($B43,"*蒸気（産業用以外）*"),"*蒸気（産業用以外）*",$B43)))))</f>
        <v>0</v>
      </c>
      <c r="P43" s="278">
        <f>C43</f>
        <v>0</v>
      </c>
      <c r="Q43" s="279" t="e">
        <f>IFERROR(VLOOKUP($O43,電力等のGJ換算係数,2,FALSE),IF(VLOOKUP($O43,単位と係数,5,FALSE)="","",VLOOKUP($O43,単位と係数,5,FALSE)))</f>
        <v>#N/A</v>
      </c>
      <c r="R43" s="280" t="str">
        <f>IFERROR(P43*Q43,"---")</f>
        <v>---</v>
      </c>
    </row>
    <row r="44" spans="1:18" ht="18" customHeight="1" thickBot="1">
      <c r="B44" s="688"/>
      <c r="C44" s="688"/>
      <c r="D44" s="688"/>
      <c r="E44" s="688"/>
      <c r="F44" s="947" t="s">
        <v>14</v>
      </c>
      <c r="G44" s="862" t="str">
        <f>IF(G40="","",SUM(G40:G43))</f>
        <v/>
      </c>
      <c r="H44" s="863"/>
      <c r="I44" s="864" t="str">
        <f>IF(I40="","",SUM(I40:I43))</f>
        <v/>
      </c>
      <c r="N44" s="285"/>
      <c r="O44" s="286"/>
      <c r="P44" s="287"/>
      <c r="Q44" s="288" t="s">
        <v>1250</v>
      </c>
      <c r="R44" s="289">
        <f>SUM(R40:R43)</f>
        <v>0</v>
      </c>
    </row>
    <row r="45" spans="1:18" ht="18" customHeight="1">
      <c r="B45" s="688"/>
      <c r="C45" s="688"/>
      <c r="D45" s="688"/>
      <c r="E45" s="688"/>
      <c r="F45" s="688"/>
      <c r="G45" s="865" t="s">
        <v>1174</v>
      </c>
      <c r="H45" s="688"/>
      <c r="I45" s="865"/>
    </row>
    <row r="46" spans="1:18" ht="18" customHeight="1">
      <c r="B46" s="688"/>
      <c r="C46" s="688"/>
      <c r="D46" s="688"/>
      <c r="E46" s="688"/>
      <c r="F46" s="688"/>
      <c r="G46" s="865"/>
      <c r="H46" s="688"/>
      <c r="I46" s="865"/>
    </row>
    <row r="47" spans="1:18" ht="12" customHeight="1">
      <c r="I47" s="295" t="str">
        <f ca="1">$B$3&amp;"_個票"&amp;$C$8</f>
        <v>別添6_個票7</v>
      </c>
    </row>
    <row r="48" spans="1:18" ht="18" customHeight="1" thickBot="1">
      <c r="B48" s="33" t="s">
        <v>1210</v>
      </c>
    </row>
    <row r="49" spans="2:9" ht="18" customHeight="1">
      <c r="B49" s="1793" t="s">
        <v>1211</v>
      </c>
      <c r="C49" s="1794"/>
      <c r="D49" s="1794"/>
      <c r="E49" s="1794"/>
      <c r="F49" s="1794"/>
      <c r="G49" s="1794"/>
      <c r="H49" s="1794"/>
      <c r="I49" s="1795"/>
    </row>
    <row r="50" spans="2:9" ht="18" customHeight="1">
      <c r="B50" s="1781"/>
      <c r="C50" s="1782"/>
      <c r="D50" s="1782"/>
      <c r="E50" s="1782"/>
      <c r="F50" s="1782"/>
      <c r="G50" s="1782"/>
      <c r="H50" s="1782"/>
      <c r="I50" s="1783"/>
    </row>
    <row r="51" spans="2:9" ht="18" customHeight="1">
      <c r="B51" s="1781"/>
      <c r="C51" s="1782"/>
      <c r="D51" s="1782"/>
      <c r="E51" s="1782"/>
      <c r="F51" s="1782"/>
      <c r="G51" s="1782"/>
      <c r="H51" s="1782"/>
      <c r="I51" s="1783"/>
    </row>
    <row r="52" spans="2:9" ht="18" customHeight="1">
      <c r="B52" s="1781"/>
      <c r="C52" s="1782"/>
      <c r="D52" s="1782"/>
      <c r="E52" s="1782"/>
      <c r="F52" s="1782"/>
      <c r="G52" s="1782"/>
      <c r="H52" s="1782"/>
      <c r="I52" s="1783"/>
    </row>
    <row r="53" spans="2:9" ht="18" customHeight="1" thickBot="1">
      <c r="B53" s="1784"/>
      <c r="C53" s="1785"/>
      <c r="D53" s="1785"/>
      <c r="E53" s="1785"/>
      <c r="F53" s="1785"/>
      <c r="G53" s="1785"/>
      <c r="H53" s="1785"/>
      <c r="I53" s="1786"/>
    </row>
    <row r="54" spans="2:9" ht="18" customHeight="1" thickBot="1"/>
    <row r="55" spans="2:9" ht="18" customHeight="1">
      <c r="B55" s="290" t="s">
        <v>1128</v>
      </c>
      <c r="C55" s="291"/>
      <c r="D55" s="291"/>
      <c r="E55" s="291"/>
      <c r="F55" s="291"/>
      <c r="G55" s="291"/>
      <c r="H55" s="291"/>
      <c r="I55" s="292"/>
    </row>
    <row r="56" spans="2:9" ht="18" customHeight="1">
      <c r="B56" s="1781"/>
      <c r="C56" s="1782"/>
      <c r="D56" s="1782"/>
      <c r="E56" s="1782"/>
      <c r="F56" s="1782"/>
      <c r="G56" s="1782"/>
      <c r="H56" s="1782"/>
      <c r="I56" s="1783"/>
    </row>
    <row r="57" spans="2:9" ht="18" customHeight="1">
      <c r="B57" s="1781"/>
      <c r="C57" s="1782"/>
      <c r="D57" s="1782"/>
      <c r="E57" s="1782"/>
      <c r="F57" s="1782"/>
      <c r="G57" s="1782"/>
      <c r="H57" s="1782"/>
      <c r="I57" s="1783"/>
    </row>
    <row r="58" spans="2:9" ht="18" customHeight="1">
      <c r="B58" s="1781"/>
      <c r="C58" s="1782"/>
      <c r="D58" s="1782"/>
      <c r="E58" s="1782"/>
      <c r="F58" s="1782"/>
      <c r="G58" s="1782"/>
      <c r="H58" s="1782"/>
      <c r="I58" s="1783"/>
    </row>
    <row r="59" spans="2:9" ht="18" customHeight="1">
      <c r="B59" s="1781"/>
      <c r="C59" s="1782"/>
      <c r="D59" s="1782"/>
      <c r="E59" s="1782"/>
      <c r="F59" s="1782"/>
      <c r="G59" s="1782"/>
      <c r="H59" s="1782"/>
      <c r="I59" s="1783"/>
    </row>
    <row r="60" spans="2:9" ht="18" customHeight="1">
      <c r="B60" s="1781"/>
      <c r="C60" s="1782"/>
      <c r="D60" s="1782"/>
      <c r="E60" s="1782"/>
      <c r="F60" s="1782"/>
      <c r="G60" s="1782"/>
      <c r="H60" s="1782"/>
      <c r="I60" s="1783"/>
    </row>
    <row r="61" spans="2:9" ht="18" customHeight="1">
      <c r="B61" s="1781"/>
      <c r="C61" s="1782"/>
      <c r="D61" s="1782"/>
      <c r="E61" s="1782"/>
      <c r="F61" s="1782"/>
      <c r="G61" s="1782"/>
      <c r="H61" s="1782"/>
      <c r="I61" s="1783"/>
    </row>
    <row r="62" spans="2:9" ht="18" customHeight="1">
      <c r="B62" s="1781"/>
      <c r="C62" s="1782"/>
      <c r="D62" s="1782"/>
      <c r="E62" s="1782"/>
      <c r="F62" s="1782"/>
      <c r="G62" s="1782"/>
      <c r="H62" s="1782"/>
      <c r="I62" s="1783"/>
    </row>
    <row r="63" spans="2:9" ht="18" customHeight="1" thickBot="1">
      <c r="B63" s="1781"/>
      <c r="C63" s="1782"/>
      <c r="D63" s="1782"/>
      <c r="E63" s="1782"/>
      <c r="F63" s="1782"/>
      <c r="G63" s="1782"/>
      <c r="H63" s="1782"/>
      <c r="I63" s="1783"/>
    </row>
    <row r="64" spans="2:9" ht="18" customHeight="1">
      <c r="B64" s="290" t="s">
        <v>1129</v>
      </c>
      <c r="C64" s="293"/>
      <c r="D64" s="293"/>
      <c r="E64" s="293"/>
      <c r="F64" s="293"/>
      <c r="G64" s="293"/>
      <c r="H64" s="293"/>
      <c r="I64" s="294"/>
    </row>
    <row r="65" spans="2:9" ht="18" customHeight="1">
      <c r="B65" s="1781"/>
      <c r="C65" s="1782"/>
      <c r="D65" s="1782"/>
      <c r="E65" s="1782"/>
      <c r="F65" s="1782"/>
      <c r="G65" s="1782"/>
      <c r="H65" s="1782"/>
      <c r="I65" s="1783"/>
    </row>
    <row r="66" spans="2:9" ht="18" customHeight="1">
      <c r="B66" s="1781"/>
      <c r="C66" s="1782"/>
      <c r="D66" s="1782"/>
      <c r="E66" s="1782"/>
      <c r="F66" s="1782"/>
      <c r="G66" s="1782"/>
      <c r="H66" s="1782"/>
      <c r="I66" s="1783"/>
    </row>
    <row r="67" spans="2:9" ht="18" customHeight="1">
      <c r="B67" s="1781"/>
      <c r="C67" s="1782"/>
      <c r="D67" s="1782"/>
      <c r="E67" s="1782"/>
      <c r="F67" s="1782"/>
      <c r="G67" s="1782"/>
      <c r="H67" s="1782"/>
      <c r="I67" s="1783"/>
    </row>
    <row r="68" spans="2:9" ht="18" customHeight="1">
      <c r="B68" s="1781"/>
      <c r="C68" s="1782"/>
      <c r="D68" s="1782"/>
      <c r="E68" s="1782"/>
      <c r="F68" s="1782"/>
      <c r="G68" s="1782"/>
      <c r="H68" s="1782"/>
      <c r="I68" s="1783"/>
    </row>
    <row r="69" spans="2:9" ht="18" customHeight="1">
      <c r="B69" s="1781"/>
      <c r="C69" s="1782"/>
      <c r="D69" s="1782"/>
      <c r="E69" s="1782"/>
      <c r="F69" s="1782"/>
      <c r="G69" s="1782"/>
      <c r="H69" s="1782"/>
      <c r="I69" s="1783"/>
    </row>
    <row r="70" spans="2:9" ht="18" customHeight="1">
      <c r="B70" s="1781"/>
      <c r="C70" s="1782"/>
      <c r="D70" s="1782"/>
      <c r="E70" s="1782"/>
      <c r="F70" s="1782"/>
      <c r="G70" s="1782"/>
      <c r="H70" s="1782"/>
      <c r="I70" s="1783"/>
    </row>
    <row r="71" spans="2:9" ht="18" customHeight="1">
      <c r="B71" s="1781"/>
      <c r="C71" s="1782"/>
      <c r="D71" s="1782"/>
      <c r="E71" s="1782"/>
      <c r="F71" s="1782"/>
      <c r="G71" s="1782"/>
      <c r="H71" s="1782"/>
      <c r="I71" s="1783"/>
    </row>
    <row r="72" spans="2:9" ht="18" customHeight="1" thickBot="1">
      <c r="B72" s="1784"/>
      <c r="C72" s="1785"/>
      <c r="D72" s="1785"/>
      <c r="E72" s="1785"/>
      <c r="F72" s="1785"/>
      <c r="G72" s="1785"/>
      <c r="H72" s="1785"/>
      <c r="I72" s="1786"/>
    </row>
    <row r="73" spans="2:9" ht="18" customHeight="1" thickBot="1"/>
    <row r="74" spans="2:9" ht="18" customHeight="1">
      <c r="B74" s="946" t="s">
        <v>1132</v>
      </c>
      <c r="C74" s="293"/>
      <c r="D74" s="293"/>
      <c r="E74" s="293"/>
      <c r="F74" s="293"/>
      <c r="G74" s="293"/>
      <c r="H74" s="293"/>
      <c r="I74" s="294"/>
    </row>
    <row r="75" spans="2:9" ht="18" customHeight="1">
      <c r="B75" s="1781"/>
      <c r="C75" s="1782"/>
      <c r="D75" s="1782"/>
      <c r="E75" s="1782"/>
      <c r="F75" s="1782"/>
      <c r="G75" s="1782"/>
      <c r="H75" s="1782"/>
      <c r="I75" s="1783"/>
    </row>
    <row r="76" spans="2:9" ht="18" customHeight="1">
      <c r="B76" s="1781"/>
      <c r="C76" s="1782"/>
      <c r="D76" s="1782"/>
      <c r="E76" s="1782"/>
      <c r="F76" s="1782"/>
      <c r="G76" s="1782"/>
      <c r="H76" s="1782"/>
      <c r="I76" s="1783"/>
    </row>
    <row r="77" spans="2:9" ht="18" customHeight="1">
      <c r="B77" s="1781"/>
      <c r="C77" s="1782"/>
      <c r="D77" s="1782"/>
      <c r="E77" s="1782"/>
      <c r="F77" s="1782"/>
      <c r="G77" s="1782"/>
      <c r="H77" s="1782"/>
      <c r="I77" s="1783"/>
    </row>
    <row r="78" spans="2:9" ht="18" customHeight="1">
      <c r="B78" s="1781"/>
      <c r="C78" s="1782"/>
      <c r="D78" s="1782"/>
      <c r="E78" s="1782"/>
      <c r="F78" s="1782"/>
      <c r="G78" s="1782"/>
      <c r="H78" s="1782"/>
      <c r="I78" s="1783"/>
    </row>
    <row r="79" spans="2:9" ht="18" customHeight="1">
      <c r="B79" s="1781"/>
      <c r="C79" s="1782"/>
      <c r="D79" s="1782"/>
      <c r="E79" s="1782"/>
      <c r="F79" s="1782"/>
      <c r="G79" s="1782"/>
      <c r="H79" s="1782"/>
      <c r="I79" s="1783"/>
    </row>
    <row r="80" spans="2:9" ht="18" customHeight="1">
      <c r="B80" s="1781"/>
      <c r="C80" s="1782"/>
      <c r="D80" s="1782"/>
      <c r="E80" s="1782"/>
      <c r="F80" s="1782"/>
      <c r="G80" s="1782"/>
      <c r="H80" s="1782"/>
      <c r="I80" s="1783"/>
    </row>
    <row r="81" spans="2:9" ht="18" customHeight="1">
      <c r="B81" s="1781"/>
      <c r="C81" s="1782"/>
      <c r="D81" s="1782"/>
      <c r="E81" s="1782"/>
      <c r="F81" s="1782"/>
      <c r="G81" s="1782"/>
      <c r="H81" s="1782"/>
      <c r="I81" s="1783"/>
    </row>
    <row r="82" spans="2:9" ht="18" customHeight="1" thickBot="1">
      <c r="B82" s="1781"/>
      <c r="C82" s="1782"/>
      <c r="D82" s="1782"/>
      <c r="E82" s="1782"/>
      <c r="F82" s="1782"/>
      <c r="G82" s="1782"/>
      <c r="H82" s="1782"/>
      <c r="I82" s="1783"/>
    </row>
    <row r="83" spans="2:9" ht="18" customHeight="1">
      <c r="B83" s="290" t="s">
        <v>1133</v>
      </c>
      <c r="C83" s="293"/>
      <c r="D83" s="293"/>
      <c r="E83" s="293"/>
      <c r="F83" s="293"/>
      <c r="G83" s="293"/>
      <c r="H83" s="293"/>
      <c r="I83" s="294"/>
    </row>
    <row r="84" spans="2:9" ht="18" customHeight="1">
      <c r="B84" s="1781"/>
      <c r="C84" s="1782"/>
      <c r="D84" s="1782"/>
      <c r="E84" s="1782"/>
      <c r="F84" s="1782"/>
      <c r="G84" s="1782"/>
      <c r="H84" s="1782"/>
      <c r="I84" s="1783"/>
    </row>
    <row r="85" spans="2:9" ht="18" customHeight="1">
      <c r="B85" s="1781"/>
      <c r="C85" s="1782"/>
      <c r="D85" s="1782"/>
      <c r="E85" s="1782"/>
      <c r="F85" s="1782"/>
      <c r="G85" s="1782"/>
      <c r="H85" s="1782"/>
      <c r="I85" s="1783"/>
    </row>
    <row r="86" spans="2:9" ht="18" customHeight="1">
      <c r="B86" s="1781"/>
      <c r="C86" s="1782"/>
      <c r="D86" s="1782"/>
      <c r="E86" s="1782"/>
      <c r="F86" s="1782"/>
      <c r="G86" s="1782"/>
      <c r="H86" s="1782"/>
      <c r="I86" s="1783"/>
    </row>
    <row r="87" spans="2:9" ht="18" customHeight="1">
      <c r="B87" s="1781"/>
      <c r="C87" s="1782"/>
      <c r="D87" s="1782"/>
      <c r="E87" s="1782"/>
      <c r="F87" s="1782"/>
      <c r="G87" s="1782"/>
      <c r="H87" s="1782"/>
      <c r="I87" s="1783"/>
    </row>
    <row r="88" spans="2:9" ht="18" customHeight="1">
      <c r="B88" s="1781"/>
      <c r="C88" s="1782"/>
      <c r="D88" s="1782"/>
      <c r="E88" s="1782"/>
      <c r="F88" s="1782"/>
      <c r="G88" s="1782"/>
      <c r="H88" s="1782"/>
      <c r="I88" s="1783"/>
    </row>
    <row r="89" spans="2:9" ht="18" customHeight="1">
      <c r="B89" s="1781"/>
      <c r="C89" s="1782"/>
      <c r="D89" s="1782"/>
      <c r="E89" s="1782"/>
      <c r="F89" s="1782"/>
      <c r="G89" s="1782"/>
      <c r="H89" s="1782"/>
      <c r="I89" s="1783"/>
    </row>
    <row r="90" spans="2:9" ht="18" customHeight="1">
      <c r="B90" s="1781"/>
      <c r="C90" s="1782"/>
      <c r="D90" s="1782"/>
      <c r="E90" s="1782"/>
      <c r="F90" s="1782"/>
      <c r="G90" s="1782"/>
      <c r="H90" s="1782"/>
      <c r="I90" s="1783"/>
    </row>
    <row r="91" spans="2:9" ht="18" customHeight="1" thickBot="1">
      <c r="B91" s="1784"/>
      <c r="C91" s="1785"/>
      <c r="D91" s="1785"/>
      <c r="E91" s="1785"/>
      <c r="F91" s="1785"/>
      <c r="G91" s="1785"/>
      <c r="H91" s="1785"/>
      <c r="I91" s="1786"/>
    </row>
    <row r="92" spans="2:9" ht="12" customHeight="1">
      <c r="I92" s="295" t="str">
        <f ca="1">$B$3&amp;"_個票"&amp;$C$8</f>
        <v>別添6_個票7</v>
      </c>
    </row>
    <row r="93" spans="2:9" ht="12" customHeight="1" thickBot="1">
      <c r="I93" s="295"/>
    </row>
    <row r="94" spans="2:9" ht="18" customHeight="1">
      <c r="B94" s="290" t="s">
        <v>1212</v>
      </c>
      <c r="C94" s="293"/>
      <c r="D94" s="293"/>
      <c r="E94" s="293"/>
      <c r="F94" s="293"/>
      <c r="G94" s="293"/>
      <c r="H94" s="293"/>
      <c r="I94" s="294"/>
    </row>
    <row r="95" spans="2:9" ht="18" customHeight="1">
      <c r="B95" s="1781"/>
      <c r="C95" s="1782"/>
      <c r="D95" s="1782"/>
      <c r="E95" s="1782"/>
      <c r="F95" s="1782"/>
      <c r="G95" s="1782"/>
      <c r="H95" s="1782"/>
      <c r="I95" s="1783"/>
    </row>
    <row r="96" spans="2:9" ht="18" customHeight="1">
      <c r="B96" s="1781"/>
      <c r="C96" s="1782"/>
      <c r="D96" s="1782"/>
      <c r="E96" s="1782"/>
      <c r="F96" s="1782"/>
      <c r="G96" s="1782"/>
      <c r="H96" s="1782"/>
      <c r="I96" s="1783"/>
    </row>
    <row r="97" spans="2:9" ht="18" customHeight="1">
      <c r="B97" s="1781"/>
      <c r="C97" s="1782"/>
      <c r="D97" s="1782"/>
      <c r="E97" s="1782"/>
      <c r="F97" s="1782"/>
      <c r="G97" s="1782"/>
      <c r="H97" s="1782"/>
      <c r="I97" s="1783"/>
    </row>
    <row r="98" spans="2:9" ht="18" customHeight="1">
      <c r="B98" s="1781"/>
      <c r="C98" s="1782"/>
      <c r="D98" s="1782"/>
      <c r="E98" s="1782"/>
      <c r="F98" s="1782"/>
      <c r="G98" s="1782"/>
      <c r="H98" s="1782"/>
      <c r="I98" s="1783"/>
    </row>
    <row r="99" spans="2:9" ht="18" customHeight="1">
      <c r="B99" s="1781"/>
      <c r="C99" s="1782"/>
      <c r="D99" s="1782"/>
      <c r="E99" s="1782"/>
      <c r="F99" s="1782"/>
      <c r="G99" s="1782"/>
      <c r="H99" s="1782"/>
      <c r="I99" s="1783"/>
    </row>
    <row r="100" spans="2:9" ht="18" customHeight="1">
      <c r="B100" s="1781"/>
      <c r="C100" s="1782"/>
      <c r="D100" s="1782"/>
      <c r="E100" s="1782"/>
      <c r="F100" s="1782"/>
      <c r="G100" s="1782"/>
      <c r="H100" s="1782"/>
      <c r="I100" s="1783"/>
    </row>
    <row r="101" spans="2:9" ht="18" customHeight="1" thickBot="1">
      <c r="B101" s="1784"/>
      <c r="C101" s="1785"/>
      <c r="D101" s="1785"/>
      <c r="E101" s="1785"/>
      <c r="F101" s="1785"/>
      <c r="G101" s="1785"/>
      <c r="H101" s="1785"/>
      <c r="I101" s="1786"/>
    </row>
    <row r="102" spans="2:9" ht="18" customHeight="1">
      <c r="B102" s="290" t="s">
        <v>1138</v>
      </c>
      <c r="C102" s="293"/>
      <c r="D102" s="293"/>
      <c r="E102" s="293"/>
      <c r="F102" s="293"/>
      <c r="G102" s="293"/>
      <c r="H102" s="293"/>
      <c r="I102" s="294"/>
    </row>
    <row r="103" spans="2:9" ht="18" customHeight="1">
      <c r="B103" s="1781"/>
      <c r="C103" s="1782"/>
      <c r="D103" s="1782"/>
      <c r="E103" s="1782"/>
      <c r="F103" s="1782"/>
      <c r="G103" s="1782"/>
      <c r="H103" s="1782"/>
      <c r="I103" s="1783"/>
    </row>
    <row r="104" spans="2:9" ht="18" customHeight="1">
      <c r="B104" s="1781"/>
      <c r="C104" s="1782"/>
      <c r="D104" s="1782"/>
      <c r="E104" s="1782"/>
      <c r="F104" s="1782"/>
      <c r="G104" s="1782"/>
      <c r="H104" s="1782"/>
      <c r="I104" s="1783"/>
    </row>
    <row r="105" spans="2:9" ht="18" customHeight="1">
      <c r="B105" s="1781"/>
      <c r="C105" s="1782"/>
      <c r="D105" s="1782"/>
      <c r="E105" s="1782"/>
      <c r="F105" s="1782"/>
      <c r="G105" s="1782"/>
      <c r="H105" s="1782"/>
      <c r="I105" s="1783"/>
    </row>
    <row r="106" spans="2:9" ht="18" customHeight="1">
      <c r="B106" s="1781"/>
      <c r="C106" s="1782"/>
      <c r="D106" s="1782"/>
      <c r="E106" s="1782"/>
      <c r="F106" s="1782"/>
      <c r="G106" s="1782"/>
      <c r="H106" s="1782"/>
      <c r="I106" s="1783"/>
    </row>
    <row r="107" spans="2:9" ht="18" customHeight="1">
      <c r="B107" s="1781"/>
      <c r="C107" s="1782"/>
      <c r="D107" s="1782"/>
      <c r="E107" s="1782"/>
      <c r="F107" s="1782"/>
      <c r="G107" s="1782"/>
      <c r="H107" s="1782"/>
      <c r="I107" s="1783"/>
    </row>
    <row r="108" spans="2:9" ht="18" customHeight="1">
      <c r="B108" s="1781"/>
      <c r="C108" s="1782"/>
      <c r="D108" s="1782"/>
      <c r="E108" s="1782"/>
      <c r="F108" s="1782"/>
      <c r="G108" s="1782"/>
      <c r="H108" s="1782"/>
      <c r="I108" s="1783"/>
    </row>
    <row r="109" spans="2:9" ht="18" customHeight="1" thickBot="1">
      <c r="B109" s="1784"/>
      <c r="C109" s="1785"/>
      <c r="D109" s="1785"/>
      <c r="E109" s="1785"/>
      <c r="F109" s="1785"/>
      <c r="G109" s="1785"/>
      <c r="H109" s="1785"/>
      <c r="I109" s="1786"/>
    </row>
    <row r="111" spans="2:9" ht="18" customHeight="1" thickBot="1">
      <c r="B111" s="33" t="s">
        <v>1213</v>
      </c>
    </row>
    <row r="112" spans="2:9" ht="18" customHeight="1" thickBot="1">
      <c r="B112" s="317" t="s">
        <v>1134</v>
      </c>
    </row>
    <row r="113" spans="2:9" ht="18" customHeight="1">
      <c r="B113" s="1805"/>
      <c r="C113" s="1806"/>
      <c r="D113" s="1806"/>
      <c r="E113" s="1806"/>
      <c r="F113" s="1806"/>
      <c r="G113" s="1806"/>
      <c r="H113" s="1806"/>
      <c r="I113" s="1807"/>
    </row>
    <row r="114" spans="2:9" ht="18" customHeight="1">
      <c r="B114" s="1781"/>
      <c r="C114" s="1782"/>
      <c r="D114" s="1782"/>
      <c r="E114" s="1782"/>
      <c r="F114" s="1782"/>
      <c r="G114" s="1782"/>
      <c r="H114" s="1782"/>
      <c r="I114" s="1783"/>
    </row>
    <row r="115" spans="2:9" ht="18" customHeight="1">
      <c r="B115" s="1781"/>
      <c r="C115" s="1782"/>
      <c r="D115" s="1782"/>
      <c r="E115" s="1782"/>
      <c r="F115" s="1782"/>
      <c r="G115" s="1782"/>
      <c r="H115" s="1782"/>
      <c r="I115" s="1783"/>
    </row>
    <row r="116" spans="2:9" ht="18" customHeight="1">
      <c r="B116" s="1781"/>
      <c r="C116" s="1782"/>
      <c r="D116" s="1782"/>
      <c r="E116" s="1782"/>
      <c r="F116" s="1782"/>
      <c r="G116" s="1782"/>
      <c r="H116" s="1782"/>
      <c r="I116" s="1783"/>
    </row>
    <row r="117" spans="2:9" ht="18" customHeight="1">
      <c r="B117" s="1781"/>
      <c r="C117" s="1782"/>
      <c r="D117" s="1782"/>
      <c r="E117" s="1782"/>
      <c r="F117" s="1782"/>
      <c r="G117" s="1782"/>
      <c r="H117" s="1782"/>
      <c r="I117" s="1783"/>
    </row>
    <row r="118" spans="2:9" ht="18" customHeight="1">
      <c r="B118" s="1781"/>
      <c r="C118" s="1782"/>
      <c r="D118" s="1782"/>
      <c r="E118" s="1782"/>
      <c r="F118" s="1782"/>
      <c r="G118" s="1782"/>
      <c r="H118" s="1782"/>
      <c r="I118" s="1783"/>
    </row>
    <row r="119" spans="2:9" ht="18" customHeight="1">
      <c r="B119" s="1781"/>
      <c r="C119" s="1782"/>
      <c r="D119" s="1782"/>
      <c r="E119" s="1782"/>
      <c r="F119" s="1782"/>
      <c r="G119" s="1782"/>
      <c r="H119" s="1782"/>
      <c r="I119" s="1783"/>
    </row>
    <row r="120" spans="2:9" ht="18" customHeight="1">
      <c r="B120" s="1781"/>
      <c r="C120" s="1782"/>
      <c r="D120" s="1782"/>
      <c r="E120" s="1782"/>
      <c r="F120" s="1782"/>
      <c r="G120" s="1782"/>
      <c r="H120" s="1782"/>
      <c r="I120" s="1783"/>
    </row>
    <row r="121" spans="2:9" ht="18" customHeight="1">
      <c r="B121" s="1781"/>
      <c r="C121" s="1782"/>
      <c r="D121" s="1782"/>
      <c r="E121" s="1782"/>
      <c r="F121" s="1782"/>
      <c r="G121" s="1782"/>
      <c r="H121" s="1782"/>
      <c r="I121" s="1783"/>
    </row>
    <row r="122" spans="2:9" ht="18" customHeight="1">
      <c r="B122" s="1781"/>
      <c r="C122" s="1782"/>
      <c r="D122" s="1782"/>
      <c r="E122" s="1782"/>
      <c r="F122" s="1782"/>
      <c r="G122" s="1782"/>
      <c r="H122" s="1782"/>
      <c r="I122" s="1783"/>
    </row>
    <row r="123" spans="2:9" ht="18" customHeight="1">
      <c r="B123" s="1781"/>
      <c r="C123" s="1782"/>
      <c r="D123" s="1782"/>
      <c r="E123" s="1782"/>
      <c r="F123" s="1782"/>
      <c r="G123" s="1782"/>
      <c r="H123" s="1782"/>
      <c r="I123" s="1783"/>
    </row>
    <row r="124" spans="2:9" ht="18" customHeight="1" thickBot="1">
      <c r="B124" s="1784"/>
      <c r="C124" s="1785"/>
      <c r="D124" s="1785"/>
      <c r="E124" s="1785"/>
      <c r="F124" s="1785"/>
      <c r="G124" s="1785"/>
      <c r="H124" s="1785"/>
      <c r="I124" s="1786"/>
    </row>
    <row r="125" spans="2:9" ht="18" customHeight="1" thickBot="1">
      <c r="B125" s="317" t="s">
        <v>1135</v>
      </c>
    </row>
    <row r="126" spans="2:9" ht="18" customHeight="1">
      <c r="B126" s="1805"/>
      <c r="C126" s="1806"/>
      <c r="D126" s="1806"/>
      <c r="E126" s="1806"/>
      <c r="F126" s="1806"/>
      <c r="G126" s="1806"/>
      <c r="H126" s="1806"/>
      <c r="I126" s="1807"/>
    </row>
    <row r="127" spans="2:9" ht="18" customHeight="1">
      <c r="B127" s="1781"/>
      <c r="C127" s="1782"/>
      <c r="D127" s="1782"/>
      <c r="E127" s="1782"/>
      <c r="F127" s="1782"/>
      <c r="G127" s="1782"/>
      <c r="H127" s="1782"/>
      <c r="I127" s="1783"/>
    </row>
    <row r="128" spans="2:9" ht="18" customHeight="1">
      <c r="B128" s="1781"/>
      <c r="C128" s="1782"/>
      <c r="D128" s="1782"/>
      <c r="E128" s="1782"/>
      <c r="F128" s="1782"/>
      <c r="G128" s="1782"/>
      <c r="H128" s="1782"/>
      <c r="I128" s="1783"/>
    </row>
    <row r="129" spans="2:9" ht="18" customHeight="1">
      <c r="B129" s="1781"/>
      <c r="C129" s="1782"/>
      <c r="D129" s="1782"/>
      <c r="E129" s="1782"/>
      <c r="F129" s="1782"/>
      <c r="G129" s="1782"/>
      <c r="H129" s="1782"/>
      <c r="I129" s="1783"/>
    </row>
    <row r="130" spans="2:9" ht="18" customHeight="1">
      <c r="B130" s="1781"/>
      <c r="C130" s="1782"/>
      <c r="D130" s="1782"/>
      <c r="E130" s="1782"/>
      <c r="F130" s="1782"/>
      <c r="G130" s="1782"/>
      <c r="H130" s="1782"/>
      <c r="I130" s="1783"/>
    </row>
    <row r="131" spans="2:9" ht="18" customHeight="1">
      <c r="B131" s="1781"/>
      <c r="C131" s="1782"/>
      <c r="D131" s="1782"/>
      <c r="E131" s="1782"/>
      <c r="F131" s="1782"/>
      <c r="G131" s="1782"/>
      <c r="H131" s="1782"/>
      <c r="I131" s="1783"/>
    </row>
    <row r="132" spans="2:9" ht="18" customHeight="1">
      <c r="B132" s="1781"/>
      <c r="C132" s="1782"/>
      <c r="D132" s="1782"/>
      <c r="E132" s="1782"/>
      <c r="F132" s="1782"/>
      <c r="G132" s="1782"/>
      <c r="H132" s="1782"/>
      <c r="I132" s="1783"/>
    </row>
    <row r="133" spans="2:9" ht="18" customHeight="1">
      <c r="B133" s="1781"/>
      <c r="C133" s="1782"/>
      <c r="D133" s="1782"/>
      <c r="E133" s="1782"/>
      <c r="F133" s="1782"/>
      <c r="G133" s="1782"/>
      <c r="H133" s="1782"/>
      <c r="I133" s="1783"/>
    </row>
    <row r="134" spans="2:9" ht="18" customHeight="1">
      <c r="B134" s="1781"/>
      <c r="C134" s="1782"/>
      <c r="D134" s="1782"/>
      <c r="E134" s="1782"/>
      <c r="F134" s="1782"/>
      <c r="G134" s="1782"/>
      <c r="H134" s="1782"/>
      <c r="I134" s="1783"/>
    </row>
    <row r="135" spans="2:9" ht="18" customHeight="1">
      <c r="B135" s="1781"/>
      <c r="C135" s="1782"/>
      <c r="D135" s="1782"/>
      <c r="E135" s="1782"/>
      <c r="F135" s="1782"/>
      <c r="G135" s="1782"/>
      <c r="H135" s="1782"/>
      <c r="I135" s="1783"/>
    </row>
    <row r="136" spans="2:9" ht="18" customHeight="1">
      <c r="B136" s="1781"/>
      <c r="C136" s="1782"/>
      <c r="D136" s="1782"/>
      <c r="E136" s="1782"/>
      <c r="F136" s="1782"/>
      <c r="G136" s="1782"/>
      <c r="H136" s="1782"/>
      <c r="I136" s="1783"/>
    </row>
    <row r="137" spans="2:9" ht="18" customHeight="1" thickBot="1">
      <c r="B137" s="1784"/>
      <c r="C137" s="1785"/>
      <c r="D137" s="1785"/>
      <c r="E137" s="1785"/>
      <c r="F137" s="1785"/>
      <c r="G137" s="1785"/>
      <c r="H137" s="1785"/>
      <c r="I137" s="1786"/>
    </row>
    <row r="138" spans="2:9" ht="12" customHeight="1">
      <c r="I138" s="295" t="str">
        <f ca="1">$B$3&amp;"_個票"&amp;$C$8</f>
        <v>別添6_個票7</v>
      </c>
    </row>
    <row r="139" spans="2:9" ht="18" customHeight="1" thickBot="1">
      <c r="B139" s="33" t="s">
        <v>1116</v>
      </c>
    </row>
    <row r="140" spans="2:9" ht="18" customHeight="1">
      <c r="B140" s="1808" t="s">
        <v>1344</v>
      </c>
      <c r="C140" s="1809"/>
      <c r="D140" s="1809"/>
      <c r="E140" s="1809"/>
      <c r="F140" s="1809"/>
      <c r="G140" s="1809"/>
      <c r="H140" s="1809"/>
      <c r="I140" s="1810"/>
    </row>
    <row r="141" spans="2:9" ht="18" customHeight="1">
      <c r="B141" s="1781"/>
      <c r="C141" s="1782"/>
      <c r="D141" s="1782"/>
      <c r="E141" s="1782"/>
      <c r="F141" s="1782"/>
      <c r="G141" s="1782"/>
      <c r="H141" s="1782"/>
      <c r="I141" s="1783"/>
    </row>
    <row r="142" spans="2:9" ht="18" customHeight="1">
      <c r="B142" s="1781"/>
      <c r="C142" s="1782"/>
      <c r="D142" s="1782"/>
      <c r="E142" s="1782"/>
      <c r="F142" s="1782"/>
      <c r="G142" s="1782"/>
      <c r="H142" s="1782"/>
      <c r="I142" s="1783"/>
    </row>
    <row r="143" spans="2:9" ht="18" customHeight="1">
      <c r="B143" s="1781"/>
      <c r="C143" s="1782"/>
      <c r="D143" s="1782"/>
      <c r="E143" s="1782"/>
      <c r="F143" s="1782"/>
      <c r="G143" s="1782"/>
      <c r="H143" s="1782"/>
      <c r="I143" s="1783"/>
    </row>
    <row r="144" spans="2:9" ht="18" customHeight="1" thickBot="1">
      <c r="B144" s="1784"/>
      <c r="C144" s="1785"/>
      <c r="D144" s="1785"/>
      <c r="E144" s="1785"/>
      <c r="F144" s="1785"/>
      <c r="G144" s="1785"/>
      <c r="H144" s="1785"/>
      <c r="I144" s="1786"/>
    </row>
    <row r="145" spans="2:9" ht="18" customHeight="1" thickBot="1"/>
    <row r="146" spans="2:9" ht="18" customHeight="1">
      <c r="B146" s="290" t="s">
        <v>1136</v>
      </c>
      <c r="C146" s="291"/>
      <c r="D146" s="291"/>
      <c r="E146" s="291"/>
      <c r="F146" s="291"/>
      <c r="G146" s="291"/>
      <c r="H146" s="291"/>
      <c r="I146" s="292"/>
    </row>
    <row r="147" spans="2:9" ht="18" customHeight="1">
      <c r="B147" s="1781"/>
      <c r="C147" s="1782"/>
      <c r="D147" s="1782"/>
      <c r="E147" s="1782"/>
      <c r="F147" s="1782"/>
      <c r="G147" s="1782"/>
      <c r="H147" s="1782"/>
      <c r="I147" s="1783"/>
    </row>
    <row r="148" spans="2:9" ht="18" customHeight="1">
      <c r="B148" s="1781"/>
      <c r="C148" s="1782"/>
      <c r="D148" s="1782"/>
      <c r="E148" s="1782"/>
      <c r="F148" s="1782"/>
      <c r="G148" s="1782"/>
      <c r="H148" s="1782"/>
      <c r="I148" s="1783"/>
    </row>
    <row r="149" spans="2:9" ht="18" customHeight="1">
      <c r="B149" s="1781"/>
      <c r="C149" s="1782"/>
      <c r="D149" s="1782"/>
      <c r="E149" s="1782"/>
      <c r="F149" s="1782"/>
      <c r="G149" s="1782"/>
      <c r="H149" s="1782"/>
      <c r="I149" s="1783"/>
    </row>
    <row r="150" spans="2:9" ht="18" customHeight="1">
      <c r="B150" s="1781"/>
      <c r="C150" s="1782"/>
      <c r="D150" s="1782"/>
      <c r="E150" s="1782"/>
      <c r="F150" s="1782"/>
      <c r="G150" s="1782"/>
      <c r="H150" s="1782"/>
      <c r="I150" s="1783"/>
    </row>
    <row r="151" spans="2:9" ht="18" customHeight="1">
      <c r="B151" s="1781"/>
      <c r="C151" s="1782"/>
      <c r="D151" s="1782"/>
      <c r="E151" s="1782"/>
      <c r="F151" s="1782"/>
      <c r="G151" s="1782"/>
      <c r="H151" s="1782"/>
      <c r="I151" s="1783"/>
    </row>
    <row r="152" spans="2:9" ht="18" customHeight="1">
      <c r="B152" s="1781"/>
      <c r="C152" s="1782"/>
      <c r="D152" s="1782"/>
      <c r="E152" s="1782"/>
      <c r="F152" s="1782"/>
      <c r="G152" s="1782"/>
      <c r="H152" s="1782"/>
      <c r="I152" s="1783"/>
    </row>
    <row r="153" spans="2:9" ht="18" customHeight="1">
      <c r="B153" s="1781"/>
      <c r="C153" s="1782"/>
      <c r="D153" s="1782"/>
      <c r="E153" s="1782"/>
      <c r="F153" s="1782"/>
      <c r="G153" s="1782"/>
      <c r="H153" s="1782"/>
      <c r="I153" s="1783"/>
    </row>
    <row r="154" spans="2:9" ht="18" customHeight="1">
      <c r="B154" s="1781"/>
      <c r="C154" s="1782"/>
      <c r="D154" s="1782"/>
      <c r="E154" s="1782"/>
      <c r="F154" s="1782"/>
      <c r="G154" s="1782"/>
      <c r="H154" s="1782"/>
      <c r="I154" s="1783"/>
    </row>
    <row r="155" spans="2:9" ht="18" customHeight="1">
      <c r="B155" s="1781"/>
      <c r="C155" s="1782"/>
      <c r="D155" s="1782"/>
      <c r="E155" s="1782"/>
      <c r="F155" s="1782"/>
      <c r="G155" s="1782"/>
      <c r="H155" s="1782"/>
      <c r="I155" s="1783"/>
    </row>
    <row r="156" spans="2:9" ht="18" customHeight="1" thickBot="1">
      <c r="B156" s="1784"/>
      <c r="C156" s="1785"/>
      <c r="D156" s="1785"/>
      <c r="E156" s="1785"/>
      <c r="F156" s="1785"/>
      <c r="G156" s="1785"/>
      <c r="H156" s="1785"/>
      <c r="I156" s="1786"/>
    </row>
    <row r="157" spans="2:9" ht="18" customHeight="1">
      <c r="B157" s="290" t="s">
        <v>1137</v>
      </c>
      <c r="C157" s="293"/>
      <c r="D157" s="293"/>
      <c r="E157" s="293"/>
      <c r="F157" s="293"/>
      <c r="G157" s="293"/>
      <c r="H157" s="293"/>
      <c r="I157" s="294"/>
    </row>
    <row r="158" spans="2:9" ht="18" customHeight="1">
      <c r="B158" s="1781"/>
      <c r="C158" s="1782"/>
      <c r="D158" s="1782"/>
      <c r="E158" s="1782"/>
      <c r="F158" s="1782"/>
      <c r="G158" s="1782"/>
      <c r="H158" s="1782"/>
      <c r="I158" s="1783"/>
    </row>
    <row r="159" spans="2:9" ht="18" customHeight="1">
      <c r="B159" s="1781"/>
      <c r="C159" s="1782"/>
      <c r="D159" s="1782"/>
      <c r="E159" s="1782"/>
      <c r="F159" s="1782"/>
      <c r="G159" s="1782"/>
      <c r="H159" s="1782"/>
      <c r="I159" s="1783"/>
    </row>
    <row r="160" spans="2:9" ht="18" customHeight="1">
      <c r="B160" s="1781"/>
      <c r="C160" s="1782"/>
      <c r="D160" s="1782"/>
      <c r="E160" s="1782"/>
      <c r="F160" s="1782"/>
      <c r="G160" s="1782"/>
      <c r="H160" s="1782"/>
      <c r="I160" s="1783"/>
    </row>
    <row r="161" spans="2:9" ht="18" customHeight="1">
      <c r="B161" s="1781"/>
      <c r="C161" s="1782"/>
      <c r="D161" s="1782"/>
      <c r="E161" s="1782"/>
      <c r="F161" s="1782"/>
      <c r="G161" s="1782"/>
      <c r="H161" s="1782"/>
      <c r="I161" s="1783"/>
    </row>
    <row r="162" spans="2:9" ht="18" customHeight="1">
      <c r="B162" s="1781"/>
      <c r="C162" s="1782"/>
      <c r="D162" s="1782"/>
      <c r="E162" s="1782"/>
      <c r="F162" s="1782"/>
      <c r="G162" s="1782"/>
      <c r="H162" s="1782"/>
      <c r="I162" s="1783"/>
    </row>
    <row r="163" spans="2:9" ht="18" customHeight="1">
      <c r="B163" s="1781"/>
      <c r="C163" s="1782"/>
      <c r="D163" s="1782"/>
      <c r="E163" s="1782"/>
      <c r="F163" s="1782"/>
      <c r="G163" s="1782"/>
      <c r="H163" s="1782"/>
      <c r="I163" s="1783"/>
    </row>
    <row r="164" spans="2:9" ht="18" customHeight="1">
      <c r="B164" s="1781"/>
      <c r="C164" s="1782"/>
      <c r="D164" s="1782"/>
      <c r="E164" s="1782"/>
      <c r="F164" s="1782"/>
      <c r="G164" s="1782"/>
      <c r="H164" s="1782"/>
      <c r="I164" s="1783"/>
    </row>
    <row r="165" spans="2:9" ht="18" customHeight="1">
      <c r="B165" s="1781"/>
      <c r="C165" s="1782"/>
      <c r="D165" s="1782"/>
      <c r="E165" s="1782"/>
      <c r="F165" s="1782"/>
      <c r="G165" s="1782"/>
      <c r="H165" s="1782"/>
      <c r="I165" s="1783"/>
    </row>
    <row r="166" spans="2:9" ht="18" customHeight="1">
      <c r="B166" s="1781"/>
      <c r="C166" s="1782"/>
      <c r="D166" s="1782"/>
      <c r="E166" s="1782"/>
      <c r="F166" s="1782"/>
      <c r="G166" s="1782"/>
      <c r="H166" s="1782"/>
      <c r="I166" s="1783"/>
    </row>
    <row r="167" spans="2:9" ht="18" customHeight="1" thickBot="1">
      <c r="B167" s="1784"/>
      <c r="C167" s="1785"/>
      <c r="D167" s="1785"/>
      <c r="E167" s="1785"/>
      <c r="F167" s="1785"/>
      <c r="G167" s="1785"/>
      <c r="H167" s="1785"/>
      <c r="I167" s="1786"/>
    </row>
    <row r="168" spans="2:9" ht="18" customHeight="1" thickBot="1"/>
    <row r="169" spans="2:9" ht="18" customHeight="1">
      <c r="B169" s="290" t="s">
        <v>1139</v>
      </c>
      <c r="C169" s="293"/>
      <c r="D169" s="293"/>
      <c r="E169" s="293"/>
      <c r="F169" s="293"/>
      <c r="G169" s="293"/>
      <c r="H169" s="293"/>
      <c r="I169" s="294"/>
    </row>
    <row r="170" spans="2:9" ht="18" customHeight="1">
      <c r="B170" s="1781"/>
      <c r="C170" s="1782"/>
      <c r="D170" s="1782"/>
      <c r="E170" s="1782"/>
      <c r="F170" s="1782"/>
      <c r="G170" s="1782"/>
      <c r="H170" s="1782"/>
      <c r="I170" s="1783"/>
    </row>
    <row r="171" spans="2:9" ht="18" customHeight="1">
      <c r="B171" s="1781"/>
      <c r="C171" s="1782"/>
      <c r="D171" s="1782"/>
      <c r="E171" s="1782"/>
      <c r="F171" s="1782"/>
      <c r="G171" s="1782"/>
      <c r="H171" s="1782"/>
      <c r="I171" s="1783"/>
    </row>
    <row r="172" spans="2:9" ht="18" customHeight="1">
      <c r="B172" s="1781"/>
      <c r="C172" s="1782"/>
      <c r="D172" s="1782"/>
      <c r="E172" s="1782"/>
      <c r="F172" s="1782"/>
      <c r="G172" s="1782"/>
      <c r="H172" s="1782"/>
      <c r="I172" s="1783"/>
    </row>
    <row r="173" spans="2:9" ht="18" customHeight="1">
      <c r="B173" s="1781"/>
      <c r="C173" s="1782"/>
      <c r="D173" s="1782"/>
      <c r="E173" s="1782"/>
      <c r="F173" s="1782"/>
      <c r="G173" s="1782"/>
      <c r="H173" s="1782"/>
      <c r="I173" s="1783"/>
    </row>
    <row r="174" spans="2:9" ht="18" customHeight="1">
      <c r="B174" s="1781"/>
      <c r="C174" s="1782"/>
      <c r="D174" s="1782"/>
      <c r="E174" s="1782"/>
      <c r="F174" s="1782"/>
      <c r="G174" s="1782"/>
      <c r="H174" s="1782"/>
      <c r="I174" s="1783"/>
    </row>
    <row r="175" spans="2:9" ht="18" customHeight="1">
      <c r="B175" s="1781"/>
      <c r="C175" s="1782"/>
      <c r="D175" s="1782"/>
      <c r="E175" s="1782"/>
      <c r="F175" s="1782"/>
      <c r="G175" s="1782"/>
      <c r="H175" s="1782"/>
      <c r="I175" s="1783"/>
    </row>
    <row r="176" spans="2:9" ht="18" customHeight="1">
      <c r="B176" s="1781"/>
      <c r="C176" s="1782"/>
      <c r="D176" s="1782"/>
      <c r="E176" s="1782"/>
      <c r="F176" s="1782"/>
      <c r="G176" s="1782"/>
      <c r="H176" s="1782"/>
      <c r="I176" s="1783"/>
    </row>
    <row r="177" spans="2:9" ht="18" customHeight="1">
      <c r="B177" s="1781"/>
      <c r="C177" s="1782"/>
      <c r="D177" s="1782"/>
      <c r="E177" s="1782"/>
      <c r="F177" s="1782"/>
      <c r="G177" s="1782"/>
      <c r="H177" s="1782"/>
      <c r="I177" s="1783"/>
    </row>
    <row r="178" spans="2:9" ht="18" customHeight="1">
      <c r="B178" s="1781"/>
      <c r="C178" s="1782"/>
      <c r="D178" s="1782"/>
      <c r="E178" s="1782"/>
      <c r="F178" s="1782"/>
      <c r="G178" s="1782"/>
      <c r="H178" s="1782"/>
      <c r="I178" s="1783"/>
    </row>
    <row r="179" spans="2:9" ht="18" customHeight="1" thickBot="1">
      <c r="B179" s="1784"/>
      <c r="C179" s="1785"/>
      <c r="D179" s="1785"/>
      <c r="E179" s="1785"/>
      <c r="F179" s="1785"/>
      <c r="G179" s="1785"/>
      <c r="H179" s="1785"/>
      <c r="I179" s="1786"/>
    </row>
    <row r="180" spans="2:9" ht="12" customHeight="1">
      <c r="I180" s="295" t="str">
        <f ca="1">$B$3&amp;"_個票"&amp;$C$8</f>
        <v>別添6_個票7</v>
      </c>
    </row>
    <row r="181" spans="2:9" ht="18" customHeight="1" thickBot="1">
      <c r="B181" s="33" t="s">
        <v>1575</v>
      </c>
      <c r="I181" s="295"/>
    </row>
    <row r="182" spans="2:9" ht="18" customHeight="1">
      <c r="B182" s="1796"/>
      <c r="C182" s="1797"/>
      <c r="D182" s="1797"/>
      <c r="E182" s="1797"/>
      <c r="F182" s="1797"/>
      <c r="G182" s="1797"/>
      <c r="H182" s="1797"/>
      <c r="I182" s="1798"/>
    </row>
    <row r="183" spans="2:9" ht="18" customHeight="1">
      <c r="B183" s="1799"/>
      <c r="C183" s="1800"/>
      <c r="D183" s="1800"/>
      <c r="E183" s="1800"/>
      <c r="F183" s="1800"/>
      <c r="G183" s="1800"/>
      <c r="H183" s="1800"/>
      <c r="I183" s="1801"/>
    </row>
    <row r="184" spans="2:9" ht="18" customHeight="1">
      <c r="B184" s="1799"/>
      <c r="C184" s="1800"/>
      <c r="D184" s="1800"/>
      <c r="E184" s="1800"/>
      <c r="F184" s="1800"/>
      <c r="G184" s="1800"/>
      <c r="H184" s="1800"/>
      <c r="I184" s="1801"/>
    </row>
    <row r="185" spans="2:9" ht="18" customHeight="1">
      <c r="B185" s="1799"/>
      <c r="C185" s="1800"/>
      <c r="D185" s="1800"/>
      <c r="E185" s="1800"/>
      <c r="F185" s="1800"/>
      <c r="G185" s="1800"/>
      <c r="H185" s="1800"/>
      <c r="I185" s="1801"/>
    </row>
    <row r="186" spans="2:9" ht="18" customHeight="1">
      <c r="B186" s="1799"/>
      <c r="C186" s="1800"/>
      <c r="D186" s="1800"/>
      <c r="E186" s="1800"/>
      <c r="F186" s="1800"/>
      <c r="G186" s="1800"/>
      <c r="H186" s="1800"/>
      <c r="I186" s="1801"/>
    </row>
    <row r="187" spans="2:9" ht="18" customHeight="1" thickBot="1">
      <c r="B187" s="1802"/>
      <c r="C187" s="1803"/>
      <c r="D187" s="1803"/>
      <c r="E187" s="1803"/>
      <c r="F187" s="1803"/>
      <c r="G187" s="1803"/>
      <c r="H187" s="1803"/>
      <c r="I187" s="1804"/>
    </row>
    <row r="188" spans="2:9" ht="18" customHeight="1">
      <c r="I188" s="295"/>
    </row>
    <row r="189" spans="2:9" ht="18" customHeight="1" thickBot="1">
      <c r="B189" s="33" t="s">
        <v>1576</v>
      </c>
    </row>
    <row r="190" spans="2:9" ht="18" customHeight="1">
      <c r="B190" s="1808" t="s">
        <v>1117</v>
      </c>
      <c r="C190" s="1809"/>
      <c r="D190" s="1809"/>
      <c r="E190" s="1809"/>
      <c r="F190" s="1809"/>
      <c r="G190" s="1809"/>
      <c r="H190" s="1809"/>
      <c r="I190" s="1810"/>
    </row>
    <row r="191" spans="2:9" ht="18" customHeight="1">
      <c r="B191" s="1781"/>
      <c r="C191" s="1782"/>
      <c r="D191" s="1782"/>
      <c r="E191" s="1782"/>
      <c r="F191" s="1782"/>
      <c r="G191" s="1782"/>
      <c r="H191" s="1782"/>
      <c r="I191" s="1783"/>
    </row>
    <row r="192" spans="2:9" ht="18" customHeight="1">
      <c r="B192" s="1781"/>
      <c r="C192" s="1782"/>
      <c r="D192" s="1782"/>
      <c r="E192" s="1782"/>
      <c r="F192" s="1782"/>
      <c r="G192" s="1782"/>
      <c r="H192" s="1782"/>
      <c r="I192" s="1783"/>
    </row>
    <row r="193" spans="2:9" ht="18" customHeight="1">
      <c r="B193" s="1781"/>
      <c r="C193" s="1782"/>
      <c r="D193" s="1782"/>
      <c r="E193" s="1782"/>
      <c r="F193" s="1782"/>
      <c r="G193" s="1782"/>
      <c r="H193" s="1782"/>
      <c r="I193" s="1783"/>
    </row>
    <row r="194" spans="2:9" ht="18" customHeight="1">
      <c r="B194" s="1781"/>
      <c r="C194" s="1782"/>
      <c r="D194" s="1782"/>
      <c r="E194" s="1782"/>
      <c r="F194" s="1782"/>
      <c r="G194" s="1782"/>
      <c r="H194" s="1782"/>
      <c r="I194" s="1783"/>
    </row>
    <row r="195" spans="2:9" ht="18" customHeight="1">
      <c r="B195" s="1781"/>
      <c r="C195" s="1782"/>
      <c r="D195" s="1782"/>
      <c r="E195" s="1782"/>
      <c r="F195" s="1782"/>
      <c r="G195" s="1782"/>
      <c r="H195" s="1782"/>
      <c r="I195" s="1783"/>
    </row>
    <row r="196" spans="2:9" ht="18" customHeight="1">
      <c r="B196" s="1781"/>
      <c r="C196" s="1782"/>
      <c r="D196" s="1782"/>
      <c r="E196" s="1782"/>
      <c r="F196" s="1782"/>
      <c r="G196" s="1782"/>
      <c r="H196" s="1782"/>
      <c r="I196" s="1783"/>
    </row>
    <row r="197" spans="2:9" ht="18" customHeight="1">
      <c r="B197" s="1781"/>
      <c r="C197" s="1782"/>
      <c r="D197" s="1782"/>
      <c r="E197" s="1782"/>
      <c r="F197" s="1782"/>
      <c r="G197" s="1782"/>
      <c r="H197" s="1782"/>
      <c r="I197" s="1783"/>
    </row>
    <row r="198" spans="2:9" ht="18" customHeight="1" thickBot="1">
      <c r="B198" s="1784"/>
      <c r="C198" s="1785"/>
      <c r="D198" s="1785"/>
      <c r="E198" s="1785"/>
      <c r="F198" s="1785"/>
      <c r="G198" s="1785"/>
      <c r="H198" s="1785"/>
      <c r="I198" s="1786"/>
    </row>
    <row r="199" spans="2:9" ht="18" customHeight="1">
      <c r="B199" s="1808" t="s">
        <v>1118</v>
      </c>
      <c r="C199" s="1809"/>
      <c r="D199" s="1809"/>
      <c r="E199" s="1809"/>
      <c r="F199" s="1809"/>
      <c r="G199" s="1809"/>
      <c r="H199" s="1809"/>
      <c r="I199" s="1810"/>
    </row>
    <row r="200" spans="2:9" ht="18" customHeight="1">
      <c r="B200" s="1781"/>
      <c r="C200" s="1782"/>
      <c r="D200" s="1782"/>
      <c r="E200" s="1782"/>
      <c r="F200" s="1782"/>
      <c r="G200" s="1782"/>
      <c r="H200" s="1782"/>
      <c r="I200" s="1783"/>
    </row>
    <row r="201" spans="2:9" ht="18" customHeight="1">
      <c r="B201" s="1781"/>
      <c r="C201" s="1782"/>
      <c r="D201" s="1782"/>
      <c r="E201" s="1782"/>
      <c r="F201" s="1782"/>
      <c r="G201" s="1782"/>
      <c r="H201" s="1782"/>
      <c r="I201" s="1783"/>
    </row>
    <row r="202" spans="2:9" ht="18" customHeight="1">
      <c r="B202" s="1781"/>
      <c r="C202" s="1782"/>
      <c r="D202" s="1782"/>
      <c r="E202" s="1782"/>
      <c r="F202" s="1782"/>
      <c r="G202" s="1782"/>
      <c r="H202" s="1782"/>
      <c r="I202" s="1783"/>
    </row>
    <row r="203" spans="2:9" ht="18" customHeight="1">
      <c r="B203" s="1781"/>
      <c r="C203" s="1782"/>
      <c r="D203" s="1782"/>
      <c r="E203" s="1782"/>
      <c r="F203" s="1782"/>
      <c r="G203" s="1782"/>
      <c r="H203" s="1782"/>
      <c r="I203" s="1783"/>
    </row>
    <row r="204" spans="2:9" ht="18" customHeight="1">
      <c r="B204" s="1781"/>
      <c r="C204" s="1782"/>
      <c r="D204" s="1782"/>
      <c r="E204" s="1782"/>
      <c r="F204" s="1782"/>
      <c r="G204" s="1782"/>
      <c r="H204" s="1782"/>
      <c r="I204" s="1783"/>
    </row>
    <row r="205" spans="2:9" ht="18" customHeight="1">
      <c r="B205" s="1781"/>
      <c r="C205" s="1782"/>
      <c r="D205" s="1782"/>
      <c r="E205" s="1782"/>
      <c r="F205" s="1782"/>
      <c r="G205" s="1782"/>
      <c r="H205" s="1782"/>
      <c r="I205" s="1783"/>
    </row>
    <row r="206" spans="2:9" ht="18" customHeight="1">
      <c r="B206" s="1781"/>
      <c r="C206" s="1782"/>
      <c r="D206" s="1782"/>
      <c r="E206" s="1782"/>
      <c r="F206" s="1782"/>
      <c r="G206" s="1782"/>
      <c r="H206" s="1782"/>
      <c r="I206" s="1783"/>
    </row>
    <row r="207" spans="2:9" ht="18" customHeight="1" thickBot="1">
      <c r="B207" s="1784"/>
      <c r="C207" s="1785"/>
      <c r="D207" s="1785"/>
      <c r="E207" s="1785"/>
      <c r="F207" s="1785"/>
      <c r="G207" s="1785"/>
      <c r="H207" s="1785"/>
      <c r="I207" s="1786"/>
    </row>
    <row r="208" spans="2:9" ht="18" customHeight="1">
      <c r="B208" s="1793" t="s">
        <v>1119</v>
      </c>
      <c r="C208" s="1794"/>
      <c r="D208" s="1794"/>
      <c r="E208" s="1794"/>
      <c r="F208" s="1794"/>
      <c r="G208" s="1794"/>
      <c r="H208" s="1794"/>
      <c r="I208" s="1795"/>
    </row>
    <row r="209" spans="2:9" ht="18" customHeight="1">
      <c r="B209" s="1781"/>
      <c r="C209" s="1782"/>
      <c r="D209" s="1782"/>
      <c r="E209" s="1782"/>
      <c r="F209" s="1782"/>
      <c r="G209" s="1782"/>
      <c r="H209" s="1782"/>
      <c r="I209" s="1783"/>
    </row>
    <row r="210" spans="2:9" ht="18" customHeight="1">
      <c r="B210" s="1781"/>
      <c r="C210" s="1782"/>
      <c r="D210" s="1782"/>
      <c r="E210" s="1782"/>
      <c r="F210" s="1782"/>
      <c r="G210" s="1782"/>
      <c r="H210" s="1782"/>
      <c r="I210" s="1783"/>
    </row>
    <row r="211" spans="2:9" ht="18" customHeight="1">
      <c r="B211" s="1781"/>
      <c r="C211" s="1782"/>
      <c r="D211" s="1782"/>
      <c r="E211" s="1782"/>
      <c r="F211" s="1782"/>
      <c r="G211" s="1782"/>
      <c r="H211" s="1782"/>
      <c r="I211" s="1783"/>
    </row>
    <row r="212" spans="2:9" ht="18" customHeight="1">
      <c r="B212" s="1781"/>
      <c r="C212" s="1782"/>
      <c r="D212" s="1782"/>
      <c r="E212" s="1782"/>
      <c r="F212" s="1782"/>
      <c r="G212" s="1782"/>
      <c r="H212" s="1782"/>
      <c r="I212" s="1783"/>
    </row>
    <row r="213" spans="2:9" ht="18" customHeight="1">
      <c r="B213" s="1781"/>
      <c r="C213" s="1782"/>
      <c r="D213" s="1782"/>
      <c r="E213" s="1782"/>
      <c r="F213" s="1782"/>
      <c r="G213" s="1782"/>
      <c r="H213" s="1782"/>
      <c r="I213" s="1783"/>
    </row>
    <row r="214" spans="2:9" ht="18" customHeight="1">
      <c r="B214" s="1781"/>
      <c r="C214" s="1782"/>
      <c r="D214" s="1782"/>
      <c r="E214" s="1782"/>
      <c r="F214" s="1782"/>
      <c r="G214" s="1782"/>
      <c r="H214" s="1782"/>
      <c r="I214" s="1783"/>
    </row>
    <row r="215" spans="2:9" ht="18" customHeight="1">
      <c r="B215" s="1781"/>
      <c r="C215" s="1782"/>
      <c r="D215" s="1782"/>
      <c r="E215" s="1782"/>
      <c r="F215" s="1782"/>
      <c r="G215" s="1782"/>
      <c r="H215" s="1782"/>
      <c r="I215" s="1783"/>
    </row>
    <row r="216" spans="2:9" ht="18" customHeight="1" thickBot="1">
      <c r="B216" s="1784"/>
      <c r="C216" s="1785"/>
      <c r="D216" s="1785"/>
      <c r="E216" s="1785"/>
      <c r="F216" s="1785"/>
      <c r="G216" s="1785"/>
      <c r="H216" s="1785"/>
      <c r="I216" s="1786"/>
    </row>
    <row r="217" spans="2:9" ht="18" customHeight="1">
      <c r="B217" s="1793" t="s">
        <v>1120</v>
      </c>
      <c r="C217" s="1794"/>
      <c r="D217" s="1794"/>
      <c r="E217" s="1794"/>
      <c r="F217" s="1794"/>
      <c r="G217" s="1794"/>
      <c r="H217" s="1794"/>
      <c r="I217" s="1795"/>
    </row>
    <row r="218" spans="2:9" ht="18" customHeight="1">
      <c r="B218" s="1781"/>
      <c r="C218" s="1782"/>
      <c r="D218" s="1782"/>
      <c r="E218" s="1782"/>
      <c r="F218" s="1782"/>
      <c r="G218" s="1782"/>
      <c r="H218" s="1782"/>
      <c r="I218" s="1783"/>
    </row>
    <row r="219" spans="2:9" ht="18" customHeight="1">
      <c r="B219" s="1781"/>
      <c r="C219" s="1782"/>
      <c r="D219" s="1782"/>
      <c r="E219" s="1782"/>
      <c r="F219" s="1782"/>
      <c r="G219" s="1782"/>
      <c r="H219" s="1782"/>
      <c r="I219" s="1783"/>
    </row>
    <row r="220" spans="2:9" ht="18" customHeight="1">
      <c r="B220" s="1781"/>
      <c r="C220" s="1782"/>
      <c r="D220" s="1782"/>
      <c r="E220" s="1782"/>
      <c r="F220" s="1782"/>
      <c r="G220" s="1782"/>
      <c r="H220" s="1782"/>
      <c r="I220" s="1783"/>
    </row>
    <row r="221" spans="2:9" ht="18" customHeight="1">
      <c r="B221" s="1781"/>
      <c r="C221" s="1782"/>
      <c r="D221" s="1782"/>
      <c r="E221" s="1782"/>
      <c r="F221" s="1782"/>
      <c r="G221" s="1782"/>
      <c r="H221" s="1782"/>
      <c r="I221" s="1783"/>
    </row>
    <row r="222" spans="2:9" ht="18" customHeight="1">
      <c r="B222" s="1781"/>
      <c r="C222" s="1782"/>
      <c r="D222" s="1782"/>
      <c r="E222" s="1782"/>
      <c r="F222" s="1782"/>
      <c r="G222" s="1782"/>
      <c r="H222" s="1782"/>
      <c r="I222" s="1783"/>
    </row>
    <row r="223" spans="2:9" ht="18" customHeight="1">
      <c r="B223" s="1781"/>
      <c r="C223" s="1782"/>
      <c r="D223" s="1782"/>
      <c r="E223" s="1782"/>
      <c r="F223" s="1782"/>
      <c r="G223" s="1782"/>
      <c r="H223" s="1782"/>
      <c r="I223" s="1783"/>
    </row>
    <row r="224" spans="2:9" ht="18" customHeight="1">
      <c r="B224" s="1781"/>
      <c r="C224" s="1782"/>
      <c r="D224" s="1782"/>
      <c r="E224" s="1782"/>
      <c r="F224" s="1782"/>
      <c r="G224" s="1782"/>
      <c r="H224" s="1782"/>
      <c r="I224" s="1783"/>
    </row>
    <row r="225" spans="2:9" ht="18" customHeight="1" thickBot="1">
      <c r="B225" s="1784"/>
      <c r="C225" s="1785"/>
      <c r="D225" s="1785"/>
      <c r="E225" s="1785"/>
      <c r="F225" s="1785"/>
      <c r="G225" s="1785"/>
      <c r="H225" s="1785"/>
      <c r="I225" s="1786"/>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97" priority="7">
      <formula>LEN(TRIM(B33))=0</formula>
    </cfRule>
  </conditionalFormatting>
  <conditionalFormatting sqref="B40:B43">
    <cfRule type="containsBlanks" dxfId="96" priority="6">
      <formula>LEN(TRIM(B40))=0</formula>
    </cfRule>
  </conditionalFormatting>
  <conditionalFormatting sqref="B50:I53 B56:I63 B65:I72 B75:I82 B84:I91 B95:I101 B103:I109 B113:I124 B126:I137 B141:I144 B147:I156 B158:I167 B170:I179 B182 B191 B200 B209 B218">
    <cfRule type="containsBlanks" dxfId="95" priority="2">
      <formula>LEN(TRIM(B50))=0</formula>
    </cfRule>
  </conditionalFormatting>
  <conditionalFormatting sqref="C33:C36">
    <cfRule type="containsBlanks" dxfId="94" priority="4">
      <formula>LEN(TRIM(C33))=0</formula>
    </cfRule>
  </conditionalFormatting>
  <conditionalFormatting sqref="C40:C43">
    <cfRule type="containsBlanks" dxfId="93" priority="3">
      <formula>LEN(TRIM(C40))=0</formula>
    </cfRule>
  </conditionalFormatting>
  <conditionalFormatting sqref="C9:I10 C13:I15 B191:I198 B200:I207 B209:I216 B218:I225">
    <cfRule type="containsBlanks" dxfId="92" priority="5">
      <formula>LEN(TRIM(B9))=0</formula>
    </cfRule>
  </conditionalFormatting>
  <conditionalFormatting sqref="C11:I12 C16:I16">
    <cfRule type="containsBlanks" dxfId="91" priority="8">
      <formula>LEN(TRIM(C11))=0</formula>
    </cfRule>
  </conditionalFormatting>
  <conditionalFormatting sqref="C21:I25 C8 C19:I19 C20 C28:C29">
    <cfRule type="containsBlanks" dxfId="90" priority="11">
      <formula>LEN(TRIM(C8))=0</formula>
    </cfRule>
  </conditionalFormatting>
  <conditionalFormatting sqref="C21:I25">
    <cfRule type="containsBlanks" dxfId="89" priority="1">
      <formula>LEN(TRIM(C21))=0</formula>
    </cfRule>
  </conditionalFormatting>
  <conditionalFormatting sqref="D33:I36 G37 I37">
    <cfRule type="containsBlanks" dxfId="88" priority="10">
      <formula>LEN(TRIM(D33))=0</formula>
    </cfRule>
  </conditionalFormatting>
  <conditionalFormatting sqref="D40:I43 G44 I44">
    <cfRule type="containsBlanks" dxfId="87" priority="9">
      <formula>LEN(TRIM(D40))=0</formula>
    </cfRule>
  </conditionalFormatting>
  <dataValidations count="4">
    <dataValidation type="list" allowBlank="1" showInputMessage="1" showErrorMessage="1" sqref="B40:B43 B33:B36" xr:uid="{C0955EAF-DFF4-439B-AF24-B59BBA0D58E2}">
      <formula1>活動種別</formula1>
    </dataValidation>
    <dataValidation type="list" allowBlank="1" showInputMessage="1" showErrorMessage="1" sqref="C16:I16" xr:uid="{7A62B2AC-5354-4491-908C-A7EA0E9BF4C4}">
      <formula1>補助対象の種類</formula1>
    </dataValidation>
    <dataValidation type="list" allowBlank="1" showInputMessage="1" showErrorMessage="1" sqref="C12:I12" xr:uid="{A0E69C24-9A32-44D7-A801-09EC6891F526}">
      <formula1>システム・設備区分</formula1>
    </dataValidation>
    <dataValidation type="list" allowBlank="1" showInputMessage="1" showErrorMessage="1" sqref="C11:I11" xr:uid="{C93769C3-D78B-4BC1-912A-5385B1308517}">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D3258-B60D-4AFE-8674-4F605546AA5C}">
  <sheetPr codeName="Sheet22">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57" t="s">
        <v>1258</v>
      </c>
      <c r="C5" s="1757"/>
      <c r="D5" s="1757"/>
      <c r="E5" s="1757"/>
      <c r="F5" s="1757"/>
      <c r="G5" s="1757"/>
      <c r="H5" s="1757"/>
      <c r="I5" s="1757"/>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1" t="s">
        <v>1121</v>
      </c>
      <c r="C8" s="654" t="str">
        <f ca="1">MID(CELL("filename",A1),FIND("票",CELL("filename",K2))+1,LEN(CELL("filename",A1)))</f>
        <v>8</v>
      </c>
      <c r="D8" s="178"/>
      <c r="E8" s="178"/>
      <c r="F8" s="178"/>
      <c r="N8" s="157"/>
    </row>
    <row r="9" spans="2:27" ht="25.15" customHeight="1">
      <c r="B9" s="823" t="s">
        <v>1537</v>
      </c>
      <c r="C9" s="1758"/>
      <c r="D9" s="1759"/>
      <c r="E9" s="1759"/>
      <c r="F9" s="1759"/>
      <c r="G9" s="1759"/>
      <c r="H9" s="1759"/>
      <c r="I9" s="1760"/>
      <c r="L9" s="315"/>
      <c r="M9" s="315"/>
      <c r="N9" s="315"/>
      <c r="O9" s="315"/>
      <c r="P9" s="315"/>
      <c r="Q9" s="315"/>
      <c r="R9" s="315"/>
      <c r="S9" s="315"/>
      <c r="T9" s="315"/>
      <c r="U9" s="315"/>
      <c r="V9" s="315"/>
      <c r="W9" s="159"/>
    </row>
    <row r="10" spans="2:27" ht="30" customHeight="1">
      <c r="B10" s="824" t="s">
        <v>1099</v>
      </c>
      <c r="C10" s="1754"/>
      <c r="D10" s="1755"/>
      <c r="E10" s="1755"/>
      <c r="F10" s="1755"/>
      <c r="G10" s="1755"/>
      <c r="H10" s="1755"/>
      <c r="I10" s="1756"/>
      <c r="L10" s="315"/>
      <c r="M10" s="315"/>
      <c r="N10" s="315"/>
      <c r="O10" s="315"/>
      <c r="P10" s="315"/>
      <c r="Q10" s="315"/>
      <c r="R10" s="315"/>
      <c r="S10" s="315"/>
      <c r="T10" s="315"/>
      <c r="U10" s="315"/>
      <c r="V10" s="315"/>
      <c r="W10" s="315"/>
    </row>
    <row r="11" spans="2:27" ht="18" customHeight="1">
      <c r="B11" s="824" t="s">
        <v>1101</v>
      </c>
      <c r="C11" s="1754"/>
      <c r="D11" s="1755"/>
      <c r="E11" s="1755"/>
      <c r="F11" s="1755"/>
      <c r="G11" s="1755"/>
      <c r="H11" s="1755"/>
      <c r="I11" s="1756"/>
      <c r="L11" s="315"/>
      <c r="M11" s="315"/>
      <c r="N11" s="315"/>
      <c r="O11" s="315"/>
      <c r="P11" s="315"/>
      <c r="Q11" s="315"/>
      <c r="R11" s="315"/>
      <c r="S11" s="315"/>
      <c r="T11" s="315"/>
      <c r="U11" s="315"/>
      <c r="V11" s="315"/>
      <c r="W11" s="315"/>
      <c r="X11" s="315"/>
      <c r="Y11" s="315"/>
      <c r="Z11" s="315"/>
      <c r="AA11" s="315"/>
    </row>
    <row r="12" spans="2:27" ht="18" customHeight="1">
      <c r="B12" s="824" t="s">
        <v>1100</v>
      </c>
      <c r="C12" s="1754"/>
      <c r="D12" s="1755"/>
      <c r="E12" s="1755"/>
      <c r="F12" s="1755"/>
      <c r="G12" s="1755"/>
      <c r="H12" s="1755"/>
      <c r="I12" s="1756"/>
      <c r="L12" s="315"/>
      <c r="M12" s="315"/>
      <c r="N12" s="315"/>
      <c r="O12" s="315"/>
      <c r="P12" s="315"/>
      <c r="Q12" s="315"/>
      <c r="Y12" s="159"/>
      <c r="Z12" s="159"/>
      <c r="AA12" s="159"/>
    </row>
    <row r="13" spans="2:27" ht="18" customHeight="1">
      <c r="B13" s="824" t="s">
        <v>1297</v>
      </c>
      <c r="C13" s="1754"/>
      <c r="D13" s="1755"/>
      <c r="E13" s="1755"/>
      <c r="F13" s="1755"/>
      <c r="G13" s="1755"/>
      <c r="H13" s="1755"/>
      <c r="I13" s="1756"/>
      <c r="L13" s="314"/>
      <c r="M13" s="314"/>
      <c r="N13" s="314"/>
      <c r="O13" s="314"/>
      <c r="P13" s="315"/>
      <c r="Q13" s="315"/>
      <c r="Y13" s="159"/>
      <c r="Z13" s="159"/>
      <c r="AA13" s="159"/>
    </row>
    <row r="14" spans="2:27" ht="18" customHeight="1">
      <c r="B14" s="824" t="s">
        <v>1102</v>
      </c>
      <c r="C14" s="1754"/>
      <c r="D14" s="1755"/>
      <c r="E14" s="1755"/>
      <c r="F14" s="1755"/>
      <c r="G14" s="1755"/>
      <c r="H14" s="1755"/>
      <c r="I14" s="1756"/>
      <c r="L14" s="270"/>
      <c r="M14" s="314"/>
      <c r="N14" s="314"/>
      <c r="O14" s="314"/>
      <c r="P14" s="314"/>
      <c r="Q14" s="314"/>
      <c r="Y14" s="159"/>
      <c r="Z14" s="159"/>
      <c r="AA14" s="159"/>
    </row>
    <row r="15" spans="2:27" ht="18" customHeight="1">
      <c r="B15" s="825" t="s">
        <v>1103</v>
      </c>
      <c r="C15" s="1767"/>
      <c r="D15" s="1768"/>
      <c r="E15" s="1768"/>
      <c r="F15" s="1768"/>
      <c r="G15" s="1768"/>
      <c r="H15" s="1768"/>
      <c r="I15" s="1769"/>
      <c r="L15" s="270"/>
      <c r="M15" s="314"/>
      <c r="N15" s="314"/>
      <c r="O15" s="314"/>
      <c r="P15" s="314"/>
      <c r="Q15" s="314"/>
      <c r="X15" s="159"/>
      <c r="Y15" s="159"/>
      <c r="Z15" s="159"/>
      <c r="AA15" s="159"/>
    </row>
    <row r="16" spans="2:27" ht="18" customHeight="1" thickBot="1">
      <c r="B16" s="826" t="s">
        <v>1207</v>
      </c>
      <c r="C16" s="1770"/>
      <c r="D16" s="1771"/>
      <c r="E16" s="1771"/>
      <c r="F16" s="1771"/>
      <c r="G16" s="1771"/>
      <c r="H16" s="1771"/>
      <c r="I16" s="1772"/>
      <c r="L16" s="270"/>
      <c r="M16" s="314"/>
      <c r="N16" s="314"/>
      <c r="O16" s="314"/>
      <c r="P16" s="314"/>
      <c r="Q16" s="314"/>
      <c r="X16" s="159"/>
      <c r="Y16" s="159"/>
      <c r="Z16" s="159"/>
      <c r="AA16" s="159"/>
    </row>
    <row r="17" spans="2:27" ht="12" customHeight="1">
      <c r="B17" s="688"/>
      <c r="C17" s="688"/>
      <c r="D17" s="688"/>
      <c r="E17" s="688"/>
      <c r="F17" s="688"/>
      <c r="G17" s="688"/>
      <c r="H17" s="688"/>
      <c r="I17" s="688"/>
      <c r="L17" s="270"/>
      <c r="M17" s="314"/>
      <c r="N17" s="314"/>
      <c r="O17" s="314"/>
      <c r="P17" s="314"/>
      <c r="Q17" s="314"/>
      <c r="X17" s="159"/>
      <c r="Y17" s="159"/>
      <c r="Z17" s="159"/>
      <c r="AA17" s="159"/>
    </row>
    <row r="18" spans="2:27" ht="18" customHeight="1" thickBot="1">
      <c r="B18" s="827" t="s">
        <v>1208</v>
      </c>
      <c r="C18" s="688"/>
      <c r="D18" s="688"/>
      <c r="E18" s="688"/>
      <c r="F18" s="688"/>
      <c r="G18" s="688"/>
      <c r="H18" s="688"/>
      <c r="I18" s="688"/>
      <c r="L18" s="270"/>
      <c r="M18" s="314"/>
      <c r="N18" s="314"/>
      <c r="O18" s="314"/>
      <c r="P18" s="314"/>
      <c r="Q18" s="314"/>
      <c r="X18" s="159"/>
      <c r="Y18" s="159"/>
      <c r="Z18" s="159"/>
      <c r="AA18" s="159"/>
    </row>
    <row r="19" spans="2:27" ht="18" customHeight="1" thickBot="1">
      <c r="B19" s="828" t="s">
        <v>1103</v>
      </c>
      <c r="C19" s="1773" t="str">
        <f>IF($C$15="","",$C$15)</f>
        <v/>
      </c>
      <c r="D19" s="1774"/>
      <c r="E19" s="1774"/>
      <c r="F19" s="1774"/>
      <c r="G19" s="1774"/>
      <c r="H19" s="1774"/>
      <c r="I19" s="1775"/>
      <c r="L19" s="270"/>
      <c r="M19" s="314"/>
      <c r="N19" s="314"/>
      <c r="O19" s="314"/>
      <c r="P19" s="314"/>
      <c r="Q19" s="314"/>
      <c r="X19" s="159"/>
      <c r="Y19" s="159"/>
      <c r="Z19" s="159"/>
      <c r="AA19" s="159"/>
    </row>
    <row r="20" spans="2:27" ht="18" customHeight="1" thickBot="1">
      <c r="B20" s="1776" t="s">
        <v>1527</v>
      </c>
      <c r="C20" s="1777"/>
      <c r="D20" s="674"/>
      <c r="E20" s="675"/>
      <c r="F20" s="675"/>
      <c r="G20" s="675"/>
      <c r="H20" s="675"/>
      <c r="I20" s="676"/>
      <c r="L20" s="270"/>
      <c r="M20" s="314"/>
      <c r="N20" s="314"/>
      <c r="O20" s="314"/>
      <c r="P20" s="314"/>
      <c r="Q20" s="314"/>
      <c r="X20" s="159"/>
      <c r="Y20" s="159"/>
      <c r="Z20" s="159"/>
      <c r="AA20" s="159"/>
    </row>
    <row r="21" spans="2:27" ht="18" customHeight="1">
      <c r="B21" s="677" t="s">
        <v>1522</v>
      </c>
      <c r="C21" s="1778"/>
      <c r="D21" s="1779"/>
      <c r="E21" s="1779"/>
      <c r="F21" s="1779"/>
      <c r="G21" s="1779"/>
      <c r="H21" s="1779"/>
      <c r="I21" s="1780"/>
      <c r="L21" s="270"/>
      <c r="M21" s="314"/>
      <c r="N21" s="314"/>
      <c r="O21" s="314"/>
      <c r="P21" s="314"/>
      <c r="Q21" s="314"/>
      <c r="X21" s="159"/>
      <c r="Y21" s="159"/>
      <c r="Z21" s="159"/>
      <c r="AA21" s="159"/>
    </row>
    <row r="22" spans="2:27" ht="18" customHeight="1">
      <c r="B22" s="678" t="s">
        <v>1523</v>
      </c>
      <c r="C22" s="1787"/>
      <c r="D22" s="1788"/>
      <c r="E22" s="1788"/>
      <c r="F22" s="1788"/>
      <c r="G22" s="1788"/>
      <c r="H22" s="1788"/>
      <c r="I22" s="1789"/>
      <c r="L22" s="270"/>
      <c r="M22" s="314"/>
      <c r="N22" s="314"/>
      <c r="O22" s="314"/>
      <c r="P22" s="314"/>
      <c r="Q22" s="314"/>
      <c r="X22" s="159"/>
      <c r="Y22" s="159"/>
      <c r="Z22" s="159"/>
      <c r="AA22" s="159"/>
    </row>
    <row r="23" spans="2:27" ht="24" customHeight="1">
      <c r="B23" s="679" t="s">
        <v>1524</v>
      </c>
      <c r="C23" s="1787"/>
      <c r="D23" s="1788"/>
      <c r="E23" s="1788"/>
      <c r="F23" s="1788"/>
      <c r="G23" s="1788"/>
      <c r="H23" s="1788"/>
      <c r="I23" s="1789"/>
      <c r="L23" s="270"/>
      <c r="M23" s="314"/>
      <c r="N23" s="314"/>
      <c r="O23" s="314"/>
      <c r="P23" s="314"/>
      <c r="Q23" s="314"/>
      <c r="X23" s="159"/>
      <c r="Y23" s="159"/>
      <c r="Z23" s="159"/>
      <c r="AA23" s="159"/>
    </row>
    <row r="24" spans="2:27" ht="22.15" customHeight="1">
      <c r="B24" s="680" t="s">
        <v>1525</v>
      </c>
      <c r="C24" s="1787"/>
      <c r="D24" s="1788"/>
      <c r="E24" s="1788"/>
      <c r="F24" s="1788"/>
      <c r="G24" s="1788"/>
      <c r="H24" s="1788"/>
      <c r="I24" s="1789"/>
      <c r="L24" s="270"/>
      <c r="M24" s="314"/>
      <c r="N24" s="314"/>
      <c r="O24" s="314"/>
      <c r="P24" s="314"/>
      <c r="Q24" s="314"/>
      <c r="X24" s="159"/>
      <c r="Y24" s="159"/>
      <c r="Z24" s="159"/>
      <c r="AA24" s="159"/>
    </row>
    <row r="25" spans="2:27" ht="18" customHeight="1" thickBot="1">
      <c r="B25" s="681" t="s">
        <v>1526</v>
      </c>
      <c r="C25" s="1790"/>
      <c r="D25" s="1791"/>
      <c r="E25" s="1791"/>
      <c r="F25" s="1791"/>
      <c r="G25" s="1791"/>
      <c r="H25" s="1791"/>
      <c r="I25" s="1792"/>
      <c r="R25" s="314"/>
      <c r="S25" s="314"/>
      <c r="T25" s="314"/>
      <c r="U25" s="314"/>
      <c r="V25" s="314"/>
      <c r="W25" s="159"/>
      <c r="X25" s="159"/>
      <c r="Y25" s="159"/>
      <c r="Z25" s="159"/>
      <c r="AA25" s="159"/>
    </row>
    <row r="26" spans="2:27" ht="12" customHeight="1">
      <c r="B26" s="688"/>
      <c r="C26" s="688"/>
      <c r="D26" s="688"/>
      <c r="E26" s="688"/>
      <c r="F26" s="688"/>
      <c r="G26" s="688"/>
      <c r="H26" s="688"/>
      <c r="I26" s="688"/>
      <c r="R26" s="314"/>
      <c r="S26" s="314"/>
      <c r="T26" s="314"/>
      <c r="U26" s="314"/>
      <c r="V26" s="314"/>
      <c r="W26" s="159"/>
      <c r="X26" s="159"/>
      <c r="Y26" s="159"/>
      <c r="Z26" s="159"/>
      <c r="AA26" s="159"/>
    </row>
    <row r="27" spans="2:27" ht="18" customHeight="1" thickBot="1">
      <c r="B27" s="827" t="s">
        <v>1209</v>
      </c>
      <c r="C27" s="688"/>
      <c r="D27" s="688"/>
      <c r="E27" s="688"/>
      <c r="F27" s="688"/>
      <c r="G27" s="688"/>
      <c r="H27" s="688"/>
      <c r="I27" s="688"/>
      <c r="L27" s="254"/>
      <c r="M27" s="233"/>
      <c r="N27" s="233"/>
      <c r="O27" s="233"/>
      <c r="P27" s="233"/>
      <c r="Q27" s="233"/>
      <c r="R27" s="233"/>
      <c r="S27" s="233"/>
      <c r="T27" s="233"/>
      <c r="U27" s="233"/>
      <c r="V27" s="233"/>
      <c r="W27" s="233"/>
      <c r="X27" s="233"/>
      <c r="Y27" s="233"/>
      <c r="Z27" s="233"/>
      <c r="AA27" s="233"/>
    </row>
    <row r="28" spans="2:27" ht="18" customHeight="1">
      <c r="B28" s="829" t="s">
        <v>1113</v>
      </c>
      <c r="C28" s="830" t="e">
        <f>G37-G44</f>
        <v>#VALUE!</v>
      </c>
      <c r="D28" s="831" t="s">
        <v>48</v>
      </c>
      <c r="E28" s="688"/>
      <c r="F28" s="688"/>
      <c r="G28" s="688"/>
      <c r="H28" s="688"/>
      <c r="I28" s="688"/>
    </row>
    <row r="29" spans="2:27" ht="18" customHeight="1" thickBot="1">
      <c r="B29" s="826" t="s">
        <v>1114</v>
      </c>
      <c r="C29" s="832" t="e">
        <f>I37-I44</f>
        <v>#VALUE!</v>
      </c>
      <c r="D29" s="833" t="s">
        <v>1115</v>
      </c>
      <c r="E29" s="688" t="s">
        <v>1176</v>
      </c>
      <c r="F29" s="688"/>
      <c r="G29" s="688"/>
      <c r="H29" s="688"/>
      <c r="I29" s="688"/>
    </row>
    <row r="30" spans="2:27" ht="12" customHeight="1">
      <c r="B30" s="827"/>
      <c r="C30" s="688"/>
      <c r="D30" s="688"/>
      <c r="E30" s="688"/>
      <c r="F30" s="688"/>
      <c r="G30" s="688"/>
      <c r="H30" s="688"/>
      <c r="I30" s="688"/>
      <c r="N30" s="1761" t="s">
        <v>1252</v>
      </c>
      <c r="O30" s="1762"/>
      <c r="P30" s="1762"/>
      <c r="Q30" s="1762"/>
      <c r="R30" s="1763"/>
    </row>
    <row r="31" spans="2:27" ht="18" customHeight="1" thickBot="1">
      <c r="B31" s="834" t="s">
        <v>1131</v>
      </c>
      <c r="C31" s="688"/>
      <c r="D31" s="688"/>
      <c r="E31" s="688"/>
      <c r="F31" s="688"/>
      <c r="G31" s="688"/>
      <c r="H31" s="688"/>
      <c r="I31" s="688"/>
      <c r="N31" s="272" t="s">
        <v>1251</v>
      </c>
      <c r="R31" s="273"/>
    </row>
    <row r="32" spans="2:27" ht="25.15" customHeight="1" thickBot="1">
      <c r="B32" s="835" t="s">
        <v>157</v>
      </c>
      <c r="C32" s="1764" t="s">
        <v>1109</v>
      </c>
      <c r="D32" s="1765"/>
      <c r="E32" s="1764" t="s">
        <v>47</v>
      </c>
      <c r="F32" s="1766"/>
      <c r="G32" s="836" t="s">
        <v>1111</v>
      </c>
      <c r="H32" s="837" t="s">
        <v>1110</v>
      </c>
      <c r="I32" s="836" t="s">
        <v>1112</v>
      </c>
      <c r="N32" s="272" t="s">
        <v>1245</v>
      </c>
      <c r="O32" s="274" t="s">
        <v>1246</v>
      </c>
      <c r="P32" s="274" t="s">
        <v>1247</v>
      </c>
      <c r="Q32" s="274" t="s">
        <v>1248</v>
      </c>
      <c r="R32" s="275" t="s">
        <v>1249</v>
      </c>
    </row>
    <row r="33" spans="1:18" ht="18" customHeight="1">
      <c r="A33" s="1108" t="str">
        <f>IF($B33="","",VLOOKUP($B33,単位と係数,2,FALSE))</f>
        <v/>
      </c>
      <c r="B33" s="838"/>
      <c r="C33" s="839"/>
      <c r="D33" s="840" t="str">
        <f>IF($B33="","",VLOOKUP($B33,単位と係数,4,FALSE))</f>
        <v/>
      </c>
      <c r="E33" s="841" t="str">
        <f>IF(B33="","",IF(A33=1,VLOOKUP(B33,単位と係数,7,FALSE),VLOOKUP(B33,単位と係数,5,FALSE)*VLOOKUP(B33,単位と係数,7,FALSE)))</f>
        <v/>
      </c>
      <c r="F33" s="842" t="str">
        <f>IF($B33="","","t-CO2/"&amp;$D33)</f>
        <v/>
      </c>
      <c r="G33" s="843" t="str">
        <f>IF(OR($C33="",$E33=""),"",$C33*$E33)</f>
        <v/>
      </c>
      <c r="H33" s="844" t="str">
        <f>IF($B33="","",VLOOKUP($B33,単価,3,FALSE))</f>
        <v/>
      </c>
      <c r="I33" s="845" t="str">
        <f>IF(OR($C33="",$H33=""),"",$C33*$H33)</f>
        <v/>
      </c>
      <c r="N33" s="276" t="str">
        <f>A33</f>
        <v/>
      </c>
      <c r="O33" s="277">
        <f>IF(COUNTIF($B33,"*系統電力*"),"*系統電力*",IF(COUNTIF($B33,"*産業用蒸気*"),"*産業用蒸気*",IF(COUNTIF($B33,"*温水*"),"*温水*",IF(COUNTIF($B33,"*冷水*"),"*冷水*",IF(COUNTIF($B33,"*蒸気（産業用以外）*"),"*蒸気（産業用以外）*",$B33)))))</f>
        <v>0</v>
      </c>
      <c r="P33" s="278">
        <f>C33</f>
        <v>0</v>
      </c>
      <c r="Q33" s="279" t="e">
        <f>IFERROR(VLOOKUP($O33,電力等のGJ換算係数,2,FALSE),IF(VLOOKUP($O33,単位と係数,5,FALSE)="","",VLOOKUP($O33,単位と係数,5,FALSE)))</f>
        <v>#N/A</v>
      </c>
      <c r="R33" s="280" t="str">
        <f>IFERROR(P33*Q33,"---")</f>
        <v>---</v>
      </c>
    </row>
    <row r="34" spans="1:18" ht="18" customHeight="1">
      <c r="A34" s="1108" t="str">
        <f>IF($B34="","",VLOOKUP($B34,単位と係数,2,FALSE))</f>
        <v/>
      </c>
      <c r="B34" s="846"/>
      <c r="C34" s="847"/>
      <c r="D34" s="848" t="str">
        <f>IF($B34="","",VLOOKUP($B34,単位と係数,4,FALSE))</f>
        <v/>
      </c>
      <c r="E34" s="849" t="str">
        <f>IF(B34="","",IF(A34=1,VLOOKUP(B34,単位と係数,7,FALSE),VLOOKUP(B34,単位と係数,5,FALSE)*VLOOKUP(B34,単位と係数,7,FALSE)))</f>
        <v/>
      </c>
      <c r="F34" s="850" t="str">
        <f>IF($B34="","","t-CO2/"&amp;$D34)</f>
        <v/>
      </c>
      <c r="G34" s="851" t="str">
        <f>IF(OR($C34="",$E34=""),"",$C34*$E34)</f>
        <v/>
      </c>
      <c r="H34" s="852" t="str">
        <f>IF($B34="","",VLOOKUP($B34,単価,3,FALSE))</f>
        <v/>
      </c>
      <c r="I34" s="853" t="str">
        <f>IF(OR($C34="",$H34=""),"",$C34*$H34)</f>
        <v/>
      </c>
      <c r="N34" s="276" t="str">
        <f>A34</f>
        <v/>
      </c>
      <c r="O34" s="277">
        <f>IF(COUNTIF($B34,"*系統電力*"),"*系統電力*",IF(COUNTIF($B34,"*産業用蒸気*"),"*産業用蒸気*",IF(COUNTIF($B34,"*温水*"),"*温水*",IF(COUNTIF($B34,"*冷水*"),"*冷水*",IF(COUNTIF($B34,"*蒸気（産業用以外）*"),"*蒸気（産業用以外）*",$B34)))))</f>
        <v>0</v>
      </c>
      <c r="P34" s="278">
        <f>C34</f>
        <v>0</v>
      </c>
      <c r="Q34" s="279" t="e">
        <f>IFERROR(VLOOKUP($O34,電力等のGJ換算係数,2,FALSE),IF(VLOOKUP($O34,単位と係数,5,FALSE)="","",VLOOKUP($O34,単位と係数,5,FALSE)))</f>
        <v>#N/A</v>
      </c>
      <c r="R34" s="280" t="str">
        <f>IFERROR(P34*Q34,"---")</f>
        <v>---</v>
      </c>
    </row>
    <row r="35" spans="1:18" ht="18" customHeight="1">
      <c r="A35" s="1108" t="str">
        <f>IF($B35="","",VLOOKUP($B35,単位と係数,2,FALSE))</f>
        <v/>
      </c>
      <c r="B35" s="846"/>
      <c r="C35" s="847"/>
      <c r="D35" s="848" t="str">
        <f>IF($B35="","",VLOOKUP($B35,単位と係数,4,FALSE))</f>
        <v/>
      </c>
      <c r="E35" s="849" t="str">
        <f>IF(B35="","",IF(A35=1,VLOOKUP(B35,単位と係数,7,FALSE),VLOOKUP(B35,単位と係数,5,FALSE)*VLOOKUP(B35,単位と係数,7,FALSE)))</f>
        <v/>
      </c>
      <c r="F35" s="850" t="str">
        <f>IF($B35="","","t-CO2/"&amp;$D35)</f>
        <v/>
      </c>
      <c r="G35" s="851" t="str">
        <f>IF(OR($C35="",$E35=""),"",$C35*$E35)</f>
        <v/>
      </c>
      <c r="H35" s="852" t="str">
        <f>IF($B35="","",VLOOKUP($B35,単価,3,FALSE))</f>
        <v/>
      </c>
      <c r="I35" s="853" t="str">
        <f>IF(OR($C35="",$H35=""),"",$C35*$H35)</f>
        <v/>
      </c>
      <c r="N35" s="276" t="str">
        <f>A35</f>
        <v/>
      </c>
      <c r="O35" s="277">
        <f>IF(COUNTIF($B35,"*系統電力*"),"*系統電力*",IF(COUNTIF($B35,"*産業用蒸気*"),"*産業用蒸気*",IF(COUNTIF($B35,"*温水*"),"*温水*",IF(COUNTIF($B35,"*冷水*"),"*冷水*",IF(COUNTIF($B35,"*蒸気（産業用以外）*"),"*蒸気（産業用以外）*",$B35)))))</f>
        <v>0</v>
      </c>
      <c r="P35" s="278">
        <f>C35</f>
        <v>0</v>
      </c>
      <c r="Q35" s="279" t="e">
        <f>IFERROR(VLOOKUP($O35,電力等のGJ換算係数,2,FALSE),IF(VLOOKUP($O35,単位と係数,5,FALSE)="","",VLOOKUP($O35,単位と係数,5,FALSE)))</f>
        <v>#N/A</v>
      </c>
      <c r="R35" s="280" t="str">
        <f>IFERROR(P35*Q35,"---")</f>
        <v>---</v>
      </c>
    </row>
    <row r="36" spans="1:18" ht="18" customHeight="1" thickBot="1">
      <c r="A36" s="1108" t="str">
        <f>IF($B36="","",VLOOKUP($B36,単位と係数,2,FALSE))</f>
        <v/>
      </c>
      <c r="B36" s="854"/>
      <c r="C36" s="855"/>
      <c r="D36" s="856" t="str">
        <f>IF($B36="","",VLOOKUP($B36,単位と係数,4,FALSE))</f>
        <v/>
      </c>
      <c r="E36" s="857" t="str">
        <f>IF(B36="","",IF(A36=1,VLOOKUP(B36,単位と係数,7,FALSE),VLOOKUP(B36,単位と係数,5,FALSE)*VLOOKUP(B36,単位と係数,7,FALSE)))</f>
        <v/>
      </c>
      <c r="F36" s="858" t="str">
        <f>IF($B36="","","t-CO2/"&amp;$D36)</f>
        <v/>
      </c>
      <c r="G36" s="859" t="str">
        <f>IF(OR($C36="",$E36=""),"",$C36*$E36)</f>
        <v/>
      </c>
      <c r="H36" s="860" t="str">
        <f>IF($B36="","",VLOOKUP($B36,単価,3,FALSE))</f>
        <v/>
      </c>
      <c r="I36" s="861" t="str">
        <f>IF(OR($C36="",$H36=""),"",$C36*$H36)</f>
        <v/>
      </c>
      <c r="N36" s="276" t="str">
        <f>A36</f>
        <v/>
      </c>
      <c r="O36" s="277">
        <f>IF(COUNTIF($B36,"*系統電力*"),"*系統電力*",IF(COUNTIF($B36,"*産業用蒸気*"),"*産業用蒸気*",IF(COUNTIF($B36,"*温水*"),"*温水*",IF(COUNTIF($B36,"*冷水*"),"*冷水*",IF(COUNTIF($B36,"*蒸気（産業用以外）*"),"*蒸気（産業用以外）*",$B36)))))</f>
        <v>0</v>
      </c>
      <c r="P36" s="278">
        <f>C36</f>
        <v>0</v>
      </c>
      <c r="Q36" s="279" t="e">
        <f>IFERROR(VLOOKUP($O36,電力等のGJ換算係数,2,FALSE),IF(VLOOKUP($O36,単位と係数,5,FALSE)="","",VLOOKUP($O36,単位と係数,5,FALSE)))</f>
        <v>#N/A</v>
      </c>
      <c r="R36" s="280" t="str">
        <f>IFERROR(P36*Q36,"---")</f>
        <v>---</v>
      </c>
    </row>
    <row r="37" spans="1:18" ht="18" customHeight="1" thickBot="1">
      <c r="A37" s="1108"/>
      <c r="B37" s="688"/>
      <c r="C37" s="688"/>
      <c r="D37" s="688"/>
      <c r="E37" s="688"/>
      <c r="F37" s="947" t="s">
        <v>14</v>
      </c>
      <c r="G37" s="862" t="str">
        <f>IF(G33="","",SUM(G33:G36))</f>
        <v/>
      </c>
      <c r="H37" s="863"/>
      <c r="I37" s="864" t="str">
        <f>IF(I33="","",SUM(I33:I36))</f>
        <v/>
      </c>
      <c r="N37" s="281"/>
      <c r="O37" s="282"/>
      <c r="P37" s="283"/>
      <c r="Q37" s="284" t="s">
        <v>1250</v>
      </c>
      <c r="R37" s="280">
        <f>SUM(R33:R36)</f>
        <v>0</v>
      </c>
    </row>
    <row r="38" spans="1:18" ht="18" customHeight="1" thickBot="1">
      <c r="A38" s="1108"/>
      <c r="B38" s="834" t="s">
        <v>1130</v>
      </c>
      <c r="C38" s="688"/>
      <c r="D38" s="688"/>
      <c r="E38" s="688"/>
      <c r="F38" s="688"/>
      <c r="G38" s="865" t="s">
        <v>1173</v>
      </c>
      <c r="H38" s="688"/>
      <c r="I38" s="865"/>
      <c r="N38" s="272" t="s">
        <v>1253</v>
      </c>
      <c r="R38" s="273"/>
    </row>
    <row r="39" spans="1:18" ht="25.15" customHeight="1" thickBot="1">
      <c r="A39" s="1108"/>
      <c r="B39" s="835" t="s">
        <v>157</v>
      </c>
      <c r="C39" s="1764" t="s">
        <v>1109</v>
      </c>
      <c r="D39" s="1765"/>
      <c r="E39" s="1764" t="s">
        <v>47</v>
      </c>
      <c r="F39" s="1766"/>
      <c r="G39" s="836" t="s">
        <v>1111</v>
      </c>
      <c r="H39" s="837" t="s">
        <v>1110</v>
      </c>
      <c r="I39" s="836" t="s">
        <v>1112</v>
      </c>
      <c r="N39" s="272" t="s">
        <v>1245</v>
      </c>
      <c r="O39" s="274" t="s">
        <v>1246</v>
      </c>
      <c r="P39" s="274" t="s">
        <v>1247</v>
      </c>
      <c r="Q39" s="274" t="s">
        <v>1248</v>
      </c>
      <c r="R39" s="275" t="s">
        <v>1249</v>
      </c>
    </row>
    <row r="40" spans="1:18" ht="18" customHeight="1">
      <c r="A40" s="1108" t="str">
        <f>IF($B40="","",VLOOKUP($B40,単位と係数,2,FALSE))</f>
        <v/>
      </c>
      <c r="B40" s="838"/>
      <c r="C40" s="839"/>
      <c r="D40" s="840" t="str">
        <f>IF($B40="","",VLOOKUP($B40,単位と係数,4,FALSE))</f>
        <v/>
      </c>
      <c r="E40" s="841" t="str">
        <f>IF(B40="","",IF(A40=1,VLOOKUP(B40,単位と係数,7,FALSE),VLOOKUP(B40,単位と係数,5,FALSE)*VLOOKUP(B40,単位と係数,7,FALSE)))</f>
        <v/>
      </c>
      <c r="F40" s="842" t="str">
        <f>IF($B40="","","t-CO2/"&amp;$D40)</f>
        <v/>
      </c>
      <c r="G40" s="843" t="str">
        <f>IF(OR($C40="",$E40=""),"",$C40*$E40)</f>
        <v/>
      </c>
      <c r="H40" s="844" t="str">
        <f>IF($B40="","",VLOOKUP($B40,単価,3,FALSE))</f>
        <v/>
      </c>
      <c r="I40" s="845" t="str">
        <f>IF(OR($C40="",$H40=""),"",$C40*$H40)</f>
        <v/>
      </c>
      <c r="N40" s="276" t="str">
        <f>A40</f>
        <v/>
      </c>
      <c r="O40" s="277">
        <f>IF(COUNTIF($B40,"*系統電力*"),"*系統電力*",IF(COUNTIF($B40,"*産業用蒸気*"),"*産業用蒸気*",IF(COUNTIF($B40,"*温水*"),"*温水*",IF(COUNTIF($B40,"*冷水*"),"*冷水*",IF(COUNTIF($B40,"*蒸気（産業用以外）*"),"*蒸気（産業用以外）*",$B40)))))</f>
        <v>0</v>
      </c>
      <c r="P40" s="278">
        <f>C40</f>
        <v>0</v>
      </c>
      <c r="Q40" s="279" t="e">
        <f>IFERROR(VLOOKUP($O40,電力等のGJ換算係数,2,FALSE),IF(VLOOKUP($O40,単位と係数,5,FALSE)="","",VLOOKUP($O40,単位と係数,5,FALSE)))</f>
        <v>#N/A</v>
      </c>
      <c r="R40" s="280" t="str">
        <f>IFERROR(P40*Q40,"---")</f>
        <v>---</v>
      </c>
    </row>
    <row r="41" spans="1:18" ht="18" customHeight="1">
      <c r="A41" s="1108" t="str">
        <f>IF($B41="","",VLOOKUP($B41,単位と係数,2,FALSE))</f>
        <v/>
      </c>
      <c r="B41" s="846"/>
      <c r="C41" s="847"/>
      <c r="D41" s="848" t="str">
        <f>IF($B41="","",VLOOKUP($B41,単位と係数,4,FALSE))</f>
        <v/>
      </c>
      <c r="E41" s="849" t="str">
        <f>IF(B41="","",IF(A41=1,VLOOKUP(B41,単位と係数,7,FALSE),VLOOKUP(B41,単位と係数,5,FALSE)*VLOOKUP(B41,単位と係数,7,FALSE)))</f>
        <v/>
      </c>
      <c r="F41" s="850" t="str">
        <f>IF($B41="","","t-CO2/"&amp;$D41)</f>
        <v/>
      </c>
      <c r="G41" s="851" t="str">
        <f>IF(OR($C41="",$E41=""),"",$C41*$E41)</f>
        <v/>
      </c>
      <c r="H41" s="852" t="str">
        <f>IF($B41="","",VLOOKUP($B41,単価,3,FALSE))</f>
        <v/>
      </c>
      <c r="I41" s="853" t="str">
        <f>IF(OR($C41="",$H41=""),"",$C41*$H41)</f>
        <v/>
      </c>
      <c r="N41" s="276" t="str">
        <f>A41</f>
        <v/>
      </c>
      <c r="O41" s="277">
        <f>IF(COUNTIF($B41,"*系統電力*"),"*系統電力*",IF(COUNTIF($B41,"*産業用蒸気*"),"*産業用蒸気*",IF(COUNTIF($B41,"*温水*"),"*温水*",IF(COUNTIF($B41,"*冷水*"),"*冷水*",IF(COUNTIF($B41,"*蒸気（産業用以外）*"),"*蒸気（産業用以外）*",$B41)))))</f>
        <v>0</v>
      </c>
      <c r="P41" s="278">
        <f>C41</f>
        <v>0</v>
      </c>
      <c r="Q41" s="279" t="e">
        <f>IFERROR(VLOOKUP($O41,電力等のGJ換算係数,2,FALSE),IF(VLOOKUP($O41,単位と係数,5,FALSE)="","",VLOOKUP($O41,単位と係数,5,FALSE)))</f>
        <v>#N/A</v>
      </c>
      <c r="R41" s="280" t="str">
        <f>IFERROR(P41*Q41,"---")</f>
        <v>---</v>
      </c>
    </row>
    <row r="42" spans="1:18" ht="18" customHeight="1">
      <c r="A42" s="1108" t="str">
        <f>IF($B42="","",VLOOKUP($B42,単位と係数,2,FALSE))</f>
        <v/>
      </c>
      <c r="B42" s="846"/>
      <c r="C42" s="847"/>
      <c r="D42" s="848" t="str">
        <f>IF($B42="","",VLOOKUP($B42,単位と係数,4,FALSE))</f>
        <v/>
      </c>
      <c r="E42" s="849" t="str">
        <f>IF(B42="","",IF(A42=1,VLOOKUP(B42,単位と係数,7,FALSE),VLOOKUP(B42,単位と係数,5,FALSE)*VLOOKUP(B42,単位と係数,7,FALSE)))</f>
        <v/>
      </c>
      <c r="F42" s="850" t="str">
        <f>IF($B42="","","t-CO2/"&amp;$D42)</f>
        <v/>
      </c>
      <c r="G42" s="851" t="str">
        <f>IF(OR($C42="",$E42=""),"",$C42*$E42)</f>
        <v/>
      </c>
      <c r="H42" s="852" t="str">
        <f>IF($B42="","",VLOOKUP($B42,単価,3,FALSE))</f>
        <v/>
      </c>
      <c r="I42" s="853" t="str">
        <f>IF(OR($C42="",$H42=""),"",$C42*$H42)</f>
        <v/>
      </c>
      <c r="N42" s="276" t="str">
        <f>A42</f>
        <v/>
      </c>
      <c r="O42" s="277">
        <f>IF(COUNTIF($B42,"*系統電力*"),"*系統電力*",IF(COUNTIF($B42,"*産業用蒸気*"),"*産業用蒸気*",IF(COUNTIF($B42,"*温水*"),"*温水*",IF(COUNTIF($B42,"*冷水*"),"*冷水*",IF(COUNTIF($B42,"*蒸気（産業用以外）*"),"*蒸気（産業用以外）*",$B42)))))</f>
        <v>0</v>
      </c>
      <c r="P42" s="278">
        <f>C42</f>
        <v>0</v>
      </c>
      <c r="Q42" s="279" t="e">
        <f>IFERROR(VLOOKUP($O42,電力等のGJ換算係数,2,FALSE),IF(VLOOKUP($O42,単位と係数,5,FALSE)="","",VLOOKUP($O42,単位と係数,5,FALSE)))</f>
        <v>#N/A</v>
      </c>
      <c r="R42" s="280" t="str">
        <f>IFERROR(P42*Q42,"---")</f>
        <v>---</v>
      </c>
    </row>
    <row r="43" spans="1:18" ht="18" customHeight="1" thickBot="1">
      <c r="A43" s="1108" t="str">
        <f>IF($B43="","",VLOOKUP($B43,単位と係数,2,FALSE))</f>
        <v/>
      </c>
      <c r="B43" s="854"/>
      <c r="C43" s="855"/>
      <c r="D43" s="856" t="str">
        <f>IF($B43="","",VLOOKUP($B43,単位と係数,4,FALSE))</f>
        <v/>
      </c>
      <c r="E43" s="857" t="str">
        <f>IF(B43="","",IF(A43=1,VLOOKUP(B43,単位と係数,7,FALSE),VLOOKUP(B43,単位と係数,5,FALSE)*VLOOKUP(B43,単位と係数,7,FALSE)))</f>
        <v/>
      </c>
      <c r="F43" s="858" t="str">
        <f>IF($B43="","","t-CO2/"&amp;$D43)</f>
        <v/>
      </c>
      <c r="G43" s="859" t="str">
        <f>IF(OR($C43="",$E43=""),"",$C43*$E43)</f>
        <v/>
      </c>
      <c r="H43" s="860" t="str">
        <f>IF($B43="","",VLOOKUP($B43,単価,3,FALSE))</f>
        <v/>
      </c>
      <c r="I43" s="861" t="str">
        <f>IF(OR($C43="",$H43=""),"",$C43*$H43)</f>
        <v/>
      </c>
      <c r="N43" s="276" t="str">
        <f>A43</f>
        <v/>
      </c>
      <c r="O43" s="277">
        <f>IF(COUNTIF($B43,"*系統電力*"),"*系統電力*",IF(COUNTIF($B43,"*産業用蒸気*"),"*産業用蒸気*",IF(COUNTIF($B43,"*温水*"),"*温水*",IF(COUNTIF($B43,"*冷水*"),"*冷水*",IF(COUNTIF($B43,"*蒸気（産業用以外）*"),"*蒸気（産業用以外）*",$B43)))))</f>
        <v>0</v>
      </c>
      <c r="P43" s="278">
        <f>C43</f>
        <v>0</v>
      </c>
      <c r="Q43" s="279" t="e">
        <f>IFERROR(VLOOKUP($O43,電力等のGJ換算係数,2,FALSE),IF(VLOOKUP($O43,単位と係数,5,FALSE)="","",VLOOKUP($O43,単位と係数,5,FALSE)))</f>
        <v>#N/A</v>
      </c>
      <c r="R43" s="280" t="str">
        <f>IFERROR(P43*Q43,"---")</f>
        <v>---</v>
      </c>
    </row>
    <row r="44" spans="1:18" ht="18" customHeight="1" thickBot="1">
      <c r="B44" s="688"/>
      <c r="C44" s="688"/>
      <c r="D44" s="688"/>
      <c r="E44" s="688"/>
      <c r="F44" s="947" t="s">
        <v>14</v>
      </c>
      <c r="G44" s="862" t="str">
        <f>IF(G40="","",SUM(G40:G43))</f>
        <v/>
      </c>
      <c r="H44" s="863"/>
      <c r="I44" s="864" t="str">
        <f>IF(I40="","",SUM(I40:I43))</f>
        <v/>
      </c>
      <c r="N44" s="285"/>
      <c r="O44" s="286"/>
      <c r="P44" s="287"/>
      <c r="Q44" s="288" t="s">
        <v>1250</v>
      </c>
      <c r="R44" s="289">
        <f>SUM(R40:R43)</f>
        <v>0</v>
      </c>
    </row>
    <row r="45" spans="1:18" ht="18" customHeight="1">
      <c r="B45" s="688"/>
      <c r="C45" s="688"/>
      <c r="D45" s="688"/>
      <c r="E45" s="688"/>
      <c r="F45" s="688"/>
      <c r="G45" s="865" t="s">
        <v>1174</v>
      </c>
      <c r="H45" s="688"/>
      <c r="I45" s="865"/>
    </row>
    <row r="46" spans="1:18" ht="18" customHeight="1">
      <c r="B46" s="688"/>
      <c r="C46" s="688"/>
      <c r="D46" s="688"/>
      <c r="E46" s="688"/>
      <c r="F46" s="688"/>
      <c r="G46" s="865"/>
      <c r="H46" s="688"/>
      <c r="I46" s="865"/>
    </row>
    <row r="47" spans="1:18" ht="12" customHeight="1">
      <c r="I47" s="295" t="str">
        <f ca="1">$B$3&amp;"_個票"&amp;$C$8</f>
        <v>別添6_個票8</v>
      </c>
    </row>
    <row r="48" spans="1:18" ht="18" customHeight="1" thickBot="1">
      <c r="B48" s="33" t="s">
        <v>1210</v>
      </c>
    </row>
    <row r="49" spans="2:9" ht="18" customHeight="1">
      <c r="B49" s="1793" t="s">
        <v>1211</v>
      </c>
      <c r="C49" s="1794"/>
      <c r="D49" s="1794"/>
      <c r="E49" s="1794"/>
      <c r="F49" s="1794"/>
      <c r="G49" s="1794"/>
      <c r="H49" s="1794"/>
      <c r="I49" s="1795"/>
    </row>
    <row r="50" spans="2:9" ht="18" customHeight="1">
      <c r="B50" s="1781"/>
      <c r="C50" s="1782"/>
      <c r="D50" s="1782"/>
      <c r="E50" s="1782"/>
      <c r="F50" s="1782"/>
      <c r="G50" s="1782"/>
      <c r="H50" s="1782"/>
      <c r="I50" s="1783"/>
    </row>
    <row r="51" spans="2:9" ht="18" customHeight="1">
      <c r="B51" s="1781"/>
      <c r="C51" s="1782"/>
      <c r="D51" s="1782"/>
      <c r="E51" s="1782"/>
      <c r="F51" s="1782"/>
      <c r="G51" s="1782"/>
      <c r="H51" s="1782"/>
      <c r="I51" s="1783"/>
    </row>
    <row r="52" spans="2:9" ht="18" customHeight="1">
      <c r="B52" s="1781"/>
      <c r="C52" s="1782"/>
      <c r="D52" s="1782"/>
      <c r="E52" s="1782"/>
      <c r="F52" s="1782"/>
      <c r="G52" s="1782"/>
      <c r="H52" s="1782"/>
      <c r="I52" s="1783"/>
    </row>
    <row r="53" spans="2:9" ht="18" customHeight="1" thickBot="1">
      <c r="B53" s="1784"/>
      <c r="C53" s="1785"/>
      <c r="D53" s="1785"/>
      <c r="E53" s="1785"/>
      <c r="F53" s="1785"/>
      <c r="G53" s="1785"/>
      <c r="H53" s="1785"/>
      <c r="I53" s="1786"/>
    </row>
    <row r="54" spans="2:9" ht="18" customHeight="1" thickBot="1"/>
    <row r="55" spans="2:9" ht="18" customHeight="1">
      <c r="B55" s="290" t="s">
        <v>1128</v>
      </c>
      <c r="C55" s="291"/>
      <c r="D55" s="291"/>
      <c r="E55" s="291"/>
      <c r="F55" s="291"/>
      <c r="G55" s="291"/>
      <c r="H55" s="291"/>
      <c r="I55" s="292"/>
    </row>
    <row r="56" spans="2:9" ht="18" customHeight="1">
      <c r="B56" s="1781"/>
      <c r="C56" s="1782"/>
      <c r="D56" s="1782"/>
      <c r="E56" s="1782"/>
      <c r="F56" s="1782"/>
      <c r="G56" s="1782"/>
      <c r="H56" s="1782"/>
      <c r="I56" s="1783"/>
    </row>
    <row r="57" spans="2:9" ht="18" customHeight="1">
      <c r="B57" s="1781"/>
      <c r="C57" s="1782"/>
      <c r="D57" s="1782"/>
      <c r="E57" s="1782"/>
      <c r="F57" s="1782"/>
      <c r="G57" s="1782"/>
      <c r="H57" s="1782"/>
      <c r="I57" s="1783"/>
    </row>
    <row r="58" spans="2:9" ht="18" customHeight="1">
      <c r="B58" s="1781"/>
      <c r="C58" s="1782"/>
      <c r="D58" s="1782"/>
      <c r="E58" s="1782"/>
      <c r="F58" s="1782"/>
      <c r="G58" s="1782"/>
      <c r="H58" s="1782"/>
      <c r="I58" s="1783"/>
    </row>
    <row r="59" spans="2:9" ht="18" customHeight="1">
      <c r="B59" s="1781"/>
      <c r="C59" s="1782"/>
      <c r="D59" s="1782"/>
      <c r="E59" s="1782"/>
      <c r="F59" s="1782"/>
      <c r="G59" s="1782"/>
      <c r="H59" s="1782"/>
      <c r="I59" s="1783"/>
    </row>
    <row r="60" spans="2:9" ht="18" customHeight="1">
      <c r="B60" s="1781"/>
      <c r="C60" s="1782"/>
      <c r="D60" s="1782"/>
      <c r="E60" s="1782"/>
      <c r="F60" s="1782"/>
      <c r="G60" s="1782"/>
      <c r="H60" s="1782"/>
      <c r="I60" s="1783"/>
    </row>
    <row r="61" spans="2:9" ht="18" customHeight="1">
      <c r="B61" s="1781"/>
      <c r="C61" s="1782"/>
      <c r="D61" s="1782"/>
      <c r="E61" s="1782"/>
      <c r="F61" s="1782"/>
      <c r="G61" s="1782"/>
      <c r="H61" s="1782"/>
      <c r="I61" s="1783"/>
    </row>
    <row r="62" spans="2:9" ht="18" customHeight="1">
      <c r="B62" s="1781"/>
      <c r="C62" s="1782"/>
      <c r="D62" s="1782"/>
      <c r="E62" s="1782"/>
      <c r="F62" s="1782"/>
      <c r="G62" s="1782"/>
      <c r="H62" s="1782"/>
      <c r="I62" s="1783"/>
    </row>
    <row r="63" spans="2:9" ht="18" customHeight="1" thickBot="1">
      <c r="B63" s="1781"/>
      <c r="C63" s="1782"/>
      <c r="D63" s="1782"/>
      <c r="E63" s="1782"/>
      <c r="F63" s="1782"/>
      <c r="G63" s="1782"/>
      <c r="H63" s="1782"/>
      <c r="I63" s="1783"/>
    </row>
    <row r="64" spans="2:9" ht="18" customHeight="1">
      <c r="B64" s="290" t="s">
        <v>1129</v>
      </c>
      <c r="C64" s="293"/>
      <c r="D64" s="293"/>
      <c r="E64" s="293"/>
      <c r="F64" s="293"/>
      <c r="G64" s="293"/>
      <c r="H64" s="293"/>
      <c r="I64" s="294"/>
    </row>
    <row r="65" spans="2:9" ht="18" customHeight="1">
      <c r="B65" s="1781"/>
      <c r="C65" s="1782"/>
      <c r="D65" s="1782"/>
      <c r="E65" s="1782"/>
      <c r="F65" s="1782"/>
      <c r="G65" s="1782"/>
      <c r="H65" s="1782"/>
      <c r="I65" s="1783"/>
    </row>
    <row r="66" spans="2:9" ht="18" customHeight="1">
      <c r="B66" s="1781"/>
      <c r="C66" s="1782"/>
      <c r="D66" s="1782"/>
      <c r="E66" s="1782"/>
      <c r="F66" s="1782"/>
      <c r="G66" s="1782"/>
      <c r="H66" s="1782"/>
      <c r="I66" s="1783"/>
    </row>
    <row r="67" spans="2:9" ht="18" customHeight="1">
      <c r="B67" s="1781"/>
      <c r="C67" s="1782"/>
      <c r="D67" s="1782"/>
      <c r="E67" s="1782"/>
      <c r="F67" s="1782"/>
      <c r="G67" s="1782"/>
      <c r="H67" s="1782"/>
      <c r="I67" s="1783"/>
    </row>
    <row r="68" spans="2:9" ht="18" customHeight="1">
      <c r="B68" s="1781"/>
      <c r="C68" s="1782"/>
      <c r="D68" s="1782"/>
      <c r="E68" s="1782"/>
      <c r="F68" s="1782"/>
      <c r="G68" s="1782"/>
      <c r="H68" s="1782"/>
      <c r="I68" s="1783"/>
    </row>
    <row r="69" spans="2:9" ht="18" customHeight="1">
      <c r="B69" s="1781"/>
      <c r="C69" s="1782"/>
      <c r="D69" s="1782"/>
      <c r="E69" s="1782"/>
      <c r="F69" s="1782"/>
      <c r="G69" s="1782"/>
      <c r="H69" s="1782"/>
      <c r="I69" s="1783"/>
    </row>
    <row r="70" spans="2:9" ht="18" customHeight="1">
      <c r="B70" s="1781"/>
      <c r="C70" s="1782"/>
      <c r="D70" s="1782"/>
      <c r="E70" s="1782"/>
      <c r="F70" s="1782"/>
      <c r="G70" s="1782"/>
      <c r="H70" s="1782"/>
      <c r="I70" s="1783"/>
    </row>
    <row r="71" spans="2:9" ht="18" customHeight="1">
      <c r="B71" s="1781"/>
      <c r="C71" s="1782"/>
      <c r="D71" s="1782"/>
      <c r="E71" s="1782"/>
      <c r="F71" s="1782"/>
      <c r="G71" s="1782"/>
      <c r="H71" s="1782"/>
      <c r="I71" s="1783"/>
    </row>
    <row r="72" spans="2:9" ht="18" customHeight="1" thickBot="1">
      <c r="B72" s="1784"/>
      <c r="C72" s="1785"/>
      <c r="D72" s="1785"/>
      <c r="E72" s="1785"/>
      <c r="F72" s="1785"/>
      <c r="G72" s="1785"/>
      <c r="H72" s="1785"/>
      <c r="I72" s="1786"/>
    </row>
    <row r="73" spans="2:9" ht="18" customHeight="1" thickBot="1"/>
    <row r="74" spans="2:9" ht="18" customHeight="1">
      <c r="B74" s="946" t="s">
        <v>1132</v>
      </c>
      <c r="C74" s="293"/>
      <c r="D74" s="293"/>
      <c r="E74" s="293"/>
      <c r="F74" s="293"/>
      <c r="G74" s="293"/>
      <c r="H74" s="293"/>
      <c r="I74" s="294"/>
    </row>
    <row r="75" spans="2:9" ht="18" customHeight="1">
      <c r="B75" s="1781"/>
      <c r="C75" s="1782"/>
      <c r="D75" s="1782"/>
      <c r="E75" s="1782"/>
      <c r="F75" s="1782"/>
      <c r="G75" s="1782"/>
      <c r="H75" s="1782"/>
      <c r="I75" s="1783"/>
    </row>
    <row r="76" spans="2:9" ht="18" customHeight="1">
      <c r="B76" s="1781"/>
      <c r="C76" s="1782"/>
      <c r="D76" s="1782"/>
      <c r="E76" s="1782"/>
      <c r="F76" s="1782"/>
      <c r="G76" s="1782"/>
      <c r="H76" s="1782"/>
      <c r="I76" s="1783"/>
    </row>
    <row r="77" spans="2:9" ht="18" customHeight="1">
      <c r="B77" s="1781"/>
      <c r="C77" s="1782"/>
      <c r="D77" s="1782"/>
      <c r="E77" s="1782"/>
      <c r="F77" s="1782"/>
      <c r="G77" s="1782"/>
      <c r="H77" s="1782"/>
      <c r="I77" s="1783"/>
    </row>
    <row r="78" spans="2:9" ht="18" customHeight="1">
      <c r="B78" s="1781"/>
      <c r="C78" s="1782"/>
      <c r="D78" s="1782"/>
      <c r="E78" s="1782"/>
      <c r="F78" s="1782"/>
      <c r="G78" s="1782"/>
      <c r="H78" s="1782"/>
      <c r="I78" s="1783"/>
    </row>
    <row r="79" spans="2:9" ht="18" customHeight="1">
      <c r="B79" s="1781"/>
      <c r="C79" s="1782"/>
      <c r="D79" s="1782"/>
      <c r="E79" s="1782"/>
      <c r="F79" s="1782"/>
      <c r="G79" s="1782"/>
      <c r="H79" s="1782"/>
      <c r="I79" s="1783"/>
    </row>
    <row r="80" spans="2:9" ht="18" customHeight="1">
      <c r="B80" s="1781"/>
      <c r="C80" s="1782"/>
      <c r="D80" s="1782"/>
      <c r="E80" s="1782"/>
      <c r="F80" s="1782"/>
      <c r="G80" s="1782"/>
      <c r="H80" s="1782"/>
      <c r="I80" s="1783"/>
    </row>
    <row r="81" spans="2:9" ht="18" customHeight="1">
      <c r="B81" s="1781"/>
      <c r="C81" s="1782"/>
      <c r="D81" s="1782"/>
      <c r="E81" s="1782"/>
      <c r="F81" s="1782"/>
      <c r="G81" s="1782"/>
      <c r="H81" s="1782"/>
      <c r="I81" s="1783"/>
    </row>
    <row r="82" spans="2:9" ht="18" customHeight="1" thickBot="1">
      <c r="B82" s="1781"/>
      <c r="C82" s="1782"/>
      <c r="D82" s="1782"/>
      <c r="E82" s="1782"/>
      <c r="F82" s="1782"/>
      <c r="G82" s="1782"/>
      <c r="H82" s="1782"/>
      <c r="I82" s="1783"/>
    </row>
    <row r="83" spans="2:9" ht="18" customHeight="1">
      <c r="B83" s="290" t="s">
        <v>1133</v>
      </c>
      <c r="C83" s="293"/>
      <c r="D83" s="293"/>
      <c r="E83" s="293"/>
      <c r="F83" s="293"/>
      <c r="G83" s="293"/>
      <c r="H83" s="293"/>
      <c r="I83" s="294"/>
    </row>
    <row r="84" spans="2:9" ht="18" customHeight="1">
      <c r="B84" s="1781"/>
      <c r="C84" s="1782"/>
      <c r="D84" s="1782"/>
      <c r="E84" s="1782"/>
      <c r="F84" s="1782"/>
      <c r="G84" s="1782"/>
      <c r="H84" s="1782"/>
      <c r="I84" s="1783"/>
    </row>
    <row r="85" spans="2:9" ht="18" customHeight="1">
      <c r="B85" s="1781"/>
      <c r="C85" s="1782"/>
      <c r="D85" s="1782"/>
      <c r="E85" s="1782"/>
      <c r="F85" s="1782"/>
      <c r="G85" s="1782"/>
      <c r="H85" s="1782"/>
      <c r="I85" s="1783"/>
    </row>
    <row r="86" spans="2:9" ht="18" customHeight="1">
      <c r="B86" s="1781"/>
      <c r="C86" s="1782"/>
      <c r="D86" s="1782"/>
      <c r="E86" s="1782"/>
      <c r="F86" s="1782"/>
      <c r="G86" s="1782"/>
      <c r="H86" s="1782"/>
      <c r="I86" s="1783"/>
    </row>
    <row r="87" spans="2:9" ht="18" customHeight="1">
      <c r="B87" s="1781"/>
      <c r="C87" s="1782"/>
      <c r="D87" s="1782"/>
      <c r="E87" s="1782"/>
      <c r="F87" s="1782"/>
      <c r="G87" s="1782"/>
      <c r="H87" s="1782"/>
      <c r="I87" s="1783"/>
    </row>
    <row r="88" spans="2:9" ht="18" customHeight="1">
      <c r="B88" s="1781"/>
      <c r="C88" s="1782"/>
      <c r="D88" s="1782"/>
      <c r="E88" s="1782"/>
      <c r="F88" s="1782"/>
      <c r="G88" s="1782"/>
      <c r="H88" s="1782"/>
      <c r="I88" s="1783"/>
    </row>
    <row r="89" spans="2:9" ht="18" customHeight="1">
      <c r="B89" s="1781"/>
      <c r="C89" s="1782"/>
      <c r="D89" s="1782"/>
      <c r="E89" s="1782"/>
      <c r="F89" s="1782"/>
      <c r="G89" s="1782"/>
      <c r="H89" s="1782"/>
      <c r="I89" s="1783"/>
    </row>
    <row r="90" spans="2:9" ht="18" customHeight="1">
      <c r="B90" s="1781"/>
      <c r="C90" s="1782"/>
      <c r="D90" s="1782"/>
      <c r="E90" s="1782"/>
      <c r="F90" s="1782"/>
      <c r="G90" s="1782"/>
      <c r="H90" s="1782"/>
      <c r="I90" s="1783"/>
    </row>
    <row r="91" spans="2:9" ht="18" customHeight="1" thickBot="1">
      <c r="B91" s="1784"/>
      <c r="C91" s="1785"/>
      <c r="D91" s="1785"/>
      <c r="E91" s="1785"/>
      <c r="F91" s="1785"/>
      <c r="G91" s="1785"/>
      <c r="H91" s="1785"/>
      <c r="I91" s="1786"/>
    </row>
    <row r="92" spans="2:9" ht="12" customHeight="1">
      <c r="I92" s="295" t="str">
        <f ca="1">$B$3&amp;"_個票"&amp;$C$8</f>
        <v>別添6_個票8</v>
      </c>
    </row>
    <row r="93" spans="2:9" ht="12" customHeight="1" thickBot="1">
      <c r="I93" s="295"/>
    </row>
    <row r="94" spans="2:9" ht="18" customHeight="1">
      <c r="B94" s="290" t="s">
        <v>1212</v>
      </c>
      <c r="C94" s="293"/>
      <c r="D94" s="293"/>
      <c r="E94" s="293"/>
      <c r="F94" s="293"/>
      <c r="G94" s="293"/>
      <c r="H94" s="293"/>
      <c r="I94" s="294"/>
    </row>
    <row r="95" spans="2:9" ht="18" customHeight="1">
      <c r="B95" s="1781"/>
      <c r="C95" s="1782"/>
      <c r="D95" s="1782"/>
      <c r="E95" s="1782"/>
      <c r="F95" s="1782"/>
      <c r="G95" s="1782"/>
      <c r="H95" s="1782"/>
      <c r="I95" s="1783"/>
    </row>
    <row r="96" spans="2:9" ht="18" customHeight="1">
      <c r="B96" s="1781"/>
      <c r="C96" s="1782"/>
      <c r="D96" s="1782"/>
      <c r="E96" s="1782"/>
      <c r="F96" s="1782"/>
      <c r="G96" s="1782"/>
      <c r="H96" s="1782"/>
      <c r="I96" s="1783"/>
    </row>
    <row r="97" spans="2:9" ht="18" customHeight="1">
      <c r="B97" s="1781"/>
      <c r="C97" s="1782"/>
      <c r="D97" s="1782"/>
      <c r="E97" s="1782"/>
      <c r="F97" s="1782"/>
      <c r="G97" s="1782"/>
      <c r="H97" s="1782"/>
      <c r="I97" s="1783"/>
    </row>
    <row r="98" spans="2:9" ht="18" customHeight="1">
      <c r="B98" s="1781"/>
      <c r="C98" s="1782"/>
      <c r="D98" s="1782"/>
      <c r="E98" s="1782"/>
      <c r="F98" s="1782"/>
      <c r="G98" s="1782"/>
      <c r="H98" s="1782"/>
      <c r="I98" s="1783"/>
    </row>
    <row r="99" spans="2:9" ht="18" customHeight="1">
      <c r="B99" s="1781"/>
      <c r="C99" s="1782"/>
      <c r="D99" s="1782"/>
      <c r="E99" s="1782"/>
      <c r="F99" s="1782"/>
      <c r="G99" s="1782"/>
      <c r="H99" s="1782"/>
      <c r="I99" s="1783"/>
    </row>
    <row r="100" spans="2:9" ht="18" customHeight="1">
      <c r="B100" s="1781"/>
      <c r="C100" s="1782"/>
      <c r="D100" s="1782"/>
      <c r="E100" s="1782"/>
      <c r="F100" s="1782"/>
      <c r="G100" s="1782"/>
      <c r="H100" s="1782"/>
      <c r="I100" s="1783"/>
    </row>
    <row r="101" spans="2:9" ht="18" customHeight="1" thickBot="1">
      <c r="B101" s="1784"/>
      <c r="C101" s="1785"/>
      <c r="D101" s="1785"/>
      <c r="E101" s="1785"/>
      <c r="F101" s="1785"/>
      <c r="G101" s="1785"/>
      <c r="H101" s="1785"/>
      <c r="I101" s="1786"/>
    </row>
    <row r="102" spans="2:9" ht="18" customHeight="1">
      <c r="B102" s="290" t="s">
        <v>1138</v>
      </c>
      <c r="C102" s="293"/>
      <c r="D102" s="293"/>
      <c r="E102" s="293"/>
      <c r="F102" s="293"/>
      <c r="G102" s="293"/>
      <c r="H102" s="293"/>
      <c r="I102" s="294"/>
    </row>
    <row r="103" spans="2:9" ht="18" customHeight="1">
      <c r="B103" s="1781"/>
      <c r="C103" s="1782"/>
      <c r="D103" s="1782"/>
      <c r="E103" s="1782"/>
      <c r="F103" s="1782"/>
      <c r="G103" s="1782"/>
      <c r="H103" s="1782"/>
      <c r="I103" s="1783"/>
    </row>
    <row r="104" spans="2:9" ht="18" customHeight="1">
      <c r="B104" s="1781"/>
      <c r="C104" s="1782"/>
      <c r="D104" s="1782"/>
      <c r="E104" s="1782"/>
      <c r="F104" s="1782"/>
      <c r="G104" s="1782"/>
      <c r="H104" s="1782"/>
      <c r="I104" s="1783"/>
    </row>
    <row r="105" spans="2:9" ht="18" customHeight="1">
      <c r="B105" s="1781"/>
      <c r="C105" s="1782"/>
      <c r="D105" s="1782"/>
      <c r="E105" s="1782"/>
      <c r="F105" s="1782"/>
      <c r="G105" s="1782"/>
      <c r="H105" s="1782"/>
      <c r="I105" s="1783"/>
    </row>
    <row r="106" spans="2:9" ht="18" customHeight="1">
      <c r="B106" s="1781"/>
      <c r="C106" s="1782"/>
      <c r="D106" s="1782"/>
      <c r="E106" s="1782"/>
      <c r="F106" s="1782"/>
      <c r="G106" s="1782"/>
      <c r="H106" s="1782"/>
      <c r="I106" s="1783"/>
    </row>
    <row r="107" spans="2:9" ht="18" customHeight="1">
      <c r="B107" s="1781"/>
      <c r="C107" s="1782"/>
      <c r="D107" s="1782"/>
      <c r="E107" s="1782"/>
      <c r="F107" s="1782"/>
      <c r="G107" s="1782"/>
      <c r="H107" s="1782"/>
      <c r="I107" s="1783"/>
    </row>
    <row r="108" spans="2:9" ht="18" customHeight="1">
      <c r="B108" s="1781"/>
      <c r="C108" s="1782"/>
      <c r="D108" s="1782"/>
      <c r="E108" s="1782"/>
      <c r="F108" s="1782"/>
      <c r="G108" s="1782"/>
      <c r="H108" s="1782"/>
      <c r="I108" s="1783"/>
    </row>
    <row r="109" spans="2:9" ht="18" customHeight="1" thickBot="1">
      <c r="B109" s="1784"/>
      <c r="C109" s="1785"/>
      <c r="D109" s="1785"/>
      <c r="E109" s="1785"/>
      <c r="F109" s="1785"/>
      <c r="G109" s="1785"/>
      <c r="H109" s="1785"/>
      <c r="I109" s="1786"/>
    </row>
    <row r="111" spans="2:9" ht="18" customHeight="1" thickBot="1">
      <c r="B111" s="33" t="s">
        <v>1213</v>
      </c>
    </row>
    <row r="112" spans="2:9" ht="18" customHeight="1" thickBot="1">
      <c r="B112" s="317" t="s">
        <v>1134</v>
      </c>
    </row>
    <row r="113" spans="2:9" ht="18" customHeight="1">
      <c r="B113" s="1805"/>
      <c r="C113" s="1806"/>
      <c r="D113" s="1806"/>
      <c r="E113" s="1806"/>
      <c r="F113" s="1806"/>
      <c r="G113" s="1806"/>
      <c r="H113" s="1806"/>
      <c r="I113" s="1807"/>
    </row>
    <row r="114" spans="2:9" ht="18" customHeight="1">
      <c r="B114" s="1781"/>
      <c r="C114" s="1782"/>
      <c r="D114" s="1782"/>
      <c r="E114" s="1782"/>
      <c r="F114" s="1782"/>
      <c r="G114" s="1782"/>
      <c r="H114" s="1782"/>
      <c r="I114" s="1783"/>
    </row>
    <row r="115" spans="2:9" ht="18" customHeight="1">
      <c r="B115" s="1781"/>
      <c r="C115" s="1782"/>
      <c r="D115" s="1782"/>
      <c r="E115" s="1782"/>
      <c r="F115" s="1782"/>
      <c r="G115" s="1782"/>
      <c r="H115" s="1782"/>
      <c r="I115" s="1783"/>
    </row>
    <row r="116" spans="2:9" ht="18" customHeight="1">
      <c r="B116" s="1781"/>
      <c r="C116" s="1782"/>
      <c r="D116" s="1782"/>
      <c r="E116" s="1782"/>
      <c r="F116" s="1782"/>
      <c r="G116" s="1782"/>
      <c r="H116" s="1782"/>
      <c r="I116" s="1783"/>
    </row>
    <row r="117" spans="2:9" ht="18" customHeight="1">
      <c r="B117" s="1781"/>
      <c r="C117" s="1782"/>
      <c r="D117" s="1782"/>
      <c r="E117" s="1782"/>
      <c r="F117" s="1782"/>
      <c r="G117" s="1782"/>
      <c r="H117" s="1782"/>
      <c r="I117" s="1783"/>
    </row>
    <row r="118" spans="2:9" ht="18" customHeight="1">
      <c r="B118" s="1781"/>
      <c r="C118" s="1782"/>
      <c r="D118" s="1782"/>
      <c r="E118" s="1782"/>
      <c r="F118" s="1782"/>
      <c r="G118" s="1782"/>
      <c r="H118" s="1782"/>
      <c r="I118" s="1783"/>
    </row>
    <row r="119" spans="2:9" ht="18" customHeight="1">
      <c r="B119" s="1781"/>
      <c r="C119" s="1782"/>
      <c r="D119" s="1782"/>
      <c r="E119" s="1782"/>
      <c r="F119" s="1782"/>
      <c r="G119" s="1782"/>
      <c r="H119" s="1782"/>
      <c r="I119" s="1783"/>
    </row>
    <row r="120" spans="2:9" ht="18" customHeight="1">
      <c r="B120" s="1781"/>
      <c r="C120" s="1782"/>
      <c r="D120" s="1782"/>
      <c r="E120" s="1782"/>
      <c r="F120" s="1782"/>
      <c r="G120" s="1782"/>
      <c r="H120" s="1782"/>
      <c r="I120" s="1783"/>
    </row>
    <row r="121" spans="2:9" ht="18" customHeight="1">
      <c r="B121" s="1781"/>
      <c r="C121" s="1782"/>
      <c r="D121" s="1782"/>
      <c r="E121" s="1782"/>
      <c r="F121" s="1782"/>
      <c r="G121" s="1782"/>
      <c r="H121" s="1782"/>
      <c r="I121" s="1783"/>
    </row>
    <row r="122" spans="2:9" ht="18" customHeight="1">
      <c r="B122" s="1781"/>
      <c r="C122" s="1782"/>
      <c r="D122" s="1782"/>
      <c r="E122" s="1782"/>
      <c r="F122" s="1782"/>
      <c r="G122" s="1782"/>
      <c r="H122" s="1782"/>
      <c r="I122" s="1783"/>
    </row>
    <row r="123" spans="2:9" ht="18" customHeight="1">
      <c r="B123" s="1781"/>
      <c r="C123" s="1782"/>
      <c r="D123" s="1782"/>
      <c r="E123" s="1782"/>
      <c r="F123" s="1782"/>
      <c r="G123" s="1782"/>
      <c r="H123" s="1782"/>
      <c r="I123" s="1783"/>
    </row>
    <row r="124" spans="2:9" ht="18" customHeight="1" thickBot="1">
      <c r="B124" s="1784"/>
      <c r="C124" s="1785"/>
      <c r="D124" s="1785"/>
      <c r="E124" s="1785"/>
      <c r="F124" s="1785"/>
      <c r="G124" s="1785"/>
      <c r="H124" s="1785"/>
      <c r="I124" s="1786"/>
    </row>
    <row r="125" spans="2:9" ht="18" customHeight="1" thickBot="1">
      <c r="B125" s="317" t="s">
        <v>1135</v>
      </c>
    </row>
    <row r="126" spans="2:9" ht="18" customHeight="1">
      <c r="B126" s="1805"/>
      <c r="C126" s="1806"/>
      <c r="D126" s="1806"/>
      <c r="E126" s="1806"/>
      <c r="F126" s="1806"/>
      <c r="G126" s="1806"/>
      <c r="H126" s="1806"/>
      <c r="I126" s="1807"/>
    </row>
    <row r="127" spans="2:9" ht="18" customHeight="1">
      <c r="B127" s="1781"/>
      <c r="C127" s="1782"/>
      <c r="D127" s="1782"/>
      <c r="E127" s="1782"/>
      <c r="F127" s="1782"/>
      <c r="G127" s="1782"/>
      <c r="H127" s="1782"/>
      <c r="I127" s="1783"/>
    </row>
    <row r="128" spans="2:9" ht="18" customHeight="1">
      <c r="B128" s="1781"/>
      <c r="C128" s="1782"/>
      <c r="D128" s="1782"/>
      <c r="E128" s="1782"/>
      <c r="F128" s="1782"/>
      <c r="G128" s="1782"/>
      <c r="H128" s="1782"/>
      <c r="I128" s="1783"/>
    </row>
    <row r="129" spans="2:9" ht="18" customHeight="1">
      <c r="B129" s="1781"/>
      <c r="C129" s="1782"/>
      <c r="D129" s="1782"/>
      <c r="E129" s="1782"/>
      <c r="F129" s="1782"/>
      <c r="G129" s="1782"/>
      <c r="H129" s="1782"/>
      <c r="I129" s="1783"/>
    </row>
    <row r="130" spans="2:9" ht="18" customHeight="1">
      <c r="B130" s="1781"/>
      <c r="C130" s="1782"/>
      <c r="D130" s="1782"/>
      <c r="E130" s="1782"/>
      <c r="F130" s="1782"/>
      <c r="G130" s="1782"/>
      <c r="H130" s="1782"/>
      <c r="I130" s="1783"/>
    </row>
    <row r="131" spans="2:9" ht="18" customHeight="1">
      <c r="B131" s="1781"/>
      <c r="C131" s="1782"/>
      <c r="D131" s="1782"/>
      <c r="E131" s="1782"/>
      <c r="F131" s="1782"/>
      <c r="G131" s="1782"/>
      <c r="H131" s="1782"/>
      <c r="I131" s="1783"/>
    </row>
    <row r="132" spans="2:9" ht="18" customHeight="1">
      <c r="B132" s="1781"/>
      <c r="C132" s="1782"/>
      <c r="D132" s="1782"/>
      <c r="E132" s="1782"/>
      <c r="F132" s="1782"/>
      <c r="G132" s="1782"/>
      <c r="H132" s="1782"/>
      <c r="I132" s="1783"/>
    </row>
    <row r="133" spans="2:9" ht="18" customHeight="1">
      <c r="B133" s="1781"/>
      <c r="C133" s="1782"/>
      <c r="D133" s="1782"/>
      <c r="E133" s="1782"/>
      <c r="F133" s="1782"/>
      <c r="G133" s="1782"/>
      <c r="H133" s="1782"/>
      <c r="I133" s="1783"/>
    </row>
    <row r="134" spans="2:9" ht="18" customHeight="1">
      <c r="B134" s="1781"/>
      <c r="C134" s="1782"/>
      <c r="D134" s="1782"/>
      <c r="E134" s="1782"/>
      <c r="F134" s="1782"/>
      <c r="G134" s="1782"/>
      <c r="H134" s="1782"/>
      <c r="I134" s="1783"/>
    </row>
    <row r="135" spans="2:9" ht="18" customHeight="1">
      <c r="B135" s="1781"/>
      <c r="C135" s="1782"/>
      <c r="D135" s="1782"/>
      <c r="E135" s="1782"/>
      <c r="F135" s="1782"/>
      <c r="G135" s="1782"/>
      <c r="H135" s="1782"/>
      <c r="I135" s="1783"/>
    </row>
    <row r="136" spans="2:9" ht="18" customHeight="1">
      <c r="B136" s="1781"/>
      <c r="C136" s="1782"/>
      <c r="D136" s="1782"/>
      <c r="E136" s="1782"/>
      <c r="F136" s="1782"/>
      <c r="G136" s="1782"/>
      <c r="H136" s="1782"/>
      <c r="I136" s="1783"/>
    </row>
    <row r="137" spans="2:9" ht="18" customHeight="1" thickBot="1">
      <c r="B137" s="1784"/>
      <c r="C137" s="1785"/>
      <c r="D137" s="1785"/>
      <c r="E137" s="1785"/>
      <c r="F137" s="1785"/>
      <c r="G137" s="1785"/>
      <c r="H137" s="1785"/>
      <c r="I137" s="1786"/>
    </row>
    <row r="138" spans="2:9" ht="12" customHeight="1">
      <c r="I138" s="295" t="str">
        <f ca="1">$B$3&amp;"_個票"&amp;$C$8</f>
        <v>別添6_個票8</v>
      </c>
    </row>
    <row r="139" spans="2:9" ht="18" customHeight="1" thickBot="1">
      <c r="B139" s="33" t="s">
        <v>1116</v>
      </c>
    </row>
    <row r="140" spans="2:9" ht="18" customHeight="1">
      <c r="B140" s="1808" t="s">
        <v>1344</v>
      </c>
      <c r="C140" s="1809"/>
      <c r="D140" s="1809"/>
      <c r="E140" s="1809"/>
      <c r="F140" s="1809"/>
      <c r="G140" s="1809"/>
      <c r="H140" s="1809"/>
      <c r="I140" s="1810"/>
    </row>
    <row r="141" spans="2:9" ht="18" customHeight="1">
      <c r="B141" s="1781"/>
      <c r="C141" s="1782"/>
      <c r="D141" s="1782"/>
      <c r="E141" s="1782"/>
      <c r="F141" s="1782"/>
      <c r="G141" s="1782"/>
      <c r="H141" s="1782"/>
      <c r="I141" s="1783"/>
    </row>
    <row r="142" spans="2:9" ht="18" customHeight="1">
      <c r="B142" s="1781"/>
      <c r="C142" s="1782"/>
      <c r="D142" s="1782"/>
      <c r="E142" s="1782"/>
      <c r="F142" s="1782"/>
      <c r="G142" s="1782"/>
      <c r="H142" s="1782"/>
      <c r="I142" s="1783"/>
    </row>
    <row r="143" spans="2:9" ht="18" customHeight="1">
      <c r="B143" s="1781"/>
      <c r="C143" s="1782"/>
      <c r="D143" s="1782"/>
      <c r="E143" s="1782"/>
      <c r="F143" s="1782"/>
      <c r="G143" s="1782"/>
      <c r="H143" s="1782"/>
      <c r="I143" s="1783"/>
    </row>
    <row r="144" spans="2:9" ht="18" customHeight="1" thickBot="1">
      <c r="B144" s="1784"/>
      <c r="C144" s="1785"/>
      <c r="D144" s="1785"/>
      <c r="E144" s="1785"/>
      <c r="F144" s="1785"/>
      <c r="G144" s="1785"/>
      <c r="H144" s="1785"/>
      <c r="I144" s="1786"/>
    </row>
    <row r="145" spans="2:9" ht="18" customHeight="1" thickBot="1"/>
    <row r="146" spans="2:9" ht="18" customHeight="1">
      <c r="B146" s="290" t="s">
        <v>1136</v>
      </c>
      <c r="C146" s="291"/>
      <c r="D146" s="291"/>
      <c r="E146" s="291"/>
      <c r="F146" s="291"/>
      <c r="G146" s="291"/>
      <c r="H146" s="291"/>
      <c r="I146" s="292"/>
    </row>
    <row r="147" spans="2:9" ht="18" customHeight="1">
      <c r="B147" s="1781"/>
      <c r="C147" s="1782"/>
      <c r="D147" s="1782"/>
      <c r="E147" s="1782"/>
      <c r="F147" s="1782"/>
      <c r="G147" s="1782"/>
      <c r="H147" s="1782"/>
      <c r="I147" s="1783"/>
    </row>
    <row r="148" spans="2:9" ht="18" customHeight="1">
      <c r="B148" s="1781"/>
      <c r="C148" s="1782"/>
      <c r="D148" s="1782"/>
      <c r="E148" s="1782"/>
      <c r="F148" s="1782"/>
      <c r="G148" s="1782"/>
      <c r="H148" s="1782"/>
      <c r="I148" s="1783"/>
    </row>
    <row r="149" spans="2:9" ht="18" customHeight="1">
      <c r="B149" s="1781"/>
      <c r="C149" s="1782"/>
      <c r="D149" s="1782"/>
      <c r="E149" s="1782"/>
      <c r="F149" s="1782"/>
      <c r="G149" s="1782"/>
      <c r="H149" s="1782"/>
      <c r="I149" s="1783"/>
    </row>
    <row r="150" spans="2:9" ht="18" customHeight="1">
      <c r="B150" s="1781"/>
      <c r="C150" s="1782"/>
      <c r="D150" s="1782"/>
      <c r="E150" s="1782"/>
      <c r="F150" s="1782"/>
      <c r="G150" s="1782"/>
      <c r="H150" s="1782"/>
      <c r="I150" s="1783"/>
    </row>
    <row r="151" spans="2:9" ht="18" customHeight="1">
      <c r="B151" s="1781"/>
      <c r="C151" s="1782"/>
      <c r="D151" s="1782"/>
      <c r="E151" s="1782"/>
      <c r="F151" s="1782"/>
      <c r="G151" s="1782"/>
      <c r="H151" s="1782"/>
      <c r="I151" s="1783"/>
    </row>
    <row r="152" spans="2:9" ht="18" customHeight="1">
      <c r="B152" s="1781"/>
      <c r="C152" s="1782"/>
      <c r="D152" s="1782"/>
      <c r="E152" s="1782"/>
      <c r="F152" s="1782"/>
      <c r="G152" s="1782"/>
      <c r="H152" s="1782"/>
      <c r="I152" s="1783"/>
    </row>
    <row r="153" spans="2:9" ht="18" customHeight="1">
      <c r="B153" s="1781"/>
      <c r="C153" s="1782"/>
      <c r="D153" s="1782"/>
      <c r="E153" s="1782"/>
      <c r="F153" s="1782"/>
      <c r="G153" s="1782"/>
      <c r="H153" s="1782"/>
      <c r="I153" s="1783"/>
    </row>
    <row r="154" spans="2:9" ht="18" customHeight="1">
      <c r="B154" s="1781"/>
      <c r="C154" s="1782"/>
      <c r="D154" s="1782"/>
      <c r="E154" s="1782"/>
      <c r="F154" s="1782"/>
      <c r="G154" s="1782"/>
      <c r="H154" s="1782"/>
      <c r="I154" s="1783"/>
    </row>
    <row r="155" spans="2:9" ht="18" customHeight="1">
      <c r="B155" s="1781"/>
      <c r="C155" s="1782"/>
      <c r="D155" s="1782"/>
      <c r="E155" s="1782"/>
      <c r="F155" s="1782"/>
      <c r="G155" s="1782"/>
      <c r="H155" s="1782"/>
      <c r="I155" s="1783"/>
    </row>
    <row r="156" spans="2:9" ht="18" customHeight="1" thickBot="1">
      <c r="B156" s="1784"/>
      <c r="C156" s="1785"/>
      <c r="D156" s="1785"/>
      <c r="E156" s="1785"/>
      <c r="F156" s="1785"/>
      <c r="G156" s="1785"/>
      <c r="H156" s="1785"/>
      <c r="I156" s="1786"/>
    </row>
    <row r="157" spans="2:9" ht="18" customHeight="1">
      <c r="B157" s="290" t="s">
        <v>1137</v>
      </c>
      <c r="C157" s="293"/>
      <c r="D157" s="293"/>
      <c r="E157" s="293"/>
      <c r="F157" s="293"/>
      <c r="G157" s="293"/>
      <c r="H157" s="293"/>
      <c r="I157" s="294"/>
    </row>
    <row r="158" spans="2:9" ht="18" customHeight="1">
      <c r="B158" s="1781"/>
      <c r="C158" s="1782"/>
      <c r="D158" s="1782"/>
      <c r="E158" s="1782"/>
      <c r="F158" s="1782"/>
      <c r="G158" s="1782"/>
      <c r="H158" s="1782"/>
      <c r="I158" s="1783"/>
    </row>
    <row r="159" spans="2:9" ht="18" customHeight="1">
      <c r="B159" s="1781"/>
      <c r="C159" s="1782"/>
      <c r="D159" s="1782"/>
      <c r="E159" s="1782"/>
      <c r="F159" s="1782"/>
      <c r="G159" s="1782"/>
      <c r="H159" s="1782"/>
      <c r="I159" s="1783"/>
    </row>
    <row r="160" spans="2:9" ht="18" customHeight="1">
      <c r="B160" s="1781"/>
      <c r="C160" s="1782"/>
      <c r="D160" s="1782"/>
      <c r="E160" s="1782"/>
      <c r="F160" s="1782"/>
      <c r="G160" s="1782"/>
      <c r="H160" s="1782"/>
      <c r="I160" s="1783"/>
    </row>
    <row r="161" spans="2:9" ht="18" customHeight="1">
      <c r="B161" s="1781"/>
      <c r="C161" s="1782"/>
      <c r="D161" s="1782"/>
      <c r="E161" s="1782"/>
      <c r="F161" s="1782"/>
      <c r="G161" s="1782"/>
      <c r="H161" s="1782"/>
      <c r="I161" s="1783"/>
    </row>
    <row r="162" spans="2:9" ht="18" customHeight="1">
      <c r="B162" s="1781"/>
      <c r="C162" s="1782"/>
      <c r="D162" s="1782"/>
      <c r="E162" s="1782"/>
      <c r="F162" s="1782"/>
      <c r="G162" s="1782"/>
      <c r="H162" s="1782"/>
      <c r="I162" s="1783"/>
    </row>
    <row r="163" spans="2:9" ht="18" customHeight="1">
      <c r="B163" s="1781"/>
      <c r="C163" s="1782"/>
      <c r="D163" s="1782"/>
      <c r="E163" s="1782"/>
      <c r="F163" s="1782"/>
      <c r="G163" s="1782"/>
      <c r="H163" s="1782"/>
      <c r="I163" s="1783"/>
    </row>
    <row r="164" spans="2:9" ht="18" customHeight="1">
      <c r="B164" s="1781"/>
      <c r="C164" s="1782"/>
      <c r="D164" s="1782"/>
      <c r="E164" s="1782"/>
      <c r="F164" s="1782"/>
      <c r="G164" s="1782"/>
      <c r="H164" s="1782"/>
      <c r="I164" s="1783"/>
    </row>
    <row r="165" spans="2:9" ht="18" customHeight="1">
      <c r="B165" s="1781"/>
      <c r="C165" s="1782"/>
      <c r="D165" s="1782"/>
      <c r="E165" s="1782"/>
      <c r="F165" s="1782"/>
      <c r="G165" s="1782"/>
      <c r="H165" s="1782"/>
      <c r="I165" s="1783"/>
    </row>
    <row r="166" spans="2:9" ht="18" customHeight="1">
      <c r="B166" s="1781"/>
      <c r="C166" s="1782"/>
      <c r="D166" s="1782"/>
      <c r="E166" s="1782"/>
      <c r="F166" s="1782"/>
      <c r="G166" s="1782"/>
      <c r="H166" s="1782"/>
      <c r="I166" s="1783"/>
    </row>
    <row r="167" spans="2:9" ht="18" customHeight="1" thickBot="1">
      <c r="B167" s="1784"/>
      <c r="C167" s="1785"/>
      <c r="D167" s="1785"/>
      <c r="E167" s="1785"/>
      <c r="F167" s="1785"/>
      <c r="G167" s="1785"/>
      <c r="H167" s="1785"/>
      <c r="I167" s="1786"/>
    </row>
    <row r="168" spans="2:9" ht="18" customHeight="1" thickBot="1"/>
    <row r="169" spans="2:9" ht="18" customHeight="1">
      <c r="B169" s="290" t="s">
        <v>1139</v>
      </c>
      <c r="C169" s="293"/>
      <c r="D169" s="293"/>
      <c r="E169" s="293"/>
      <c r="F169" s="293"/>
      <c r="G169" s="293"/>
      <c r="H169" s="293"/>
      <c r="I169" s="294"/>
    </row>
    <row r="170" spans="2:9" ht="18" customHeight="1">
      <c r="B170" s="1781"/>
      <c r="C170" s="1782"/>
      <c r="D170" s="1782"/>
      <c r="E170" s="1782"/>
      <c r="F170" s="1782"/>
      <c r="G170" s="1782"/>
      <c r="H170" s="1782"/>
      <c r="I170" s="1783"/>
    </row>
    <row r="171" spans="2:9" ht="18" customHeight="1">
      <c r="B171" s="1781"/>
      <c r="C171" s="1782"/>
      <c r="D171" s="1782"/>
      <c r="E171" s="1782"/>
      <c r="F171" s="1782"/>
      <c r="G171" s="1782"/>
      <c r="H171" s="1782"/>
      <c r="I171" s="1783"/>
    </row>
    <row r="172" spans="2:9" ht="18" customHeight="1">
      <c r="B172" s="1781"/>
      <c r="C172" s="1782"/>
      <c r="D172" s="1782"/>
      <c r="E172" s="1782"/>
      <c r="F172" s="1782"/>
      <c r="G172" s="1782"/>
      <c r="H172" s="1782"/>
      <c r="I172" s="1783"/>
    </row>
    <row r="173" spans="2:9" ht="18" customHeight="1">
      <c r="B173" s="1781"/>
      <c r="C173" s="1782"/>
      <c r="D173" s="1782"/>
      <c r="E173" s="1782"/>
      <c r="F173" s="1782"/>
      <c r="G173" s="1782"/>
      <c r="H173" s="1782"/>
      <c r="I173" s="1783"/>
    </row>
    <row r="174" spans="2:9" ht="18" customHeight="1">
      <c r="B174" s="1781"/>
      <c r="C174" s="1782"/>
      <c r="D174" s="1782"/>
      <c r="E174" s="1782"/>
      <c r="F174" s="1782"/>
      <c r="G174" s="1782"/>
      <c r="H174" s="1782"/>
      <c r="I174" s="1783"/>
    </row>
    <row r="175" spans="2:9" ht="18" customHeight="1">
      <c r="B175" s="1781"/>
      <c r="C175" s="1782"/>
      <c r="D175" s="1782"/>
      <c r="E175" s="1782"/>
      <c r="F175" s="1782"/>
      <c r="G175" s="1782"/>
      <c r="H175" s="1782"/>
      <c r="I175" s="1783"/>
    </row>
    <row r="176" spans="2:9" ht="18" customHeight="1">
      <c r="B176" s="1781"/>
      <c r="C176" s="1782"/>
      <c r="D176" s="1782"/>
      <c r="E176" s="1782"/>
      <c r="F176" s="1782"/>
      <c r="G176" s="1782"/>
      <c r="H176" s="1782"/>
      <c r="I176" s="1783"/>
    </row>
    <row r="177" spans="2:9" ht="18" customHeight="1">
      <c r="B177" s="1781"/>
      <c r="C177" s="1782"/>
      <c r="D177" s="1782"/>
      <c r="E177" s="1782"/>
      <c r="F177" s="1782"/>
      <c r="G177" s="1782"/>
      <c r="H177" s="1782"/>
      <c r="I177" s="1783"/>
    </row>
    <row r="178" spans="2:9" ht="18" customHeight="1">
      <c r="B178" s="1781"/>
      <c r="C178" s="1782"/>
      <c r="D178" s="1782"/>
      <c r="E178" s="1782"/>
      <c r="F178" s="1782"/>
      <c r="G178" s="1782"/>
      <c r="H178" s="1782"/>
      <c r="I178" s="1783"/>
    </row>
    <row r="179" spans="2:9" ht="18" customHeight="1" thickBot="1">
      <c r="B179" s="1784"/>
      <c r="C179" s="1785"/>
      <c r="D179" s="1785"/>
      <c r="E179" s="1785"/>
      <c r="F179" s="1785"/>
      <c r="G179" s="1785"/>
      <c r="H179" s="1785"/>
      <c r="I179" s="1786"/>
    </row>
    <row r="180" spans="2:9" ht="12" customHeight="1">
      <c r="I180" s="295" t="str">
        <f ca="1">$B$3&amp;"_個票"&amp;$C$8</f>
        <v>別添6_個票8</v>
      </c>
    </row>
    <row r="181" spans="2:9" ht="18" customHeight="1" thickBot="1">
      <c r="B181" s="33" t="s">
        <v>1575</v>
      </c>
      <c r="I181" s="295"/>
    </row>
    <row r="182" spans="2:9" ht="18" customHeight="1">
      <c r="B182" s="1796"/>
      <c r="C182" s="1797"/>
      <c r="D182" s="1797"/>
      <c r="E182" s="1797"/>
      <c r="F182" s="1797"/>
      <c r="G182" s="1797"/>
      <c r="H182" s="1797"/>
      <c r="I182" s="1798"/>
    </row>
    <row r="183" spans="2:9" ht="18" customHeight="1">
      <c r="B183" s="1799"/>
      <c r="C183" s="1800"/>
      <c r="D183" s="1800"/>
      <c r="E183" s="1800"/>
      <c r="F183" s="1800"/>
      <c r="G183" s="1800"/>
      <c r="H183" s="1800"/>
      <c r="I183" s="1801"/>
    </row>
    <row r="184" spans="2:9" ht="18" customHeight="1">
      <c r="B184" s="1799"/>
      <c r="C184" s="1800"/>
      <c r="D184" s="1800"/>
      <c r="E184" s="1800"/>
      <c r="F184" s="1800"/>
      <c r="G184" s="1800"/>
      <c r="H184" s="1800"/>
      <c r="I184" s="1801"/>
    </row>
    <row r="185" spans="2:9" ht="18" customHeight="1">
      <c r="B185" s="1799"/>
      <c r="C185" s="1800"/>
      <c r="D185" s="1800"/>
      <c r="E185" s="1800"/>
      <c r="F185" s="1800"/>
      <c r="G185" s="1800"/>
      <c r="H185" s="1800"/>
      <c r="I185" s="1801"/>
    </row>
    <row r="186" spans="2:9" ht="18" customHeight="1">
      <c r="B186" s="1799"/>
      <c r="C186" s="1800"/>
      <c r="D186" s="1800"/>
      <c r="E186" s="1800"/>
      <c r="F186" s="1800"/>
      <c r="G186" s="1800"/>
      <c r="H186" s="1800"/>
      <c r="I186" s="1801"/>
    </row>
    <row r="187" spans="2:9" ht="18" customHeight="1" thickBot="1">
      <c r="B187" s="1802"/>
      <c r="C187" s="1803"/>
      <c r="D187" s="1803"/>
      <c r="E187" s="1803"/>
      <c r="F187" s="1803"/>
      <c r="G187" s="1803"/>
      <c r="H187" s="1803"/>
      <c r="I187" s="1804"/>
    </row>
    <row r="188" spans="2:9" ht="18" customHeight="1">
      <c r="I188" s="295"/>
    </row>
    <row r="189" spans="2:9" ht="18" customHeight="1" thickBot="1">
      <c r="B189" s="33" t="s">
        <v>1576</v>
      </c>
    </row>
    <row r="190" spans="2:9" ht="18" customHeight="1">
      <c r="B190" s="1808" t="s">
        <v>1117</v>
      </c>
      <c r="C190" s="1809"/>
      <c r="D190" s="1809"/>
      <c r="E190" s="1809"/>
      <c r="F190" s="1809"/>
      <c r="G190" s="1809"/>
      <c r="H190" s="1809"/>
      <c r="I190" s="1810"/>
    </row>
    <row r="191" spans="2:9" ht="18" customHeight="1">
      <c r="B191" s="1781"/>
      <c r="C191" s="1782"/>
      <c r="D191" s="1782"/>
      <c r="E191" s="1782"/>
      <c r="F191" s="1782"/>
      <c r="G191" s="1782"/>
      <c r="H191" s="1782"/>
      <c r="I191" s="1783"/>
    </row>
    <row r="192" spans="2:9" ht="18" customHeight="1">
      <c r="B192" s="1781"/>
      <c r="C192" s="1782"/>
      <c r="D192" s="1782"/>
      <c r="E192" s="1782"/>
      <c r="F192" s="1782"/>
      <c r="G192" s="1782"/>
      <c r="H192" s="1782"/>
      <c r="I192" s="1783"/>
    </row>
    <row r="193" spans="2:9" ht="18" customHeight="1">
      <c r="B193" s="1781"/>
      <c r="C193" s="1782"/>
      <c r="D193" s="1782"/>
      <c r="E193" s="1782"/>
      <c r="F193" s="1782"/>
      <c r="G193" s="1782"/>
      <c r="H193" s="1782"/>
      <c r="I193" s="1783"/>
    </row>
    <row r="194" spans="2:9" ht="18" customHeight="1">
      <c r="B194" s="1781"/>
      <c r="C194" s="1782"/>
      <c r="D194" s="1782"/>
      <c r="E194" s="1782"/>
      <c r="F194" s="1782"/>
      <c r="G194" s="1782"/>
      <c r="H194" s="1782"/>
      <c r="I194" s="1783"/>
    </row>
    <row r="195" spans="2:9" ht="18" customHeight="1">
      <c r="B195" s="1781"/>
      <c r="C195" s="1782"/>
      <c r="D195" s="1782"/>
      <c r="E195" s="1782"/>
      <c r="F195" s="1782"/>
      <c r="G195" s="1782"/>
      <c r="H195" s="1782"/>
      <c r="I195" s="1783"/>
    </row>
    <row r="196" spans="2:9" ht="18" customHeight="1">
      <c r="B196" s="1781"/>
      <c r="C196" s="1782"/>
      <c r="D196" s="1782"/>
      <c r="E196" s="1782"/>
      <c r="F196" s="1782"/>
      <c r="G196" s="1782"/>
      <c r="H196" s="1782"/>
      <c r="I196" s="1783"/>
    </row>
    <row r="197" spans="2:9" ht="18" customHeight="1">
      <c r="B197" s="1781"/>
      <c r="C197" s="1782"/>
      <c r="D197" s="1782"/>
      <c r="E197" s="1782"/>
      <c r="F197" s="1782"/>
      <c r="G197" s="1782"/>
      <c r="H197" s="1782"/>
      <c r="I197" s="1783"/>
    </row>
    <row r="198" spans="2:9" ht="18" customHeight="1" thickBot="1">
      <c r="B198" s="1784"/>
      <c r="C198" s="1785"/>
      <c r="D198" s="1785"/>
      <c r="E198" s="1785"/>
      <c r="F198" s="1785"/>
      <c r="G198" s="1785"/>
      <c r="H198" s="1785"/>
      <c r="I198" s="1786"/>
    </row>
    <row r="199" spans="2:9" ht="18" customHeight="1">
      <c r="B199" s="1808" t="s">
        <v>1118</v>
      </c>
      <c r="C199" s="1809"/>
      <c r="D199" s="1809"/>
      <c r="E199" s="1809"/>
      <c r="F199" s="1809"/>
      <c r="G199" s="1809"/>
      <c r="H199" s="1809"/>
      <c r="I199" s="1810"/>
    </row>
    <row r="200" spans="2:9" ht="18" customHeight="1">
      <c r="B200" s="1781"/>
      <c r="C200" s="1782"/>
      <c r="D200" s="1782"/>
      <c r="E200" s="1782"/>
      <c r="F200" s="1782"/>
      <c r="G200" s="1782"/>
      <c r="H200" s="1782"/>
      <c r="I200" s="1783"/>
    </row>
    <row r="201" spans="2:9" ht="18" customHeight="1">
      <c r="B201" s="1781"/>
      <c r="C201" s="1782"/>
      <c r="D201" s="1782"/>
      <c r="E201" s="1782"/>
      <c r="F201" s="1782"/>
      <c r="G201" s="1782"/>
      <c r="H201" s="1782"/>
      <c r="I201" s="1783"/>
    </row>
    <row r="202" spans="2:9" ht="18" customHeight="1">
      <c r="B202" s="1781"/>
      <c r="C202" s="1782"/>
      <c r="D202" s="1782"/>
      <c r="E202" s="1782"/>
      <c r="F202" s="1782"/>
      <c r="G202" s="1782"/>
      <c r="H202" s="1782"/>
      <c r="I202" s="1783"/>
    </row>
    <row r="203" spans="2:9" ht="18" customHeight="1">
      <c r="B203" s="1781"/>
      <c r="C203" s="1782"/>
      <c r="D203" s="1782"/>
      <c r="E203" s="1782"/>
      <c r="F203" s="1782"/>
      <c r="G203" s="1782"/>
      <c r="H203" s="1782"/>
      <c r="I203" s="1783"/>
    </row>
    <row r="204" spans="2:9" ht="18" customHeight="1">
      <c r="B204" s="1781"/>
      <c r="C204" s="1782"/>
      <c r="D204" s="1782"/>
      <c r="E204" s="1782"/>
      <c r="F204" s="1782"/>
      <c r="G204" s="1782"/>
      <c r="H204" s="1782"/>
      <c r="I204" s="1783"/>
    </row>
    <row r="205" spans="2:9" ht="18" customHeight="1">
      <c r="B205" s="1781"/>
      <c r="C205" s="1782"/>
      <c r="D205" s="1782"/>
      <c r="E205" s="1782"/>
      <c r="F205" s="1782"/>
      <c r="G205" s="1782"/>
      <c r="H205" s="1782"/>
      <c r="I205" s="1783"/>
    </row>
    <row r="206" spans="2:9" ht="18" customHeight="1">
      <c r="B206" s="1781"/>
      <c r="C206" s="1782"/>
      <c r="D206" s="1782"/>
      <c r="E206" s="1782"/>
      <c r="F206" s="1782"/>
      <c r="G206" s="1782"/>
      <c r="H206" s="1782"/>
      <c r="I206" s="1783"/>
    </row>
    <row r="207" spans="2:9" ht="18" customHeight="1" thickBot="1">
      <c r="B207" s="1784"/>
      <c r="C207" s="1785"/>
      <c r="D207" s="1785"/>
      <c r="E207" s="1785"/>
      <c r="F207" s="1785"/>
      <c r="G207" s="1785"/>
      <c r="H207" s="1785"/>
      <c r="I207" s="1786"/>
    </row>
    <row r="208" spans="2:9" ht="18" customHeight="1">
      <c r="B208" s="1793" t="s">
        <v>1119</v>
      </c>
      <c r="C208" s="1794"/>
      <c r="D208" s="1794"/>
      <c r="E208" s="1794"/>
      <c r="F208" s="1794"/>
      <c r="G208" s="1794"/>
      <c r="H208" s="1794"/>
      <c r="I208" s="1795"/>
    </row>
    <row r="209" spans="2:9" ht="18" customHeight="1">
      <c r="B209" s="1781"/>
      <c r="C209" s="1782"/>
      <c r="D209" s="1782"/>
      <c r="E209" s="1782"/>
      <c r="F209" s="1782"/>
      <c r="G209" s="1782"/>
      <c r="H209" s="1782"/>
      <c r="I209" s="1783"/>
    </row>
    <row r="210" spans="2:9" ht="18" customHeight="1">
      <c r="B210" s="1781"/>
      <c r="C210" s="1782"/>
      <c r="D210" s="1782"/>
      <c r="E210" s="1782"/>
      <c r="F210" s="1782"/>
      <c r="G210" s="1782"/>
      <c r="H210" s="1782"/>
      <c r="I210" s="1783"/>
    </row>
    <row r="211" spans="2:9" ht="18" customHeight="1">
      <c r="B211" s="1781"/>
      <c r="C211" s="1782"/>
      <c r="D211" s="1782"/>
      <c r="E211" s="1782"/>
      <c r="F211" s="1782"/>
      <c r="G211" s="1782"/>
      <c r="H211" s="1782"/>
      <c r="I211" s="1783"/>
    </row>
    <row r="212" spans="2:9" ht="18" customHeight="1">
      <c r="B212" s="1781"/>
      <c r="C212" s="1782"/>
      <c r="D212" s="1782"/>
      <c r="E212" s="1782"/>
      <c r="F212" s="1782"/>
      <c r="G212" s="1782"/>
      <c r="H212" s="1782"/>
      <c r="I212" s="1783"/>
    </row>
    <row r="213" spans="2:9" ht="18" customHeight="1">
      <c r="B213" s="1781"/>
      <c r="C213" s="1782"/>
      <c r="D213" s="1782"/>
      <c r="E213" s="1782"/>
      <c r="F213" s="1782"/>
      <c r="G213" s="1782"/>
      <c r="H213" s="1782"/>
      <c r="I213" s="1783"/>
    </row>
    <row r="214" spans="2:9" ht="18" customHeight="1">
      <c r="B214" s="1781"/>
      <c r="C214" s="1782"/>
      <c r="D214" s="1782"/>
      <c r="E214" s="1782"/>
      <c r="F214" s="1782"/>
      <c r="G214" s="1782"/>
      <c r="H214" s="1782"/>
      <c r="I214" s="1783"/>
    </row>
    <row r="215" spans="2:9" ht="18" customHeight="1">
      <c r="B215" s="1781"/>
      <c r="C215" s="1782"/>
      <c r="D215" s="1782"/>
      <c r="E215" s="1782"/>
      <c r="F215" s="1782"/>
      <c r="G215" s="1782"/>
      <c r="H215" s="1782"/>
      <c r="I215" s="1783"/>
    </row>
    <row r="216" spans="2:9" ht="18" customHeight="1" thickBot="1">
      <c r="B216" s="1784"/>
      <c r="C216" s="1785"/>
      <c r="D216" s="1785"/>
      <c r="E216" s="1785"/>
      <c r="F216" s="1785"/>
      <c r="G216" s="1785"/>
      <c r="H216" s="1785"/>
      <c r="I216" s="1786"/>
    </row>
    <row r="217" spans="2:9" ht="18" customHeight="1">
      <c r="B217" s="1793" t="s">
        <v>1120</v>
      </c>
      <c r="C217" s="1794"/>
      <c r="D217" s="1794"/>
      <c r="E217" s="1794"/>
      <c r="F217" s="1794"/>
      <c r="G217" s="1794"/>
      <c r="H217" s="1794"/>
      <c r="I217" s="1795"/>
    </row>
    <row r="218" spans="2:9" ht="18" customHeight="1">
      <c r="B218" s="1781"/>
      <c r="C218" s="1782"/>
      <c r="D218" s="1782"/>
      <c r="E218" s="1782"/>
      <c r="F218" s="1782"/>
      <c r="G218" s="1782"/>
      <c r="H218" s="1782"/>
      <c r="I218" s="1783"/>
    </row>
    <row r="219" spans="2:9" ht="18" customHeight="1">
      <c r="B219" s="1781"/>
      <c r="C219" s="1782"/>
      <c r="D219" s="1782"/>
      <c r="E219" s="1782"/>
      <c r="F219" s="1782"/>
      <c r="G219" s="1782"/>
      <c r="H219" s="1782"/>
      <c r="I219" s="1783"/>
    </row>
    <row r="220" spans="2:9" ht="18" customHeight="1">
      <c r="B220" s="1781"/>
      <c r="C220" s="1782"/>
      <c r="D220" s="1782"/>
      <c r="E220" s="1782"/>
      <c r="F220" s="1782"/>
      <c r="G220" s="1782"/>
      <c r="H220" s="1782"/>
      <c r="I220" s="1783"/>
    </row>
    <row r="221" spans="2:9" ht="18" customHeight="1">
      <c r="B221" s="1781"/>
      <c r="C221" s="1782"/>
      <c r="D221" s="1782"/>
      <c r="E221" s="1782"/>
      <c r="F221" s="1782"/>
      <c r="G221" s="1782"/>
      <c r="H221" s="1782"/>
      <c r="I221" s="1783"/>
    </row>
    <row r="222" spans="2:9" ht="18" customHeight="1">
      <c r="B222" s="1781"/>
      <c r="C222" s="1782"/>
      <c r="D222" s="1782"/>
      <c r="E222" s="1782"/>
      <c r="F222" s="1782"/>
      <c r="G222" s="1782"/>
      <c r="H222" s="1782"/>
      <c r="I222" s="1783"/>
    </row>
    <row r="223" spans="2:9" ht="18" customHeight="1">
      <c r="B223" s="1781"/>
      <c r="C223" s="1782"/>
      <c r="D223" s="1782"/>
      <c r="E223" s="1782"/>
      <c r="F223" s="1782"/>
      <c r="G223" s="1782"/>
      <c r="H223" s="1782"/>
      <c r="I223" s="1783"/>
    </row>
    <row r="224" spans="2:9" ht="18" customHeight="1">
      <c r="B224" s="1781"/>
      <c r="C224" s="1782"/>
      <c r="D224" s="1782"/>
      <c r="E224" s="1782"/>
      <c r="F224" s="1782"/>
      <c r="G224" s="1782"/>
      <c r="H224" s="1782"/>
      <c r="I224" s="1783"/>
    </row>
    <row r="225" spans="2:9" ht="18" customHeight="1" thickBot="1">
      <c r="B225" s="1784"/>
      <c r="C225" s="1785"/>
      <c r="D225" s="1785"/>
      <c r="E225" s="1785"/>
      <c r="F225" s="1785"/>
      <c r="G225" s="1785"/>
      <c r="H225" s="1785"/>
      <c r="I225" s="1786"/>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86" priority="7">
      <formula>LEN(TRIM(B33))=0</formula>
    </cfRule>
  </conditionalFormatting>
  <conditionalFormatting sqref="B40:B43">
    <cfRule type="containsBlanks" dxfId="85" priority="6">
      <formula>LEN(TRIM(B40))=0</formula>
    </cfRule>
  </conditionalFormatting>
  <conditionalFormatting sqref="B50:I53 B56:I63 B65:I72 B75:I82 B84:I91 B95:I101 B103:I109 B113:I124 B126:I137 B141:I144 B147:I156 B158:I167 B170:I179 B182 B191 B200 B209 B218">
    <cfRule type="containsBlanks" dxfId="84" priority="2">
      <formula>LEN(TRIM(B50))=0</formula>
    </cfRule>
  </conditionalFormatting>
  <conditionalFormatting sqref="C33:C36">
    <cfRule type="containsBlanks" dxfId="83" priority="4">
      <formula>LEN(TRIM(C33))=0</formula>
    </cfRule>
  </conditionalFormatting>
  <conditionalFormatting sqref="C40:C43">
    <cfRule type="containsBlanks" dxfId="82" priority="3">
      <formula>LEN(TRIM(C40))=0</formula>
    </cfRule>
  </conditionalFormatting>
  <conditionalFormatting sqref="C9:I10 C13:I15 B191:I198 B200:I207 B209:I216 B218:I225">
    <cfRule type="containsBlanks" dxfId="81" priority="5">
      <formula>LEN(TRIM(B9))=0</formula>
    </cfRule>
  </conditionalFormatting>
  <conditionalFormatting sqref="C11:I12 C16:I16">
    <cfRule type="containsBlanks" dxfId="80" priority="8">
      <formula>LEN(TRIM(C11))=0</formula>
    </cfRule>
  </conditionalFormatting>
  <conditionalFormatting sqref="C21:I25 C8 C19:I19 C20 C28:C29">
    <cfRule type="containsBlanks" dxfId="79" priority="11">
      <formula>LEN(TRIM(C8))=0</formula>
    </cfRule>
  </conditionalFormatting>
  <conditionalFormatting sqref="C21:I25">
    <cfRule type="containsBlanks" dxfId="78" priority="1">
      <formula>LEN(TRIM(C21))=0</formula>
    </cfRule>
  </conditionalFormatting>
  <conditionalFormatting sqref="D33:I36 G37 I37">
    <cfRule type="containsBlanks" dxfId="77" priority="10">
      <formula>LEN(TRIM(D33))=0</formula>
    </cfRule>
  </conditionalFormatting>
  <conditionalFormatting sqref="D40:I43 G44 I44">
    <cfRule type="containsBlanks" dxfId="76" priority="9">
      <formula>LEN(TRIM(D40))=0</formula>
    </cfRule>
  </conditionalFormatting>
  <dataValidations count="4">
    <dataValidation type="list" allowBlank="1" showInputMessage="1" showErrorMessage="1" sqref="C11:I11" xr:uid="{F0EE998C-1396-4A39-B451-E0A6C6053E3F}">
      <formula1>対策種類</formula1>
    </dataValidation>
    <dataValidation type="list" allowBlank="1" showInputMessage="1" showErrorMessage="1" sqref="C12:I12" xr:uid="{A4135ECE-C2A4-4840-A214-266FA1E10B58}">
      <formula1>システム・設備区分</formula1>
    </dataValidation>
    <dataValidation type="list" allowBlank="1" showInputMessage="1" showErrorMessage="1" sqref="C16:I16" xr:uid="{10F4F051-FC65-413D-8734-5F25F924942E}">
      <formula1>補助対象の種類</formula1>
    </dataValidation>
    <dataValidation type="list" allowBlank="1" showInputMessage="1" showErrorMessage="1" sqref="B40:B43 B33:B36" xr:uid="{DEBB2774-98B7-4F61-A7BB-8401D79A35C0}">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57EAB-36A7-475C-84FD-A0CC8D023C1B}">
  <sheetPr>
    <tabColor rgb="FFFF0000"/>
  </sheetPr>
  <dimension ref="B1:BE505"/>
  <sheetViews>
    <sheetView showGridLines="0" view="pageBreakPreview" zoomScaleNormal="100" zoomScaleSheetLayoutView="100" workbookViewId="0">
      <selection activeCell="B2" sqref="B2"/>
    </sheetView>
  </sheetViews>
  <sheetFormatPr defaultColWidth="8" defaultRowHeight="12" customHeight="1" zeroHeight="1"/>
  <cols>
    <col min="1" max="1" width="4.5" style="178" customWidth="1"/>
    <col min="2" max="2" width="1" style="178" customWidth="1"/>
    <col min="3" max="31" width="3.25" style="178" customWidth="1"/>
    <col min="32" max="32" width="5.375" style="178" bestFit="1" customWidth="1"/>
    <col min="33" max="34" width="3.25" style="178" customWidth="1"/>
    <col min="35" max="45" width="8" style="178" customWidth="1"/>
    <col min="46" max="16384" width="8" style="178"/>
  </cols>
  <sheetData>
    <row r="1" spans="2:57"/>
    <row r="2" spans="2:57" ht="12" customHeight="1">
      <c r="AE2" s="12"/>
    </row>
    <row r="3" spans="2:57" ht="16.5" customHeight="1">
      <c r="B3" s="1137" t="str">
        <f ca="1">MID(CELL("filename",Q3),FIND("]",CELL("filename",X2))+1,LEN(CELL("filename",Q3)))</f>
        <v>応募申請書</v>
      </c>
      <c r="C3" s="1138"/>
      <c r="D3" s="1139"/>
      <c r="E3" s="1139"/>
      <c r="F3" s="1139"/>
      <c r="G3" s="1139"/>
      <c r="H3" s="1139"/>
      <c r="I3" s="1139"/>
      <c r="J3" s="1139"/>
      <c r="K3" s="1140"/>
      <c r="L3" s="1140"/>
      <c r="M3" s="1140"/>
      <c r="N3" s="1140"/>
      <c r="O3" s="1140"/>
      <c r="P3" s="1140"/>
      <c r="Q3" s="1353"/>
      <c r="R3" s="1353"/>
      <c r="S3" s="1353"/>
      <c r="T3" s="1353"/>
      <c r="U3" s="1353"/>
      <c r="V3" s="1353"/>
      <c r="W3" s="1353"/>
      <c r="X3" s="1354"/>
      <c r="Y3" s="1354"/>
      <c r="Z3" s="1354"/>
      <c r="AA3" s="1354"/>
      <c r="AB3" s="1354"/>
      <c r="AC3" s="1354"/>
      <c r="AD3" s="1354"/>
      <c r="AE3" s="1140"/>
      <c r="AG3" s="1141"/>
      <c r="AH3" s="1141"/>
      <c r="AI3" s="1141"/>
      <c r="AJ3" s="1141"/>
      <c r="AK3" s="1141"/>
      <c r="AL3" s="1141"/>
      <c r="AM3" s="1141"/>
      <c r="AN3" s="1141"/>
      <c r="AO3" s="1141"/>
      <c r="AP3" s="1141"/>
      <c r="AQ3" s="1141"/>
      <c r="AR3" s="1141"/>
      <c r="AV3" s="1355"/>
      <c r="AW3" s="1355"/>
      <c r="AX3" s="1356"/>
      <c r="AY3" s="1356"/>
      <c r="AZ3" s="1356"/>
      <c r="BA3" s="1356"/>
      <c r="BB3" s="1356"/>
      <c r="BC3" s="1356"/>
      <c r="BD3" s="1356"/>
    </row>
    <row r="4" spans="2:57" ht="19.899999999999999" customHeight="1">
      <c r="B4" s="1140"/>
      <c r="C4" s="1143"/>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c r="AC4" s="1140"/>
      <c r="AD4" s="1140"/>
      <c r="AE4" s="1140"/>
      <c r="AH4" s="1144"/>
    </row>
    <row r="5" spans="2:57">
      <c r="B5" s="1140"/>
      <c r="C5" s="1145"/>
      <c r="D5" s="1140"/>
      <c r="E5" s="1140"/>
      <c r="F5" s="1140"/>
      <c r="G5" s="1140"/>
      <c r="H5" s="1140"/>
      <c r="I5" s="1140"/>
      <c r="J5" s="1140"/>
      <c r="K5" s="1140"/>
      <c r="L5" s="1140"/>
      <c r="M5" s="1140"/>
      <c r="N5" s="1140"/>
      <c r="O5" s="1140"/>
      <c r="P5" s="1140"/>
      <c r="Q5" s="1140"/>
      <c r="R5" s="1140"/>
      <c r="S5" s="1140"/>
      <c r="T5" s="1140"/>
      <c r="U5" s="1140"/>
      <c r="V5" s="1140"/>
      <c r="W5" s="1140"/>
      <c r="X5" s="1140"/>
      <c r="Y5" s="1146" t="s">
        <v>1768</v>
      </c>
      <c r="Z5" s="1147"/>
      <c r="AA5" s="1140" t="s">
        <v>1769</v>
      </c>
      <c r="AB5" s="1147"/>
      <c r="AC5" s="1140" t="s">
        <v>1770</v>
      </c>
      <c r="AD5" s="1147"/>
      <c r="AE5" s="1140" t="s">
        <v>1771</v>
      </c>
      <c r="AH5" s="1148"/>
      <c r="AY5" s="1142"/>
    </row>
    <row r="6" spans="2:57">
      <c r="B6" s="1140"/>
      <c r="C6" s="1143"/>
      <c r="D6" s="1140"/>
      <c r="E6" s="1140"/>
      <c r="F6" s="1140"/>
      <c r="G6" s="1140"/>
      <c r="H6" s="1140"/>
      <c r="I6" s="1140"/>
      <c r="J6" s="1140"/>
      <c r="K6" s="1140"/>
      <c r="L6" s="1140"/>
      <c r="M6" s="1140"/>
      <c r="N6" s="1140"/>
      <c r="O6" s="1140"/>
      <c r="P6" s="1140"/>
      <c r="Q6" s="1140"/>
      <c r="R6" s="1140"/>
      <c r="S6" s="1140"/>
      <c r="T6" s="1140"/>
      <c r="U6" s="1140"/>
      <c r="V6" s="1140"/>
      <c r="W6" s="1140"/>
      <c r="X6" s="1140"/>
      <c r="Y6" s="1140"/>
      <c r="Z6" s="1140"/>
      <c r="AA6" s="1140"/>
      <c r="AB6" s="1140"/>
      <c r="AC6" s="1140"/>
      <c r="AD6" s="1140"/>
      <c r="AE6" s="1140"/>
      <c r="AH6" s="1144"/>
    </row>
    <row r="7" spans="2:57" ht="12" customHeight="1">
      <c r="B7" s="1140"/>
      <c r="C7" s="1357" t="s">
        <v>1141</v>
      </c>
      <c r="D7" s="1357"/>
      <c r="E7" s="1357"/>
      <c r="F7" s="1357"/>
      <c r="G7" s="1357"/>
      <c r="H7" s="1357"/>
      <c r="I7" s="1357"/>
      <c r="J7" s="1357"/>
      <c r="K7" s="1357"/>
      <c r="L7" s="1357"/>
      <c r="M7" s="1357"/>
      <c r="N7" s="1357"/>
      <c r="O7" s="1140"/>
      <c r="P7" s="1140"/>
      <c r="Q7" s="1140"/>
      <c r="R7" s="1140"/>
      <c r="S7" s="1140"/>
      <c r="T7" s="1140"/>
      <c r="U7" s="1140"/>
      <c r="V7" s="1140"/>
      <c r="W7" s="1140"/>
      <c r="X7" s="1140"/>
      <c r="Y7" s="1140"/>
      <c r="Z7" s="1140"/>
      <c r="AA7" s="1140"/>
      <c r="AB7" s="1140"/>
      <c r="AC7" s="1140"/>
      <c r="AD7" s="1140"/>
      <c r="AE7" s="1140"/>
      <c r="AH7" s="1149"/>
      <c r="AI7" s="1149"/>
      <c r="AJ7" s="1149"/>
      <c r="AK7" s="1149"/>
      <c r="AL7" s="1149"/>
      <c r="AM7" s="1149"/>
      <c r="AN7" s="1149"/>
      <c r="AO7" s="1149"/>
      <c r="AP7" s="1149"/>
      <c r="AQ7" s="1149"/>
      <c r="AR7" s="1149"/>
      <c r="AS7" s="1149"/>
    </row>
    <row r="8" spans="2:57" ht="12" customHeight="1">
      <c r="B8" s="1140"/>
      <c r="C8" s="1357" t="s">
        <v>1772</v>
      </c>
      <c r="D8" s="1357"/>
      <c r="E8" s="1357"/>
      <c r="F8" s="1357"/>
      <c r="G8" s="1357"/>
      <c r="H8" s="1357"/>
      <c r="I8" s="1357"/>
      <c r="J8" s="1357"/>
      <c r="K8" s="1357"/>
      <c r="L8" s="1357"/>
      <c r="M8" s="1357"/>
      <c r="N8" s="1357"/>
      <c r="O8" s="1140"/>
      <c r="P8" s="1140"/>
      <c r="Q8" s="1140"/>
      <c r="R8" s="1140"/>
      <c r="S8" s="1140"/>
      <c r="T8" s="1140"/>
      <c r="U8" s="1140"/>
      <c r="V8" s="1140"/>
      <c r="W8" s="1140"/>
      <c r="X8" s="1140"/>
      <c r="Y8" s="1140"/>
      <c r="Z8" s="1140"/>
      <c r="AA8" s="1140"/>
      <c r="AB8" s="1140"/>
      <c r="AC8" s="1140"/>
      <c r="AD8" s="1140"/>
      <c r="AE8" s="1140"/>
      <c r="AH8" s="1358"/>
      <c r="AI8" s="1358"/>
      <c r="AJ8" s="1358"/>
      <c r="AK8" s="1358"/>
      <c r="AL8" s="1358"/>
      <c r="AM8" s="1358"/>
      <c r="AN8" s="1358"/>
      <c r="AO8" s="1358"/>
      <c r="AP8" s="1358"/>
      <c r="AQ8" s="1358"/>
      <c r="AR8" s="1358"/>
      <c r="AS8" s="1358"/>
    </row>
    <row r="9" spans="2:57" hidden="1">
      <c r="B9" s="1140"/>
      <c r="C9" s="1143"/>
      <c r="D9" s="1140"/>
      <c r="E9" s="1140"/>
      <c r="F9" s="1140"/>
      <c r="G9" s="1140"/>
      <c r="H9" s="1140"/>
      <c r="I9" s="1140"/>
      <c r="J9" s="1140"/>
      <c r="K9" s="1140"/>
      <c r="L9" s="1140"/>
      <c r="M9" s="1140"/>
      <c r="N9" s="1140"/>
      <c r="O9" s="1140"/>
      <c r="P9" s="1140"/>
      <c r="Q9" s="1140"/>
      <c r="R9" s="1140"/>
      <c r="S9" s="1140"/>
      <c r="T9" s="1140"/>
      <c r="U9" s="1140"/>
      <c r="V9" s="1140"/>
      <c r="W9" s="1140"/>
      <c r="X9" s="1140"/>
      <c r="Y9" s="1140"/>
      <c r="Z9" s="1140"/>
      <c r="AA9" s="1140"/>
      <c r="AB9" s="1140"/>
      <c r="AC9" s="1140"/>
      <c r="AD9" s="1140"/>
      <c r="AE9" s="1140"/>
      <c r="AH9" s="1144"/>
    </row>
    <row r="10" spans="2:57">
      <c r="B10" s="1140"/>
      <c r="C10" s="1143"/>
      <c r="D10" s="1140"/>
      <c r="E10" s="1140"/>
      <c r="F10" s="1140"/>
      <c r="G10" s="1140"/>
      <c r="H10" s="1140"/>
      <c r="I10" s="1140"/>
      <c r="J10" s="1140"/>
      <c r="K10" s="1140"/>
      <c r="L10" s="1140"/>
      <c r="M10" s="1140"/>
      <c r="N10" s="1140"/>
      <c r="O10" s="1140"/>
      <c r="P10" s="1140"/>
      <c r="Q10" s="1140"/>
      <c r="R10" s="1140"/>
      <c r="S10" s="1140"/>
      <c r="T10" s="1140"/>
      <c r="U10" s="1140"/>
      <c r="V10" s="1140"/>
      <c r="W10" s="1140"/>
      <c r="X10" s="1140"/>
      <c r="Y10" s="1140"/>
      <c r="Z10" s="1140"/>
      <c r="AA10" s="1140"/>
      <c r="AB10" s="1140"/>
      <c r="AC10" s="1140"/>
      <c r="AD10" s="1140"/>
      <c r="AE10" s="1140"/>
      <c r="AH10" s="1144"/>
    </row>
    <row r="11" spans="2:57" ht="13.5" customHeight="1">
      <c r="B11" s="1140"/>
      <c r="C11" s="1150"/>
      <c r="D11" s="1140"/>
      <c r="E11" s="1140"/>
      <c r="F11" s="1140"/>
      <c r="G11" s="1140"/>
      <c r="H11" s="1140"/>
      <c r="I11" s="1140"/>
      <c r="J11" s="1140"/>
      <c r="K11" s="1140"/>
      <c r="L11" s="1140"/>
      <c r="M11" s="1140"/>
      <c r="N11" s="1146" t="s">
        <v>1773</v>
      </c>
      <c r="O11" s="1140"/>
      <c r="P11" s="1359" t="s">
        <v>1774</v>
      </c>
      <c r="Q11" s="1359"/>
      <c r="R11" s="1359"/>
      <c r="S11" s="1140"/>
      <c r="T11" s="1360"/>
      <c r="U11" s="1360"/>
      <c r="V11" s="1360"/>
      <c r="W11" s="1360"/>
      <c r="X11" s="1360"/>
      <c r="Y11" s="1360"/>
      <c r="Z11" s="1360"/>
      <c r="AA11" s="1360"/>
      <c r="AB11" s="1360"/>
      <c r="AC11" s="1360"/>
      <c r="AD11" s="1360"/>
      <c r="AE11" s="1360"/>
      <c r="AG11" s="1361" t="s">
        <v>1775</v>
      </c>
      <c r="AH11" s="1362"/>
      <c r="AI11" s="1362"/>
      <c r="AJ11" s="1362"/>
      <c r="AK11" s="1362"/>
      <c r="AL11" s="1362"/>
      <c r="AM11" s="1362"/>
      <c r="AN11" s="1362"/>
      <c r="AO11" s="1362"/>
      <c r="AP11" s="1362"/>
      <c r="AQ11" s="1362"/>
      <c r="AR11" s="1362"/>
      <c r="AS11" s="1301"/>
      <c r="AT11" s="1363"/>
      <c r="AU11" s="1363"/>
      <c r="AV11" s="1363"/>
      <c r="AW11" s="1363"/>
      <c r="AX11" s="1363"/>
      <c r="AY11" s="1363"/>
      <c r="AZ11" s="1363"/>
      <c r="BA11" s="1363"/>
      <c r="BB11" s="1363"/>
      <c r="BC11" s="1363"/>
      <c r="BD11" s="1363"/>
      <c r="BE11" s="1142"/>
    </row>
    <row r="12" spans="2:57" ht="13.5" customHeight="1">
      <c r="B12" s="1140"/>
      <c r="C12" s="1150"/>
      <c r="D12" s="1140"/>
      <c r="E12" s="1140"/>
      <c r="F12" s="1140"/>
      <c r="G12" s="1140"/>
      <c r="H12" s="1140"/>
      <c r="I12" s="1140"/>
      <c r="J12" s="1140"/>
      <c r="K12" s="1140"/>
      <c r="L12" s="1140"/>
      <c r="M12" s="1140"/>
      <c r="N12" s="1146"/>
      <c r="O12" s="1140"/>
      <c r="P12" s="1151"/>
      <c r="Q12" s="1151"/>
      <c r="R12" s="1151"/>
      <c r="S12" s="1140"/>
      <c r="T12" s="1360"/>
      <c r="U12" s="1360"/>
      <c r="V12" s="1360"/>
      <c r="W12" s="1360"/>
      <c r="X12" s="1360"/>
      <c r="Y12" s="1360"/>
      <c r="Z12" s="1360"/>
      <c r="AA12" s="1360"/>
      <c r="AB12" s="1360"/>
      <c r="AC12" s="1360"/>
      <c r="AD12" s="1360"/>
      <c r="AE12" s="1360"/>
      <c r="AG12" s="1361"/>
      <c r="AH12" s="1362"/>
      <c r="AI12" s="1362"/>
      <c r="AJ12" s="1362"/>
      <c r="AK12" s="1362"/>
      <c r="AL12" s="1362"/>
      <c r="AM12" s="1362"/>
      <c r="AN12" s="1362"/>
      <c r="AO12" s="1362"/>
      <c r="AP12" s="1362"/>
      <c r="AQ12" s="1362"/>
      <c r="AR12" s="1362"/>
      <c r="AS12" s="1301"/>
      <c r="AT12" s="1302"/>
      <c r="AU12" s="1302"/>
      <c r="AV12" s="1302"/>
      <c r="AW12" s="1302"/>
      <c r="AX12" s="1302"/>
      <c r="AY12" s="1302"/>
      <c r="AZ12" s="1302"/>
      <c r="BA12" s="1302"/>
      <c r="BB12" s="1302"/>
      <c r="BC12" s="1302"/>
      <c r="BD12" s="1302"/>
      <c r="BE12" s="1142"/>
    </row>
    <row r="13" spans="2:57" ht="13.5" customHeight="1">
      <c r="B13" s="1140"/>
      <c r="C13" s="1150"/>
      <c r="D13" s="1140"/>
      <c r="E13" s="1140"/>
      <c r="F13" s="1140"/>
      <c r="G13" s="1140"/>
      <c r="H13" s="1140"/>
      <c r="I13" s="1140"/>
      <c r="J13" s="1140"/>
      <c r="K13" s="1140"/>
      <c r="L13" s="1140"/>
      <c r="M13" s="1140"/>
      <c r="N13" s="1146"/>
      <c r="O13" s="1140"/>
      <c r="P13" s="1364" t="s">
        <v>1142</v>
      </c>
      <c r="Q13" s="1364"/>
      <c r="R13" s="1364"/>
      <c r="S13" s="1140"/>
      <c r="T13" s="1365"/>
      <c r="U13" s="1365"/>
      <c r="V13" s="1365"/>
      <c r="W13" s="1365"/>
      <c r="X13" s="1365"/>
      <c r="Y13" s="1365"/>
      <c r="Z13" s="1365"/>
      <c r="AA13" s="1365"/>
      <c r="AB13" s="1365"/>
      <c r="AC13" s="1365"/>
      <c r="AD13" s="1365"/>
      <c r="AE13" s="1365"/>
      <c r="AG13" s="1362"/>
      <c r="AH13" s="1362"/>
      <c r="AI13" s="1362"/>
      <c r="AJ13" s="1362"/>
      <c r="AK13" s="1362"/>
      <c r="AL13" s="1362"/>
      <c r="AM13" s="1362"/>
      <c r="AN13" s="1362"/>
      <c r="AO13" s="1362"/>
      <c r="AP13" s="1362"/>
      <c r="AQ13" s="1362"/>
      <c r="AR13" s="1362"/>
      <c r="AS13" s="1301"/>
      <c r="AT13" s="1366"/>
      <c r="AU13" s="1366"/>
      <c r="AV13" s="1366"/>
      <c r="AW13" s="1366"/>
      <c r="AX13" s="1366"/>
      <c r="AY13" s="1366"/>
      <c r="AZ13" s="1366"/>
      <c r="BA13" s="1366"/>
      <c r="BB13" s="1366"/>
      <c r="BC13" s="1366"/>
      <c r="BD13" s="1366"/>
    </row>
    <row r="14" spans="2:57" ht="13.5" customHeight="1">
      <c r="B14" s="1140"/>
      <c r="C14" s="1150"/>
      <c r="D14" s="1140"/>
      <c r="E14" s="1140"/>
      <c r="F14" s="1140"/>
      <c r="G14" s="1140"/>
      <c r="H14" s="1140"/>
      <c r="I14" s="1140"/>
      <c r="J14" s="1140"/>
      <c r="K14" s="1140"/>
      <c r="L14" s="1140"/>
      <c r="M14" s="1140"/>
      <c r="N14" s="1146"/>
      <c r="O14" s="1140"/>
      <c r="P14" s="1367" t="s">
        <v>1776</v>
      </c>
      <c r="Q14" s="1367"/>
      <c r="R14" s="1367"/>
      <c r="S14" s="1140"/>
      <c r="T14" s="1360"/>
      <c r="U14" s="1360"/>
      <c r="V14" s="1360"/>
      <c r="W14" s="1360"/>
      <c r="X14" s="1360"/>
      <c r="Y14" s="1360"/>
      <c r="Z14" s="1360"/>
      <c r="AA14" s="1360"/>
      <c r="AB14" s="1360"/>
      <c r="AC14" s="1360"/>
      <c r="AD14" s="1360"/>
      <c r="AE14" s="1360"/>
      <c r="AG14" s="1362"/>
      <c r="AH14" s="1362"/>
      <c r="AI14" s="1362"/>
      <c r="AJ14" s="1362"/>
      <c r="AK14" s="1362"/>
      <c r="AL14" s="1362"/>
      <c r="AM14" s="1362"/>
      <c r="AN14" s="1362"/>
      <c r="AO14" s="1362"/>
      <c r="AP14" s="1362"/>
      <c r="AQ14" s="1362"/>
      <c r="AR14" s="1362"/>
      <c r="AS14" s="1301"/>
      <c r="AT14" s="1366"/>
      <c r="AU14" s="1366"/>
      <c r="AV14" s="1366"/>
      <c r="AW14" s="1366"/>
      <c r="AX14" s="1366"/>
      <c r="AY14" s="1366"/>
      <c r="AZ14" s="1366"/>
      <c r="BA14" s="1366"/>
      <c r="BB14" s="1366"/>
      <c r="BC14" s="1366"/>
      <c r="BD14" s="1366"/>
    </row>
    <row r="15" spans="2:57" ht="13.5" customHeight="1">
      <c r="B15" s="1140"/>
      <c r="C15" s="1150"/>
      <c r="D15" s="1140"/>
      <c r="E15" s="1140"/>
      <c r="F15" s="1140"/>
      <c r="G15" s="1140"/>
      <c r="H15" s="1140"/>
      <c r="I15" s="1140"/>
      <c r="J15" s="1140"/>
      <c r="K15" s="1140"/>
      <c r="L15" s="1140"/>
      <c r="M15" s="1140"/>
      <c r="N15" s="1146"/>
      <c r="O15" s="1140"/>
      <c r="P15" s="1368" t="s">
        <v>1777</v>
      </c>
      <c r="Q15" s="1368"/>
      <c r="R15" s="1368"/>
      <c r="S15" s="1140"/>
      <c r="T15" s="1360"/>
      <c r="U15" s="1360"/>
      <c r="V15" s="1360"/>
      <c r="W15" s="1360"/>
      <c r="X15" s="1360"/>
      <c r="Y15" s="1360"/>
      <c r="Z15" s="1360"/>
      <c r="AA15" s="1360"/>
      <c r="AB15" s="1360"/>
      <c r="AC15" s="1360"/>
      <c r="AD15" s="1360"/>
      <c r="AE15" s="1360"/>
      <c r="AG15" s="1362"/>
      <c r="AH15" s="1362"/>
      <c r="AI15" s="1362"/>
      <c r="AJ15" s="1362"/>
      <c r="AK15" s="1362"/>
      <c r="AL15" s="1362"/>
      <c r="AM15" s="1362"/>
      <c r="AN15" s="1362"/>
      <c r="AO15" s="1362"/>
      <c r="AP15" s="1362"/>
      <c r="AQ15" s="1362"/>
      <c r="AR15" s="1362"/>
      <c r="AS15" s="1301"/>
      <c r="AT15" s="1366"/>
      <c r="AU15" s="1366"/>
      <c r="AV15" s="1366"/>
      <c r="AW15" s="1366"/>
      <c r="AX15" s="1366"/>
      <c r="AY15" s="1301"/>
      <c r="AZ15" s="1301"/>
      <c r="BA15" s="1301"/>
      <c r="BB15" s="1301"/>
      <c r="BC15" s="1301"/>
      <c r="BD15" s="1301"/>
    </row>
    <row r="16" spans="2:57" ht="13.5" customHeight="1">
      <c r="B16" s="1140"/>
      <c r="C16" s="1150"/>
      <c r="D16" s="1140"/>
      <c r="E16" s="1140"/>
      <c r="F16" s="1140"/>
      <c r="G16" s="1140"/>
      <c r="H16" s="1140"/>
      <c r="I16" s="1146"/>
      <c r="J16" s="1140"/>
      <c r="K16" s="1154"/>
      <c r="L16" s="1154"/>
      <c r="M16" s="1154"/>
      <c r="N16" s="1140"/>
      <c r="O16" s="1140"/>
      <c r="P16" s="1155"/>
      <c r="Q16" s="1155"/>
      <c r="R16" s="1155"/>
      <c r="S16" s="1155"/>
      <c r="T16" s="1155"/>
      <c r="U16" s="1155"/>
      <c r="V16" s="1155"/>
      <c r="W16" s="1155"/>
      <c r="X16" s="1155"/>
      <c r="Y16" s="1140"/>
      <c r="Z16" s="1140"/>
      <c r="AA16" s="1140"/>
      <c r="AB16" s="1140"/>
      <c r="AC16" s="1140"/>
      <c r="AD16" s="1140"/>
      <c r="AE16" s="1140"/>
      <c r="AG16" s="1362"/>
      <c r="AH16" s="1362"/>
      <c r="AI16" s="1362"/>
      <c r="AJ16" s="1362"/>
      <c r="AK16" s="1362"/>
      <c r="AL16" s="1362"/>
      <c r="AM16" s="1362"/>
      <c r="AN16" s="1362"/>
      <c r="AO16" s="1362"/>
      <c r="AP16" s="1362"/>
      <c r="AQ16" s="1362"/>
      <c r="AR16" s="1362"/>
      <c r="AS16" s="1301"/>
      <c r="AT16" s="1301"/>
      <c r="AU16" s="1303"/>
      <c r="AV16" s="1303"/>
      <c r="AW16" s="1303"/>
      <c r="AX16" s="1303"/>
      <c r="AY16" s="1301"/>
      <c r="AZ16" s="1301"/>
      <c r="BA16" s="1301"/>
      <c r="BB16" s="1301"/>
      <c r="BC16" s="1301"/>
      <c r="BD16" s="1301"/>
    </row>
    <row r="17" spans="2:57" ht="13.5" customHeight="1">
      <c r="B17" s="1140"/>
      <c r="C17" s="1150"/>
      <c r="D17" s="1140"/>
      <c r="E17" s="1140"/>
      <c r="F17" s="1140"/>
      <c r="G17" s="1140"/>
      <c r="H17" s="1140"/>
      <c r="I17" s="1140"/>
      <c r="J17" s="1140"/>
      <c r="K17" s="1140"/>
      <c r="L17" s="1140"/>
      <c r="M17" s="1140"/>
      <c r="N17" s="1146" t="s">
        <v>1778</v>
      </c>
      <c r="O17" s="1140"/>
      <c r="P17" s="1359" t="s">
        <v>1774</v>
      </c>
      <c r="Q17" s="1359"/>
      <c r="R17" s="1359"/>
      <c r="S17" s="1140"/>
      <c r="T17" s="1360"/>
      <c r="U17" s="1360"/>
      <c r="V17" s="1360"/>
      <c r="W17" s="1360"/>
      <c r="X17" s="1360"/>
      <c r="Y17" s="1360"/>
      <c r="Z17" s="1360"/>
      <c r="AA17" s="1360"/>
      <c r="AB17" s="1360"/>
      <c r="AC17" s="1360"/>
      <c r="AD17" s="1360"/>
      <c r="AE17" s="1360"/>
      <c r="AG17" s="1369" t="s">
        <v>1779</v>
      </c>
      <c r="AH17" s="1369"/>
      <c r="AI17" s="1369"/>
      <c r="AJ17" s="1369"/>
      <c r="AK17" s="1369"/>
      <c r="AL17" s="1369"/>
      <c r="AM17" s="1369"/>
      <c r="AN17" s="1369"/>
      <c r="AO17" s="1369"/>
      <c r="AP17" s="1369"/>
      <c r="AQ17" s="1369"/>
      <c r="AR17" s="1369"/>
      <c r="AS17" s="1301"/>
      <c r="AT17" s="1363"/>
      <c r="AU17" s="1363"/>
      <c r="AV17" s="1363"/>
      <c r="AW17" s="1363"/>
      <c r="AX17" s="1363"/>
      <c r="AY17" s="1363"/>
      <c r="AZ17" s="1363"/>
      <c r="BA17" s="1363"/>
      <c r="BB17" s="1363"/>
      <c r="BC17" s="1363"/>
      <c r="BD17" s="1363"/>
      <c r="BE17" s="1142"/>
    </row>
    <row r="18" spans="2:57" ht="13.5" customHeight="1">
      <c r="B18" s="1140"/>
      <c r="C18" s="1150"/>
      <c r="D18" s="1140"/>
      <c r="E18" s="1140"/>
      <c r="F18" s="1140"/>
      <c r="G18" s="1140"/>
      <c r="H18" s="1140"/>
      <c r="I18" s="1140"/>
      <c r="J18" s="1140"/>
      <c r="K18" s="1140"/>
      <c r="L18" s="1140"/>
      <c r="M18" s="1140"/>
      <c r="N18" s="1146"/>
      <c r="O18" s="1140"/>
      <c r="P18" s="1151"/>
      <c r="Q18" s="1151"/>
      <c r="R18" s="1151"/>
      <c r="S18" s="1140"/>
      <c r="T18" s="1360"/>
      <c r="U18" s="1360"/>
      <c r="V18" s="1360"/>
      <c r="W18" s="1360"/>
      <c r="X18" s="1360"/>
      <c r="Y18" s="1360"/>
      <c r="Z18" s="1360"/>
      <c r="AA18" s="1360"/>
      <c r="AB18" s="1360"/>
      <c r="AC18" s="1360"/>
      <c r="AD18" s="1360"/>
      <c r="AE18" s="1360"/>
      <c r="AG18" s="1369"/>
      <c r="AH18" s="1369"/>
      <c r="AI18" s="1369"/>
      <c r="AJ18" s="1369"/>
      <c r="AK18" s="1369"/>
      <c r="AL18" s="1369"/>
      <c r="AM18" s="1369"/>
      <c r="AN18" s="1369"/>
      <c r="AO18" s="1369"/>
      <c r="AP18" s="1369"/>
      <c r="AQ18" s="1369"/>
      <c r="AR18" s="1369"/>
      <c r="AS18" s="1301"/>
      <c r="AT18" s="1302"/>
      <c r="AU18" s="1302"/>
      <c r="AV18" s="1302"/>
      <c r="AW18" s="1302"/>
      <c r="AX18" s="1302"/>
      <c r="AY18" s="1302"/>
      <c r="AZ18" s="1302"/>
      <c r="BA18" s="1302"/>
      <c r="BB18" s="1302"/>
      <c r="BC18" s="1302"/>
      <c r="BD18" s="1302"/>
      <c r="BE18" s="1142"/>
    </row>
    <row r="19" spans="2:57" ht="13.5" customHeight="1">
      <c r="B19" s="1140"/>
      <c r="C19" s="1150"/>
      <c r="D19" s="1140"/>
      <c r="E19" s="1140"/>
      <c r="F19" s="1140"/>
      <c r="G19" s="1140"/>
      <c r="H19" s="1140"/>
      <c r="I19" s="1140"/>
      <c r="J19" s="1140"/>
      <c r="K19" s="1140"/>
      <c r="L19" s="1140"/>
      <c r="M19" s="1140"/>
      <c r="N19" s="1146"/>
      <c r="O19" s="1140"/>
      <c r="P19" s="1364" t="s">
        <v>1142</v>
      </c>
      <c r="Q19" s="1364"/>
      <c r="R19" s="1364"/>
      <c r="S19" s="1140"/>
      <c r="T19" s="1365"/>
      <c r="U19" s="1365"/>
      <c r="V19" s="1365"/>
      <c r="W19" s="1365"/>
      <c r="X19" s="1365"/>
      <c r="Y19" s="1365"/>
      <c r="Z19" s="1365"/>
      <c r="AA19" s="1365"/>
      <c r="AB19" s="1365"/>
      <c r="AC19" s="1365"/>
      <c r="AD19" s="1365"/>
      <c r="AE19" s="1365"/>
      <c r="AG19" s="1369"/>
      <c r="AH19" s="1369"/>
      <c r="AI19" s="1369"/>
      <c r="AJ19" s="1369"/>
      <c r="AK19" s="1369"/>
      <c r="AL19" s="1369"/>
      <c r="AM19" s="1369"/>
      <c r="AN19" s="1369"/>
      <c r="AO19" s="1369"/>
      <c r="AP19" s="1369"/>
      <c r="AQ19" s="1369"/>
      <c r="AR19" s="1369"/>
      <c r="AS19" s="1301"/>
      <c r="AT19" s="1366"/>
      <c r="AU19" s="1366"/>
      <c r="AV19" s="1366"/>
      <c r="AW19" s="1366"/>
      <c r="AX19" s="1366"/>
      <c r="AY19" s="1366"/>
      <c r="AZ19" s="1366"/>
      <c r="BA19" s="1366"/>
      <c r="BB19" s="1366"/>
      <c r="BC19" s="1366"/>
      <c r="BD19" s="1366"/>
    </row>
    <row r="20" spans="2:57" ht="13.5" customHeight="1">
      <c r="B20" s="1140"/>
      <c r="C20" s="1150"/>
      <c r="D20" s="1140"/>
      <c r="E20" s="1140"/>
      <c r="F20" s="1140"/>
      <c r="G20" s="1140"/>
      <c r="H20" s="1140"/>
      <c r="I20" s="1140"/>
      <c r="J20" s="1140"/>
      <c r="K20" s="1140"/>
      <c r="L20" s="1140"/>
      <c r="M20" s="1140"/>
      <c r="N20" s="1146"/>
      <c r="O20" s="1140"/>
      <c r="P20" s="1367" t="s">
        <v>1776</v>
      </c>
      <c r="Q20" s="1367"/>
      <c r="R20" s="1367"/>
      <c r="S20" s="1140"/>
      <c r="T20" s="1360"/>
      <c r="U20" s="1360"/>
      <c r="V20" s="1360"/>
      <c r="W20" s="1360"/>
      <c r="X20" s="1360"/>
      <c r="Y20" s="1360"/>
      <c r="Z20" s="1360"/>
      <c r="AA20" s="1360"/>
      <c r="AB20" s="1360"/>
      <c r="AC20" s="1360"/>
      <c r="AD20" s="1360"/>
      <c r="AE20" s="1360"/>
      <c r="AG20" s="1369"/>
      <c r="AH20" s="1369"/>
      <c r="AI20" s="1369"/>
      <c r="AJ20" s="1369"/>
      <c r="AK20" s="1369"/>
      <c r="AL20" s="1369"/>
      <c r="AM20" s="1369"/>
      <c r="AN20" s="1369"/>
      <c r="AO20" s="1369"/>
      <c r="AP20" s="1369"/>
      <c r="AQ20" s="1369"/>
      <c r="AR20" s="1369"/>
      <c r="AS20" s="1301"/>
      <c r="AT20" s="1366"/>
      <c r="AU20" s="1366"/>
      <c r="AV20" s="1366"/>
      <c r="AW20" s="1366"/>
      <c r="AX20" s="1366"/>
      <c r="AY20" s="1366"/>
      <c r="AZ20" s="1366"/>
      <c r="BA20" s="1366"/>
      <c r="BB20" s="1366"/>
      <c r="BC20" s="1366"/>
      <c r="BD20" s="1366"/>
    </row>
    <row r="21" spans="2:57" ht="13.5" customHeight="1">
      <c r="B21" s="1140"/>
      <c r="C21" s="1150"/>
      <c r="D21" s="1140"/>
      <c r="E21" s="1140"/>
      <c r="F21" s="1140"/>
      <c r="G21" s="1140"/>
      <c r="H21" s="1140"/>
      <c r="I21" s="1140"/>
      <c r="J21" s="1140"/>
      <c r="K21" s="1140"/>
      <c r="L21" s="1140"/>
      <c r="M21" s="1140"/>
      <c r="N21" s="1146"/>
      <c r="O21" s="1140"/>
      <c r="P21" s="1368" t="s">
        <v>1777</v>
      </c>
      <c r="Q21" s="1368"/>
      <c r="R21" s="1368"/>
      <c r="S21" s="1140"/>
      <c r="T21" s="1360"/>
      <c r="U21" s="1360"/>
      <c r="V21" s="1360"/>
      <c r="W21" s="1360"/>
      <c r="X21" s="1360"/>
      <c r="Y21" s="1360"/>
      <c r="Z21" s="1360"/>
      <c r="AA21" s="1360"/>
      <c r="AB21" s="1360"/>
      <c r="AC21" s="1360"/>
      <c r="AD21" s="1360"/>
      <c r="AE21" s="1360"/>
      <c r="AG21" s="1369"/>
      <c r="AH21" s="1369"/>
      <c r="AI21" s="1369"/>
      <c r="AJ21" s="1369"/>
      <c r="AK21" s="1369"/>
      <c r="AL21" s="1369"/>
      <c r="AM21" s="1369"/>
      <c r="AN21" s="1369"/>
      <c r="AO21" s="1369"/>
      <c r="AP21" s="1369"/>
      <c r="AQ21" s="1369"/>
      <c r="AR21" s="1369"/>
      <c r="AS21" s="1301"/>
      <c r="AT21" s="1366"/>
      <c r="AU21" s="1366"/>
      <c r="AV21" s="1366"/>
      <c r="AW21" s="1366"/>
      <c r="AX21" s="1366"/>
      <c r="AY21" s="1301"/>
      <c r="AZ21" s="1301"/>
      <c r="BA21" s="1301"/>
      <c r="BB21" s="1301"/>
      <c r="BC21" s="1301"/>
      <c r="BD21" s="1301"/>
    </row>
    <row r="22" spans="2:57" ht="13.5" customHeight="1">
      <c r="B22" s="1140"/>
      <c r="C22" s="1150"/>
      <c r="D22" s="1140"/>
      <c r="E22" s="1140"/>
      <c r="F22" s="1140"/>
      <c r="G22" s="1140"/>
      <c r="H22" s="1140"/>
      <c r="I22" s="1146"/>
      <c r="J22" s="1140"/>
      <c r="K22" s="1154"/>
      <c r="L22" s="1154"/>
      <c r="M22" s="1154"/>
      <c r="N22" s="1140"/>
      <c r="O22" s="1140"/>
      <c r="P22" s="1155"/>
      <c r="Q22" s="1155"/>
      <c r="R22" s="1155"/>
      <c r="S22" s="1155"/>
      <c r="T22" s="1155"/>
      <c r="U22" s="1155"/>
      <c r="V22" s="1155"/>
      <c r="W22" s="1155"/>
      <c r="X22" s="1155"/>
      <c r="Y22" s="1140"/>
      <c r="Z22" s="1140"/>
      <c r="AA22" s="1140"/>
      <c r="AB22" s="1140"/>
      <c r="AC22" s="1140"/>
      <c r="AD22" s="1140"/>
      <c r="AE22" s="1140"/>
      <c r="AG22" s="1304"/>
      <c r="AH22" s="1304"/>
      <c r="AI22" s="1304"/>
      <c r="AJ22" s="1304"/>
      <c r="AK22" s="1304"/>
      <c r="AL22" s="1304"/>
      <c r="AM22" s="1304"/>
      <c r="AN22" s="1304"/>
      <c r="AO22" s="1304"/>
      <c r="AP22" s="1304"/>
      <c r="AQ22" s="1304"/>
      <c r="AR22" s="1304"/>
      <c r="AS22" s="1301"/>
      <c r="AT22" s="1301"/>
      <c r="AU22" s="1303"/>
      <c r="AV22" s="1303"/>
      <c r="AW22" s="1303"/>
      <c r="AX22" s="1303"/>
      <c r="AY22" s="1301"/>
      <c r="AZ22" s="1301"/>
      <c r="BA22" s="1301"/>
      <c r="BB22" s="1301"/>
      <c r="BC22" s="1301"/>
      <c r="BD22" s="1301"/>
    </row>
    <row r="23" spans="2:57" ht="13.5" hidden="1" customHeight="1">
      <c r="B23" s="1140"/>
      <c r="C23" s="1150"/>
      <c r="D23" s="1140"/>
      <c r="E23" s="1140"/>
      <c r="F23" s="1140"/>
      <c r="G23" s="1140"/>
      <c r="H23" s="1140"/>
      <c r="I23" s="1140"/>
      <c r="J23" s="1140"/>
      <c r="K23" s="1140"/>
      <c r="L23" s="1140"/>
      <c r="M23" s="1140"/>
      <c r="N23" s="1146" t="s">
        <v>1778</v>
      </c>
      <c r="O23" s="1140"/>
      <c r="P23" s="1359" t="s">
        <v>1774</v>
      </c>
      <c r="Q23" s="1359"/>
      <c r="R23" s="1359"/>
      <c r="S23" s="1140"/>
      <c r="T23" s="1360"/>
      <c r="U23" s="1360"/>
      <c r="V23" s="1360"/>
      <c r="W23" s="1360"/>
      <c r="X23" s="1360"/>
      <c r="Y23" s="1360"/>
      <c r="Z23" s="1360"/>
      <c r="AA23" s="1360"/>
      <c r="AB23" s="1360"/>
      <c r="AC23" s="1360"/>
      <c r="AD23" s="1360"/>
      <c r="AE23" s="1360"/>
      <c r="AG23" s="1305"/>
      <c r="AH23" s="1306"/>
      <c r="AI23" s="1306"/>
      <c r="AJ23" s="1306"/>
      <c r="AK23" s="1306"/>
      <c r="AL23" s="1306"/>
      <c r="AM23" s="1306"/>
      <c r="AN23" s="1306"/>
      <c r="AO23" s="1306"/>
      <c r="AP23" s="1306"/>
      <c r="AQ23" s="1306"/>
      <c r="AR23" s="1306"/>
      <c r="AS23" s="1306"/>
      <c r="AT23" s="1363"/>
      <c r="AU23" s="1363"/>
      <c r="AV23" s="1363"/>
      <c r="AW23" s="1363"/>
      <c r="AX23" s="1363"/>
      <c r="AY23" s="1363"/>
      <c r="AZ23" s="1363"/>
      <c r="BA23" s="1363"/>
      <c r="BB23" s="1363"/>
      <c r="BC23" s="1363"/>
      <c r="BD23" s="1363"/>
      <c r="BE23" s="1142"/>
    </row>
    <row r="24" spans="2:57" ht="13.5" hidden="1" customHeight="1">
      <c r="B24" s="1140"/>
      <c r="C24" s="1150"/>
      <c r="D24" s="1140"/>
      <c r="E24" s="1140"/>
      <c r="F24" s="1140"/>
      <c r="G24" s="1140"/>
      <c r="H24" s="1140"/>
      <c r="I24" s="1140"/>
      <c r="J24" s="1140"/>
      <c r="K24" s="1140"/>
      <c r="L24" s="1140"/>
      <c r="M24" s="1140"/>
      <c r="N24" s="1146"/>
      <c r="O24" s="1140"/>
      <c r="P24" s="1364" t="s">
        <v>1142</v>
      </c>
      <c r="Q24" s="1364"/>
      <c r="R24" s="1364"/>
      <c r="S24" s="1140"/>
      <c r="T24" s="1365"/>
      <c r="U24" s="1365"/>
      <c r="V24" s="1365"/>
      <c r="W24" s="1365"/>
      <c r="X24" s="1365"/>
      <c r="Y24" s="1365"/>
      <c r="Z24" s="1365"/>
      <c r="AA24" s="1365"/>
      <c r="AB24" s="1365"/>
      <c r="AC24" s="1365"/>
      <c r="AD24" s="1365"/>
      <c r="AE24" s="1365"/>
      <c r="AG24" s="1307"/>
      <c r="AH24" s="1306"/>
      <c r="AI24" s="1306"/>
      <c r="AJ24" s="1306"/>
      <c r="AK24" s="1306"/>
      <c r="AL24" s="1306"/>
      <c r="AM24" s="1306"/>
      <c r="AN24" s="1306"/>
      <c r="AO24" s="1306"/>
      <c r="AP24" s="1306"/>
      <c r="AQ24" s="1306"/>
      <c r="AR24" s="1306"/>
      <c r="AS24" s="1306"/>
      <c r="AT24" s="1366"/>
      <c r="AU24" s="1366"/>
      <c r="AV24" s="1366"/>
      <c r="AW24" s="1366"/>
      <c r="AX24" s="1366"/>
      <c r="AY24" s="1366"/>
      <c r="AZ24" s="1366"/>
      <c r="BA24" s="1366"/>
      <c r="BB24" s="1366"/>
      <c r="BC24" s="1366"/>
      <c r="BD24" s="1366"/>
    </row>
    <row r="25" spans="2:57" ht="13.5" hidden="1" customHeight="1">
      <c r="B25" s="1140"/>
      <c r="C25" s="1150"/>
      <c r="D25" s="1140"/>
      <c r="E25" s="1140"/>
      <c r="F25" s="1140"/>
      <c r="G25" s="1140"/>
      <c r="H25" s="1140"/>
      <c r="I25" s="1140"/>
      <c r="J25" s="1140"/>
      <c r="K25" s="1140"/>
      <c r="L25" s="1140"/>
      <c r="M25" s="1140"/>
      <c r="N25" s="1146"/>
      <c r="O25" s="1140"/>
      <c r="P25" s="1367" t="s">
        <v>1776</v>
      </c>
      <c r="Q25" s="1367"/>
      <c r="R25" s="1367"/>
      <c r="S25" s="1140"/>
      <c r="T25" s="1360"/>
      <c r="U25" s="1360"/>
      <c r="V25" s="1360"/>
      <c r="W25" s="1360"/>
      <c r="X25" s="1360"/>
      <c r="Y25" s="1360"/>
      <c r="Z25" s="1360"/>
      <c r="AA25" s="1360"/>
      <c r="AB25" s="1360"/>
      <c r="AC25" s="1360"/>
      <c r="AD25" s="1360"/>
      <c r="AE25" s="1360"/>
      <c r="AG25" s="1307"/>
      <c r="AH25" s="1306"/>
      <c r="AI25" s="1306"/>
      <c r="AJ25" s="1306"/>
      <c r="AK25" s="1306"/>
      <c r="AL25" s="1306"/>
      <c r="AM25" s="1306"/>
      <c r="AN25" s="1306"/>
      <c r="AO25" s="1306"/>
      <c r="AP25" s="1306"/>
      <c r="AQ25" s="1306"/>
      <c r="AR25" s="1306"/>
      <c r="AS25" s="1306"/>
      <c r="AT25" s="1366"/>
      <c r="AU25" s="1366"/>
      <c r="AV25" s="1366"/>
      <c r="AW25" s="1366"/>
      <c r="AX25" s="1366"/>
      <c r="AY25" s="1366"/>
      <c r="AZ25" s="1366"/>
      <c r="BA25" s="1366"/>
      <c r="BB25" s="1366"/>
      <c r="BC25" s="1366"/>
      <c r="BD25" s="1366"/>
    </row>
    <row r="26" spans="2:57" ht="13.5" hidden="1" customHeight="1">
      <c r="B26" s="1140"/>
      <c r="C26" s="1150"/>
      <c r="D26" s="1140"/>
      <c r="E26" s="1140"/>
      <c r="F26" s="1140"/>
      <c r="G26" s="1140"/>
      <c r="H26" s="1140"/>
      <c r="I26" s="1140"/>
      <c r="J26" s="1140"/>
      <c r="K26" s="1140"/>
      <c r="L26" s="1140"/>
      <c r="M26" s="1140"/>
      <c r="N26" s="1146"/>
      <c r="O26" s="1140"/>
      <c r="P26" s="1368" t="s">
        <v>1777</v>
      </c>
      <c r="Q26" s="1368"/>
      <c r="R26" s="1368"/>
      <c r="S26" s="1140"/>
      <c r="T26" s="1360"/>
      <c r="U26" s="1360"/>
      <c r="V26" s="1360"/>
      <c r="W26" s="1360"/>
      <c r="X26" s="1360"/>
      <c r="Y26" s="1360"/>
      <c r="Z26" s="1360"/>
      <c r="AA26" s="1360"/>
      <c r="AB26" s="1360"/>
      <c r="AC26" s="1360"/>
      <c r="AD26" s="1360"/>
      <c r="AE26" s="1360"/>
      <c r="AG26" s="1307"/>
      <c r="AH26" s="1306"/>
      <c r="AI26" s="1306"/>
      <c r="AJ26" s="1306"/>
      <c r="AK26" s="1306"/>
      <c r="AL26" s="1306"/>
      <c r="AM26" s="1306"/>
      <c r="AN26" s="1306"/>
      <c r="AO26" s="1306"/>
      <c r="AP26" s="1306"/>
      <c r="AQ26" s="1306"/>
      <c r="AR26" s="1306"/>
      <c r="AS26" s="1306"/>
      <c r="AT26" s="1366"/>
      <c r="AU26" s="1366"/>
      <c r="AV26" s="1366"/>
      <c r="AW26" s="1366"/>
      <c r="AX26" s="1366"/>
      <c r="AY26" s="1301"/>
      <c r="AZ26" s="1301"/>
      <c r="BA26" s="1301"/>
      <c r="BB26" s="1301"/>
      <c r="BC26" s="1301"/>
      <c r="BD26" s="1301"/>
    </row>
    <row r="27" spans="2:57" ht="24" customHeight="1">
      <c r="B27" s="1140"/>
      <c r="C27" s="1372" t="s">
        <v>3927</v>
      </c>
      <c r="D27" s="1372"/>
      <c r="E27" s="1372"/>
      <c r="F27" s="1372"/>
      <c r="G27" s="1372"/>
      <c r="H27" s="1372"/>
      <c r="I27" s="1372"/>
      <c r="J27" s="1372"/>
      <c r="K27" s="1372"/>
      <c r="L27" s="1372"/>
      <c r="M27" s="1372"/>
      <c r="N27" s="1372"/>
      <c r="O27" s="1372"/>
      <c r="P27" s="1372"/>
      <c r="Q27" s="1372"/>
      <c r="R27" s="1372"/>
      <c r="S27" s="1372"/>
      <c r="T27" s="1372"/>
      <c r="U27" s="1372"/>
      <c r="V27" s="1372"/>
      <c r="W27" s="1372"/>
      <c r="X27" s="1372"/>
      <c r="Y27" s="1372"/>
      <c r="Z27" s="1372"/>
      <c r="AA27" s="1372"/>
      <c r="AB27" s="1372"/>
      <c r="AC27" s="1372"/>
      <c r="AD27" s="1372"/>
      <c r="AE27" s="1372"/>
      <c r="AG27" s="1301"/>
      <c r="AH27" s="1308"/>
      <c r="AI27" s="1308"/>
      <c r="AJ27" s="1308"/>
      <c r="AK27" s="1308"/>
      <c r="AL27" s="1308"/>
      <c r="AM27" s="1308"/>
      <c r="AN27" s="1308"/>
      <c r="AO27" s="1308"/>
      <c r="AP27" s="1308"/>
      <c r="AQ27" s="1308"/>
      <c r="AR27" s="1308"/>
      <c r="AS27" s="1308"/>
      <c r="AT27" s="1309"/>
      <c r="AU27" s="1309"/>
      <c r="AV27" s="1309"/>
      <c r="AW27" s="1309"/>
      <c r="AX27" s="1309"/>
      <c r="AY27" s="1309"/>
      <c r="AZ27" s="1309"/>
      <c r="BA27" s="1309"/>
      <c r="BB27" s="1309"/>
      <c r="BC27" s="1309"/>
      <c r="BD27" s="1309"/>
      <c r="BE27" s="1149"/>
    </row>
    <row r="28" spans="2:57" ht="24" customHeight="1">
      <c r="B28" s="1140"/>
      <c r="C28" s="1372"/>
      <c r="D28" s="1372"/>
      <c r="E28" s="1372"/>
      <c r="F28" s="1372"/>
      <c r="G28" s="1372"/>
      <c r="H28" s="1372"/>
      <c r="I28" s="1372"/>
      <c r="J28" s="1372"/>
      <c r="K28" s="1372"/>
      <c r="L28" s="1372"/>
      <c r="M28" s="1372"/>
      <c r="N28" s="1372"/>
      <c r="O28" s="1372"/>
      <c r="P28" s="1372"/>
      <c r="Q28" s="1372"/>
      <c r="R28" s="1372"/>
      <c r="S28" s="1372"/>
      <c r="T28" s="1372"/>
      <c r="U28" s="1372"/>
      <c r="V28" s="1372"/>
      <c r="W28" s="1372"/>
      <c r="X28" s="1372"/>
      <c r="Y28" s="1372"/>
      <c r="Z28" s="1372"/>
      <c r="AA28" s="1372"/>
      <c r="AB28" s="1372"/>
      <c r="AC28" s="1372"/>
      <c r="AD28" s="1372"/>
      <c r="AE28" s="1372"/>
      <c r="AG28" s="1301"/>
      <c r="AH28" s="1301"/>
      <c r="AI28" s="1301"/>
      <c r="AJ28" s="1301"/>
      <c r="AK28" s="1301"/>
      <c r="AL28" s="1301"/>
      <c r="AM28" s="1301"/>
      <c r="AN28" s="1301"/>
      <c r="AO28" s="1301"/>
      <c r="AP28" s="1301"/>
      <c r="AQ28" s="1301"/>
      <c r="AR28" s="1301"/>
      <c r="AS28" s="1301"/>
      <c r="AT28" s="1309"/>
      <c r="AU28" s="1309"/>
      <c r="AV28" s="1309"/>
      <c r="AW28" s="1309"/>
      <c r="AX28" s="1309"/>
      <c r="AY28" s="1309"/>
      <c r="AZ28" s="1309"/>
      <c r="BA28" s="1309"/>
      <c r="BB28" s="1309"/>
      <c r="BC28" s="1309"/>
      <c r="BD28" s="1309"/>
      <c r="BE28" s="1149"/>
    </row>
    <row r="29" spans="2:57" ht="8.25" customHeight="1">
      <c r="B29" s="1140"/>
      <c r="C29" s="1371"/>
      <c r="D29" s="1371"/>
      <c r="E29" s="1371"/>
      <c r="F29" s="1371"/>
      <c r="G29" s="1371"/>
      <c r="H29" s="1371"/>
      <c r="I29" s="1371"/>
      <c r="J29" s="1371"/>
      <c r="K29" s="1371"/>
      <c r="L29" s="1371"/>
      <c r="M29" s="1371"/>
      <c r="N29" s="1371"/>
      <c r="O29" s="1371"/>
      <c r="P29" s="1371"/>
      <c r="Q29" s="1371"/>
      <c r="R29" s="1371"/>
      <c r="S29" s="1371"/>
      <c r="T29" s="1371"/>
      <c r="U29" s="1371"/>
      <c r="V29" s="1371"/>
      <c r="W29" s="1371"/>
      <c r="X29" s="1371"/>
      <c r="Y29" s="1371"/>
      <c r="Z29" s="1371"/>
      <c r="AA29" s="1371"/>
      <c r="AB29" s="1371"/>
      <c r="AC29" s="1371"/>
      <c r="AD29" s="1371"/>
      <c r="AE29" s="1371"/>
      <c r="AG29" s="1301"/>
      <c r="AH29" s="1301"/>
      <c r="AI29" s="1301"/>
      <c r="AJ29" s="1301"/>
      <c r="AK29" s="1301"/>
      <c r="AL29" s="1301"/>
      <c r="AM29" s="1301"/>
      <c r="AN29" s="1301"/>
      <c r="AO29" s="1301"/>
      <c r="AP29" s="1301"/>
      <c r="AQ29" s="1301"/>
      <c r="AR29" s="1301"/>
      <c r="AS29" s="1301"/>
      <c r="AT29" s="1301"/>
      <c r="AU29" s="1301"/>
      <c r="AV29" s="1301"/>
      <c r="AW29" s="1301"/>
      <c r="AX29" s="1301"/>
      <c r="AY29" s="1301"/>
      <c r="AZ29" s="1301"/>
      <c r="BA29" s="1301"/>
      <c r="BB29" s="1301"/>
      <c r="BC29" s="1301"/>
      <c r="BD29" s="1301"/>
    </row>
    <row r="30" spans="2:57" ht="22.9" customHeight="1">
      <c r="B30" s="1140"/>
      <c r="C30" s="1373" t="s">
        <v>1780</v>
      </c>
      <c r="D30" s="1373"/>
      <c r="E30" s="1373"/>
      <c r="F30" s="1373"/>
      <c r="G30" s="1373"/>
      <c r="H30" s="1373"/>
      <c r="I30" s="1373"/>
      <c r="J30" s="1373"/>
      <c r="K30" s="1373"/>
      <c r="L30" s="1373"/>
      <c r="M30" s="1373"/>
      <c r="N30" s="1373"/>
      <c r="O30" s="1373"/>
      <c r="P30" s="1373"/>
      <c r="Q30" s="1373"/>
      <c r="R30" s="1373"/>
      <c r="S30" s="1373"/>
      <c r="T30" s="1373"/>
      <c r="U30" s="1373"/>
      <c r="V30" s="1373"/>
      <c r="W30" s="1373"/>
      <c r="X30" s="1373"/>
      <c r="Y30" s="1373"/>
      <c r="Z30" s="1373"/>
      <c r="AA30" s="1373"/>
      <c r="AB30" s="1373"/>
      <c r="AC30" s="1373"/>
      <c r="AD30" s="1373"/>
      <c r="AE30" s="1373"/>
      <c r="AG30" s="1301"/>
      <c r="AH30" s="1301"/>
      <c r="AI30" s="1301"/>
      <c r="AJ30" s="1301"/>
      <c r="AK30" s="1301"/>
      <c r="AL30" s="1301"/>
      <c r="AM30" s="1301"/>
      <c r="AN30" s="1301"/>
      <c r="AO30" s="1301"/>
      <c r="AP30" s="1301"/>
      <c r="AQ30" s="1301"/>
      <c r="AR30" s="1301"/>
      <c r="AS30" s="1301"/>
      <c r="AT30" s="1309"/>
      <c r="AU30" s="1309"/>
      <c r="AV30" s="1309"/>
      <c r="AW30" s="1309"/>
      <c r="AX30" s="1309"/>
      <c r="AY30" s="1309"/>
      <c r="AZ30" s="1309"/>
      <c r="BA30" s="1309"/>
      <c r="BB30" s="1309"/>
      <c r="BC30" s="1309"/>
      <c r="BD30" s="1309"/>
      <c r="BE30" s="1149"/>
    </row>
    <row r="31" spans="2:57" ht="22.9" customHeight="1">
      <c r="B31" s="1372" t="s">
        <v>1781</v>
      </c>
      <c r="C31" s="1372"/>
      <c r="D31" s="1372"/>
      <c r="E31" s="1372"/>
      <c r="F31" s="1372"/>
      <c r="G31" s="1372"/>
      <c r="H31" s="1372"/>
      <c r="I31" s="1372"/>
      <c r="J31" s="1372"/>
      <c r="K31" s="1372"/>
      <c r="L31" s="1372"/>
      <c r="M31" s="1372"/>
      <c r="N31" s="1372"/>
      <c r="O31" s="1372"/>
      <c r="P31" s="1372"/>
      <c r="Q31" s="1372"/>
      <c r="R31" s="1372"/>
      <c r="S31" s="1372"/>
      <c r="T31" s="1372"/>
      <c r="U31" s="1372"/>
      <c r="V31" s="1372"/>
      <c r="W31" s="1372"/>
      <c r="X31" s="1372"/>
      <c r="Y31" s="1372"/>
      <c r="Z31" s="1372"/>
      <c r="AA31" s="1372"/>
      <c r="AB31" s="1372"/>
      <c r="AC31" s="1372"/>
      <c r="AD31" s="1372"/>
      <c r="AE31" s="1372"/>
      <c r="AG31" s="1301"/>
      <c r="AH31" s="1301"/>
      <c r="AI31" s="1301"/>
      <c r="AJ31" s="1301"/>
      <c r="AK31" s="1301"/>
      <c r="AL31" s="1301"/>
      <c r="AM31" s="1301"/>
      <c r="AN31" s="1301"/>
      <c r="AO31" s="1301"/>
      <c r="AP31" s="1301"/>
      <c r="AQ31" s="1301"/>
      <c r="AR31" s="1301"/>
      <c r="AS31" s="1301"/>
      <c r="AT31" s="1302"/>
      <c r="AU31" s="1302"/>
      <c r="AV31" s="1302"/>
      <c r="AW31" s="1302"/>
      <c r="AX31" s="1302"/>
      <c r="AY31" s="1302"/>
      <c r="AZ31" s="1302"/>
      <c r="BA31" s="1302"/>
      <c r="BB31" s="1302"/>
      <c r="BC31" s="1302"/>
      <c r="BD31" s="1302"/>
      <c r="BE31" s="1152"/>
    </row>
    <row r="32" spans="2:57" ht="15" customHeight="1">
      <c r="B32" s="1140"/>
      <c r="C32" s="1156"/>
      <c r="D32" s="1156"/>
      <c r="E32" s="1156"/>
      <c r="F32" s="1156"/>
      <c r="G32" s="1156"/>
      <c r="H32" s="1156"/>
      <c r="I32" s="1156"/>
      <c r="J32" s="1156"/>
      <c r="K32" s="1156"/>
      <c r="L32" s="1156"/>
      <c r="M32" s="1156"/>
      <c r="N32" s="1156"/>
      <c r="O32" s="1156"/>
      <c r="P32" s="1156"/>
      <c r="Q32" s="1156"/>
      <c r="R32" s="1156"/>
      <c r="S32" s="1156"/>
      <c r="T32" s="1156"/>
      <c r="U32" s="1156"/>
      <c r="V32" s="1156"/>
      <c r="W32" s="1156"/>
      <c r="X32" s="1156"/>
      <c r="Y32" s="1156"/>
      <c r="Z32" s="1156"/>
      <c r="AA32" s="1156"/>
      <c r="AB32" s="1156"/>
      <c r="AC32" s="1156"/>
      <c r="AD32" s="1156"/>
      <c r="AE32" s="1156"/>
      <c r="AG32" s="1301"/>
      <c r="AH32" s="1301"/>
      <c r="AI32" s="1301"/>
      <c r="AJ32" s="1301"/>
      <c r="AK32" s="1301"/>
      <c r="AL32" s="1301"/>
      <c r="AM32" s="1301"/>
      <c r="AN32" s="1301"/>
      <c r="AO32" s="1301"/>
      <c r="AP32" s="1301"/>
      <c r="AQ32" s="1301"/>
      <c r="AR32" s="1301"/>
      <c r="AS32" s="1301"/>
      <c r="AT32" s="1302"/>
      <c r="AU32" s="1302"/>
      <c r="AV32" s="1302"/>
      <c r="AW32" s="1302"/>
      <c r="AX32" s="1302"/>
      <c r="AY32" s="1302"/>
      <c r="AZ32" s="1302"/>
      <c r="BA32" s="1302"/>
      <c r="BB32" s="1302"/>
      <c r="BC32" s="1302"/>
      <c r="BD32" s="1302"/>
      <c r="BE32" s="1152"/>
    </row>
    <row r="33" spans="2:57" ht="19.899999999999999" customHeight="1">
      <c r="B33" s="1359" t="s">
        <v>1782</v>
      </c>
      <c r="C33" s="1359"/>
      <c r="D33" s="1359"/>
      <c r="E33" s="1359"/>
      <c r="F33" s="1359"/>
      <c r="G33" s="1359"/>
      <c r="H33" s="1374"/>
      <c r="I33" s="1374"/>
      <c r="J33" s="1374"/>
      <c r="K33" s="1374"/>
      <c r="L33" s="1374"/>
      <c r="M33" s="1374"/>
      <c r="N33" s="1374"/>
      <c r="O33" s="1374"/>
      <c r="P33" s="1374"/>
      <c r="Q33" s="1374"/>
      <c r="R33" s="1374"/>
      <c r="S33" s="1374"/>
      <c r="T33" s="1374"/>
      <c r="U33" s="1374"/>
      <c r="V33" s="1374"/>
      <c r="W33" s="1374"/>
      <c r="X33" s="1374"/>
      <c r="Y33" s="1374"/>
      <c r="Z33" s="1374"/>
      <c r="AA33" s="1374"/>
      <c r="AB33" s="1374"/>
      <c r="AC33" s="1374"/>
      <c r="AD33" s="1374"/>
      <c r="AE33" s="1374"/>
      <c r="AG33" s="1310" t="s">
        <v>1171</v>
      </c>
      <c r="AH33" s="1302"/>
      <c r="AI33" s="1303"/>
      <c r="AJ33" s="1302"/>
      <c r="AK33" s="1302"/>
      <c r="AL33" s="1311"/>
      <c r="AM33" s="1311"/>
      <c r="AN33" s="1311"/>
      <c r="AO33" s="1311"/>
      <c r="AP33" s="1311"/>
      <c r="AQ33" s="1311"/>
      <c r="AR33" s="1311"/>
      <c r="AS33" s="1311"/>
      <c r="AT33" s="1311"/>
      <c r="AU33" s="1311"/>
      <c r="AV33" s="1311"/>
      <c r="AW33" s="1311"/>
      <c r="AX33" s="1311"/>
      <c r="AY33" s="1311"/>
      <c r="AZ33" s="1311"/>
      <c r="BA33" s="1311"/>
      <c r="BB33" s="1302"/>
      <c r="BC33" s="1302"/>
      <c r="BD33" s="1302"/>
      <c r="BE33" s="1152"/>
    </row>
    <row r="34" spans="2:57" ht="15" customHeight="1">
      <c r="B34" s="1140"/>
      <c r="C34" s="1156"/>
      <c r="D34" s="1156"/>
      <c r="E34" s="1156"/>
      <c r="F34" s="1156"/>
      <c r="G34" s="1156"/>
      <c r="H34" s="1156"/>
      <c r="I34" s="1156"/>
      <c r="J34" s="1156"/>
      <c r="K34" s="1156"/>
      <c r="L34" s="1156"/>
      <c r="M34" s="1156"/>
      <c r="N34" s="1156"/>
      <c r="O34" s="1156"/>
      <c r="P34" s="1156"/>
      <c r="Q34" s="1156"/>
      <c r="R34" s="1156"/>
      <c r="S34" s="1156"/>
      <c r="T34" s="1156"/>
      <c r="U34" s="1156"/>
      <c r="V34" s="1156"/>
      <c r="W34" s="1156"/>
      <c r="X34" s="1156"/>
      <c r="Y34" s="1156"/>
      <c r="Z34" s="1156"/>
      <c r="AA34" s="1156"/>
      <c r="AB34" s="1156"/>
      <c r="AC34" s="1156"/>
      <c r="AD34" s="1156"/>
      <c r="AE34" s="1156"/>
      <c r="AG34" s="1301"/>
      <c r="AH34" s="1302"/>
      <c r="AI34" s="1302"/>
      <c r="AJ34" s="1302"/>
      <c r="AK34" s="1302"/>
      <c r="AL34" s="1302"/>
      <c r="AM34" s="1302"/>
      <c r="AN34" s="1302"/>
      <c r="AO34" s="1302"/>
      <c r="AP34" s="1302"/>
      <c r="AQ34" s="1302"/>
      <c r="AR34" s="1302"/>
      <c r="AS34" s="1302"/>
      <c r="AT34" s="1302"/>
      <c r="AU34" s="1302"/>
      <c r="AV34" s="1302"/>
      <c r="AW34" s="1302"/>
      <c r="AX34" s="1302"/>
      <c r="AY34" s="1302"/>
      <c r="AZ34" s="1302"/>
      <c r="BA34" s="1302"/>
      <c r="BB34" s="1302"/>
      <c r="BC34" s="1302"/>
      <c r="BD34" s="1302"/>
      <c r="BE34" s="1152"/>
    </row>
    <row r="35" spans="2:57" ht="15" customHeight="1">
      <c r="B35" s="1140"/>
      <c r="C35" s="1155" t="s">
        <v>1783</v>
      </c>
      <c r="D35" s="1155"/>
      <c r="E35" s="1155"/>
      <c r="F35" s="1155"/>
      <c r="G35" s="1155"/>
      <c r="H35" s="1155"/>
      <c r="I35" s="1155"/>
      <c r="J35" s="1155"/>
      <c r="K35" s="1155"/>
      <c r="L35" s="1155"/>
      <c r="M35" s="1155"/>
      <c r="N35" s="1155"/>
      <c r="O35" s="1155"/>
      <c r="P35" s="1155"/>
      <c r="Q35" s="1155"/>
      <c r="R35" s="1155"/>
      <c r="S35" s="1155"/>
      <c r="T35" s="1155"/>
      <c r="U35" s="1155"/>
      <c r="V35" s="1155"/>
      <c r="W35" s="1155"/>
      <c r="X35" s="1155"/>
      <c r="Y35" s="1155"/>
      <c r="Z35" s="1155"/>
      <c r="AA35" s="1155"/>
      <c r="AB35" s="1155"/>
      <c r="AC35" s="1155"/>
      <c r="AD35" s="1155"/>
      <c r="AE35" s="1155"/>
      <c r="AG35" s="1301"/>
      <c r="AH35" s="1303"/>
      <c r="AI35" s="1303"/>
      <c r="AJ35" s="1303"/>
      <c r="AK35" s="1303"/>
      <c r="AL35" s="1303"/>
      <c r="AM35" s="1303"/>
      <c r="AN35" s="1303"/>
      <c r="AO35" s="1303"/>
      <c r="AP35" s="1303"/>
      <c r="AQ35" s="1303"/>
      <c r="AR35" s="1303"/>
      <c r="AS35" s="1303"/>
      <c r="AT35" s="1303"/>
      <c r="AU35" s="1303"/>
      <c r="AV35" s="1303"/>
      <c r="AW35" s="1303"/>
      <c r="AX35" s="1303"/>
      <c r="AY35" s="1303"/>
      <c r="AZ35" s="1303"/>
      <c r="BA35" s="1303"/>
      <c r="BB35" s="1303"/>
      <c r="BC35" s="1303"/>
      <c r="BD35" s="1303"/>
      <c r="BE35" s="1153"/>
    </row>
    <row r="36" spans="2:57" ht="15" customHeight="1">
      <c r="B36" s="1140"/>
      <c r="C36" s="1155"/>
      <c r="D36" s="1155" t="s">
        <v>1784</v>
      </c>
      <c r="E36" s="1140"/>
      <c r="F36" s="1155"/>
      <c r="G36" s="1155"/>
      <c r="H36" s="1155"/>
      <c r="I36" s="1155"/>
      <c r="J36" s="1155"/>
      <c r="K36" s="1155"/>
      <c r="L36" s="1155"/>
      <c r="M36" s="1155"/>
      <c r="N36" s="1155"/>
      <c r="O36" s="1155"/>
      <c r="P36" s="1155"/>
      <c r="Q36" s="1155"/>
      <c r="R36" s="1155"/>
      <c r="S36" s="1155"/>
      <c r="T36" s="1155"/>
      <c r="U36" s="1155"/>
      <c r="V36" s="1155"/>
      <c r="W36" s="1155"/>
      <c r="X36" s="1155"/>
      <c r="Y36" s="1155"/>
      <c r="Z36" s="1155"/>
      <c r="AA36" s="1155"/>
      <c r="AB36" s="1155"/>
      <c r="AC36" s="1155"/>
      <c r="AD36" s="1155"/>
      <c r="AE36" s="1155"/>
      <c r="AG36" s="1301"/>
      <c r="AH36" s="1303"/>
      <c r="AI36" s="1301"/>
      <c r="AJ36" s="1303"/>
      <c r="AK36" s="1303"/>
      <c r="AL36" s="1303"/>
      <c r="AM36" s="1303"/>
      <c r="AN36" s="1303"/>
      <c r="AO36" s="1303"/>
      <c r="AP36" s="1303"/>
      <c r="AQ36" s="1303"/>
      <c r="AR36" s="1303"/>
      <c r="AS36" s="1303"/>
      <c r="AT36" s="1303"/>
      <c r="AU36" s="1303"/>
      <c r="AV36" s="1303"/>
      <c r="AW36" s="1303"/>
      <c r="AX36" s="1303"/>
      <c r="AY36" s="1303"/>
      <c r="AZ36" s="1303"/>
      <c r="BA36" s="1303"/>
      <c r="BB36" s="1303"/>
      <c r="BC36" s="1303"/>
      <c r="BD36" s="1303"/>
      <c r="BE36" s="1153"/>
    </row>
    <row r="37" spans="2:57" ht="15" customHeight="1">
      <c r="B37" s="1140"/>
      <c r="C37" s="1155"/>
      <c r="D37" s="1155"/>
      <c r="E37" s="1155"/>
      <c r="F37" s="1155"/>
      <c r="G37" s="1155"/>
      <c r="H37" s="1155"/>
      <c r="I37" s="1155"/>
      <c r="J37" s="1155"/>
      <c r="K37" s="1155"/>
      <c r="L37" s="1155"/>
      <c r="M37" s="1155"/>
      <c r="N37" s="1155"/>
      <c r="O37" s="1155"/>
      <c r="P37" s="1155"/>
      <c r="Q37" s="1155"/>
      <c r="R37" s="1155"/>
      <c r="S37" s="1155"/>
      <c r="T37" s="1155"/>
      <c r="U37" s="1155"/>
      <c r="V37" s="1155"/>
      <c r="W37" s="1155"/>
      <c r="X37" s="1155"/>
      <c r="Y37" s="1155"/>
      <c r="Z37" s="1155"/>
      <c r="AA37" s="1155"/>
      <c r="AB37" s="1155"/>
      <c r="AC37" s="1155"/>
      <c r="AD37" s="1155"/>
      <c r="AE37" s="1155"/>
      <c r="AG37" s="1301"/>
      <c r="AH37" s="1303"/>
      <c r="AI37" s="1303"/>
      <c r="AJ37" s="1303"/>
      <c r="AK37" s="1303"/>
      <c r="AL37" s="1303"/>
      <c r="AM37" s="1303"/>
      <c r="AN37" s="1303"/>
      <c r="AO37" s="1303"/>
      <c r="AP37" s="1303"/>
      <c r="AQ37" s="1303"/>
      <c r="AR37" s="1303"/>
      <c r="AS37" s="1303"/>
      <c r="AT37" s="1303"/>
      <c r="AU37" s="1303"/>
      <c r="AV37" s="1303"/>
      <c r="AW37" s="1303"/>
      <c r="AX37" s="1303"/>
      <c r="AY37" s="1303"/>
      <c r="AZ37" s="1303"/>
      <c r="BA37" s="1303"/>
      <c r="BB37" s="1303"/>
      <c r="BC37" s="1303"/>
      <c r="BD37" s="1303"/>
      <c r="BE37" s="1153"/>
    </row>
    <row r="38" spans="2:57" ht="15" customHeight="1">
      <c r="B38" s="1140"/>
      <c r="C38" s="1155" t="s">
        <v>1785</v>
      </c>
      <c r="D38" s="1155"/>
      <c r="E38" s="1155"/>
      <c r="F38" s="1155"/>
      <c r="G38" s="1155"/>
      <c r="H38" s="1155"/>
      <c r="I38" s="1155"/>
      <c r="J38" s="1155"/>
      <c r="K38" s="1155"/>
      <c r="L38" s="1155"/>
      <c r="M38" s="1378"/>
      <c r="N38" s="1378"/>
      <c r="O38" s="1378"/>
      <c r="P38" s="1378"/>
      <c r="Q38" s="1378"/>
      <c r="R38" s="1378"/>
      <c r="S38" s="1378"/>
      <c r="T38" s="1378"/>
      <c r="U38" s="1378"/>
      <c r="V38" s="1378"/>
      <c r="W38" s="1378"/>
      <c r="X38" s="1378"/>
      <c r="Y38" s="1155" t="s">
        <v>1786</v>
      </c>
      <c r="Z38" s="1155"/>
      <c r="AA38" s="1155"/>
      <c r="AB38" s="1155"/>
      <c r="AC38" s="1155"/>
      <c r="AD38" s="1155"/>
      <c r="AE38" s="1155"/>
      <c r="AG38" s="1312" t="s">
        <v>3962</v>
      </c>
      <c r="AH38" s="1303"/>
      <c r="AI38" s="1303"/>
      <c r="AJ38" s="1303"/>
      <c r="AK38" s="1303"/>
      <c r="AL38" s="1303"/>
      <c r="AM38" s="1303"/>
      <c r="AN38" s="1303"/>
      <c r="AO38" s="1303"/>
      <c r="AP38" s="1303"/>
      <c r="AQ38" s="1303"/>
      <c r="AR38" s="1379"/>
      <c r="AS38" s="1379"/>
      <c r="AT38" s="1379"/>
      <c r="AU38" s="1379"/>
      <c r="AV38" s="1379"/>
      <c r="AW38" s="1379"/>
      <c r="AX38" s="1379"/>
      <c r="AY38" s="1303"/>
      <c r="AZ38" s="1303"/>
      <c r="BA38" s="1303"/>
      <c r="BB38" s="1303"/>
      <c r="BC38" s="1303"/>
      <c r="BD38" s="1303"/>
      <c r="BE38" s="1153"/>
    </row>
    <row r="39" spans="2:57" ht="15" customHeight="1">
      <c r="B39" s="1140"/>
      <c r="C39" s="1155"/>
      <c r="D39" s="1155" t="s">
        <v>1787</v>
      </c>
      <c r="E39" s="1155"/>
      <c r="F39" s="1155"/>
      <c r="G39" s="1155"/>
      <c r="H39" s="1155"/>
      <c r="I39" s="1155"/>
      <c r="J39" s="1155"/>
      <c r="K39" s="1155"/>
      <c r="L39" s="1155"/>
      <c r="M39" s="1378"/>
      <c r="N39" s="1378"/>
      <c r="O39" s="1378"/>
      <c r="P39" s="1378"/>
      <c r="Q39" s="1378"/>
      <c r="R39" s="1378"/>
      <c r="S39" s="1378"/>
      <c r="T39" s="1378"/>
      <c r="U39" s="1378"/>
      <c r="V39" s="1378"/>
      <c r="W39" s="1378"/>
      <c r="X39" s="1378"/>
      <c r="Y39" s="1155" t="s">
        <v>1788</v>
      </c>
      <c r="Z39" s="1155"/>
      <c r="AA39" s="1155"/>
      <c r="AB39" s="1155"/>
      <c r="AC39" s="1155"/>
      <c r="AD39" s="1155"/>
      <c r="AE39" s="1155"/>
      <c r="AG39" s="1312" t="s">
        <v>3951</v>
      </c>
      <c r="AH39" s="1313"/>
      <c r="AI39" s="1303"/>
      <c r="AJ39" s="1303"/>
      <c r="AK39" s="1303"/>
      <c r="AL39" s="1303"/>
      <c r="AM39" s="1303"/>
      <c r="AN39" s="1303"/>
      <c r="AO39" s="1303"/>
      <c r="AP39" s="1303"/>
      <c r="AQ39" s="1303"/>
      <c r="AR39" s="1301"/>
      <c r="AS39" s="1301"/>
      <c r="AT39" s="1301"/>
      <c r="AU39" s="1301"/>
      <c r="AV39" s="1301"/>
      <c r="AW39" s="1301"/>
      <c r="AX39" s="1301"/>
      <c r="AY39" s="1303"/>
      <c r="AZ39" s="1303"/>
      <c r="BA39" s="1303"/>
      <c r="BB39" s="1303"/>
      <c r="BC39" s="1303"/>
      <c r="BD39" s="1303"/>
      <c r="BE39" s="1153"/>
    </row>
    <row r="40" spans="2:57" ht="15" customHeight="1">
      <c r="B40" s="1140"/>
      <c r="C40" s="1155"/>
      <c r="D40" s="1155"/>
      <c r="E40" s="1155"/>
      <c r="F40" s="1155"/>
      <c r="G40" s="1155"/>
      <c r="H40" s="1155"/>
      <c r="I40" s="1155"/>
      <c r="J40" s="1155"/>
      <c r="K40" s="1155"/>
      <c r="L40" s="1155"/>
      <c r="M40" s="1155"/>
      <c r="N40" s="1155"/>
      <c r="O40" s="1155"/>
      <c r="P40" s="1155"/>
      <c r="Q40" s="1155"/>
      <c r="R40" s="1155"/>
      <c r="S40" s="1155"/>
      <c r="T40" s="1155"/>
      <c r="U40" s="1155"/>
      <c r="V40" s="1155"/>
      <c r="W40" s="1155"/>
      <c r="X40" s="1155"/>
      <c r="Y40" s="1155"/>
      <c r="Z40" s="1155"/>
      <c r="AA40" s="1155"/>
      <c r="AB40" s="1155"/>
      <c r="AC40" s="1155"/>
      <c r="AD40" s="1155"/>
      <c r="AE40" s="1155"/>
      <c r="AG40" s="1301"/>
      <c r="AH40" s="1303"/>
      <c r="AI40" s="1303"/>
      <c r="AJ40" s="1303"/>
      <c r="AK40" s="1303"/>
      <c r="AL40" s="1303"/>
      <c r="AM40" s="1303"/>
      <c r="AN40" s="1303"/>
      <c r="AO40" s="1303"/>
      <c r="AP40" s="1303"/>
      <c r="AQ40" s="1303"/>
      <c r="AR40" s="1303"/>
      <c r="AS40" s="1303"/>
      <c r="AT40" s="1303"/>
      <c r="AU40" s="1303"/>
      <c r="AV40" s="1303"/>
      <c r="AW40" s="1303"/>
      <c r="AX40" s="1303"/>
      <c r="AY40" s="1303"/>
      <c r="AZ40" s="1303"/>
      <c r="BA40" s="1303"/>
      <c r="BB40" s="1303"/>
      <c r="BC40" s="1303"/>
      <c r="BD40" s="1303"/>
      <c r="BE40" s="1153"/>
    </row>
    <row r="41" spans="2:57" ht="15" customHeight="1">
      <c r="B41" s="1140"/>
      <c r="C41" s="1155" t="s">
        <v>1789</v>
      </c>
      <c r="D41" s="1155"/>
      <c r="E41" s="1155"/>
      <c r="F41" s="1155"/>
      <c r="G41" s="1155"/>
      <c r="H41" s="1155"/>
      <c r="I41" s="1155"/>
      <c r="J41" s="1155"/>
      <c r="K41" s="1155"/>
      <c r="L41" s="1155"/>
      <c r="M41" s="1155"/>
      <c r="N41" s="1155"/>
      <c r="O41" s="1155"/>
      <c r="P41" s="1155"/>
      <c r="Q41" s="1155"/>
      <c r="R41" s="1155"/>
      <c r="S41" s="1155"/>
      <c r="T41" s="1155"/>
      <c r="U41" s="1155"/>
      <c r="V41" s="1155"/>
      <c r="W41" s="1155"/>
      <c r="X41" s="1155"/>
      <c r="Y41" s="1155"/>
      <c r="Z41" s="1155"/>
      <c r="AA41" s="1155"/>
      <c r="AB41" s="1155"/>
      <c r="AC41" s="1155"/>
      <c r="AD41" s="1155"/>
      <c r="AE41" s="1155"/>
      <c r="AG41" s="1301"/>
      <c r="AH41" s="1303"/>
      <c r="AI41" s="1303"/>
      <c r="AJ41" s="1303"/>
      <c r="AK41" s="1303"/>
      <c r="AL41" s="1303"/>
      <c r="AM41" s="1303"/>
      <c r="AN41" s="1303"/>
      <c r="AO41" s="1303"/>
      <c r="AP41" s="1303"/>
      <c r="AQ41" s="1303"/>
      <c r="AR41" s="1303"/>
      <c r="AS41" s="1303"/>
      <c r="AT41" s="1303"/>
      <c r="AU41" s="1303"/>
      <c r="AV41" s="1303"/>
      <c r="AW41" s="1303"/>
      <c r="AX41" s="1303"/>
      <c r="AY41" s="1303"/>
      <c r="AZ41" s="1303"/>
      <c r="BA41" s="1303"/>
      <c r="BB41" s="1303"/>
      <c r="BC41" s="1303"/>
      <c r="BD41" s="1303"/>
      <c r="BE41" s="1153"/>
    </row>
    <row r="42" spans="2:57" ht="15" customHeight="1">
      <c r="B42" s="1140"/>
      <c r="C42" s="1155"/>
      <c r="D42" s="1155" t="s">
        <v>1790</v>
      </c>
      <c r="E42" s="1140"/>
      <c r="F42" s="1155"/>
      <c r="G42" s="1155"/>
      <c r="H42" s="1155"/>
      <c r="I42" s="1155"/>
      <c r="J42" s="1155"/>
      <c r="K42" s="1155"/>
      <c r="L42" s="1155"/>
      <c r="M42" s="1155"/>
      <c r="N42" s="1155"/>
      <c r="O42" s="1155"/>
      <c r="P42" s="1155"/>
      <c r="Q42" s="1155"/>
      <c r="R42" s="1155"/>
      <c r="S42" s="1155"/>
      <c r="T42" s="1155"/>
      <c r="U42" s="1155"/>
      <c r="V42" s="1155"/>
      <c r="W42" s="1155"/>
      <c r="X42" s="1155"/>
      <c r="Y42" s="1155"/>
      <c r="Z42" s="1155"/>
      <c r="AA42" s="1155"/>
      <c r="AB42" s="1155"/>
      <c r="AC42" s="1155"/>
      <c r="AD42" s="1155"/>
      <c r="AE42" s="1155"/>
      <c r="AG42" s="1301"/>
      <c r="AH42" s="1303"/>
      <c r="AI42" s="1301"/>
      <c r="AJ42" s="1303"/>
      <c r="AK42" s="1303"/>
      <c r="AL42" s="1303"/>
      <c r="AM42" s="1303"/>
      <c r="AN42" s="1303"/>
      <c r="AO42" s="1303"/>
      <c r="AP42" s="1303"/>
      <c r="AQ42" s="1303"/>
      <c r="AR42" s="1303"/>
      <c r="AS42" s="1303"/>
      <c r="AT42" s="1303"/>
      <c r="AU42" s="1303"/>
      <c r="AV42" s="1303"/>
      <c r="AW42" s="1303"/>
      <c r="AX42" s="1303"/>
      <c r="AY42" s="1303"/>
      <c r="AZ42" s="1303"/>
      <c r="BA42" s="1303"/>
      <c r="BB42" s="1303"/>
      <c r="BC42" s="1303"/>
      <c r="BD42" s="1303"/>
      <c r="BE42" s="1153"/>
    </row>
    <row r="43" spans="2:57" ht="15" customHeight="1">
      <c r="B43" s="1140"/>
      <c r="C43" s="1155"/>
      <c r="D43" s="1155"/>
      <c r="E43" s="1155"/>
      <c r="F43" s="1155"/>
      <c r="G43" s="1155"/>
      <c r="H43" s="1155"/>
      <c r="I43" s="1155"/>
      <c r="J43" s="1155"/>
      <c r="K43" s="1155"/>
      <c r="L43" s="1155"/>
      <c r="M43" s="1155"/>
      <c r="N43" s="1155"/>
      <c r="O43" s="1155"/>
      <c r="P43" s="1155"/>
      <c r="Q43" s="1155"/>
      <c r="R43" s="1155"/>
      <c r="S43" s="1155"/>
      <c r="T43" s="1155"/>
      <c r="U43" s="1155"/>
      <c r="V43" s="1155"/>
      <c r="W43" s="1155"/>
      <c r="X43" s="1155"/>
      <c r="Y43" s="1155"/>
      <c r="Z43" s="1155"/>
      <c r="AA43" s="1155"/>
      <c r="AB43" s="1155"/>
      <c r="AC43" s="1155"/>
      <c r="AD43" s="1155"/>
      <c r="AE43" s="1155"/>
      <c r="AG43" s="1301"/>
      <c r="AH43" s="1303"/>
      <c r="AI43" s="1303"/>
      <c r="AJ43" s="1303"/>
      <c r="AK43" s="1303"/>
      <c r="AL43" s="1303"/>
      <c r="AM43" s="1303"/>
      <c r="AN43" s="1303"/>
      <c r="AO43" s="1303"/>
      <c r="AP43" s="1303"/>
      <c r="AQ43" s="1303"/>
      <c r="AR43" s="1303"/>
      <c r="AS43" s="1303"/>
      <c r="AT43" s="1303"/>
      <c r="AU43" s="1303"/>
      <c r="AV43" s="1303"/>
      <c r="AW43" s="1303"/>
      <c r="AX43" s="1303"/>
      <c r="AY43" s="1303"/>
      <c r="AZ43" s="1303"/>
      <c r="BA43" s="1303"/>
      <c r="BB43" s="1303"/>
      <c r="BC43" s="1303"/>
      <c r="BD43" s="1303"/>
      <c r="BE43" s="1153"/>
    </row>
    <row r="44" spans="2:57" ht="15" customHeight="1">
      <c r="B44" s="1140"/>
      <c r="C44" s="1155" t="s">
        <v>1791</v>
      </c>
      <c r="D44" s="1155"/>
      <c r="E44" s="1155"/>
      <c r="F44" s="1155"/>
      <c r="G44" s="1155"/>
      <c r="H44" s="1155"/>
      <c r="I44" s="1155"/>
      <c r="J44" s="1155"/>
      <c r="K44" s="1155"/>
      <c r="L44" s="1155"/>
      <c r="M44" s="1155"/>
      <c r="N44" s="1155"/>
      <c r="O44" s="1155"/>
      <c r="P44" s="1155"/>
      <c r="Q44" s="1155"/>
      <c r="R44" s="1155"/>
      <c r="S44" s="1155"/>
      <c r="T44" s="1155"/>
      <c r="U44" s="1155"/>
      <c r="V44" s="1155"/>
      <c r="W44" s="1155"/>
      <c r="X44" s="1155"/>
      <c r="Y44" s="1155"/>
      <c r="Z44" s="1155"/>
      <c r="AA44" s="1155"/>
      <c r="AB44" s="1155"/>
      <c r="AC44" s="1155"/>
      <c r="AD44" s="1155"/>
      <c r="AE44" s="1155"/>
      <c r="AG44" s="1301"/>
      <c r="AH44" s="1303"/>
      <c r="AI44" s="1303"/>
      <c r="AJ44" s="1303"/>
      <c r="AK44" s="1303"/>
      <c r="AL44" s="1303"/>
      <c r="AM44" s="1303"/>
      <c r="AN44" s="1303"/>
      <c r="AO44" s="1303"/>
      <c r="AP44" s="1303"/>
      <c r="AQ44" s="1303"/>
      <c r="AR44" s="1303"/>
      <c r="AS44" s="1303"/>
      <c r="AT44" s="1303"/>
      <c r="AU44" s="1303"/>
      <c r="AV44" s="1303"/>
      <c r="AW44" s="1303"/>
      <c r="AX44" s="1303"/>
      <c r="AY44" s="1303"/>
      <c r="AZ44" s="1303"/>
      <c r="BA44" s="1303"/>
      <c r="BB44" s="1303"/>
      <c r="BC44" s="1303"/>
      <c r="BD44" s="1303"/>
      <c r="BE44" s="1153"/>
    </row>
    <row r="45" spans="2:57" ht="15" customHeight="1">
      <c r="B45" s="1140"/>
      <c r="C45" s="1155"/>
      <c r="D45" s="1370" t="s">
        <v>1792</v>
      </c>
      <c r="E45" s="1370"/>
      <c r="F45" s="1370"/>
      <c r="G45" s="1140"/>
      <c r="H45" s="1155" t="s">
        <v>1143</v>
      </c>
      <c r="I45" s="1371" t="s">
        <v>1768</v>
      </c>
      <c r="J45" s="1371"/>
      <c r="K45" s="1147"/>
      <c r="L45" s="1140" t="s">
        <v>1769</v>
      </c>
      <c r="M45" s="1147"/>
      <c r="N45" s="1140" t="s">
        <v>1770</v>
      </c>
      <c r="O45" s="1147"/>
      <c r="P45" s="1140" t="s">
        <v>1771</v>
      </c>
      <c r="Q45" s="1155"/>
      <c r="R45" s="1155"/>
      <c r="S45" s="1155"/>
      <c r="T45" s="1155"/>
      <c r="U45" s="1155"/>
      <c r="V45" s="1155"/>
      <c r="W45" s="1155"/>
      <c r="X45" s="1155"/>
      <c r="Y45" s="1155"/>
      <c r="Z45" s="1155"/>
      <c r="AA45" s="1155"/>
      <c r="AB45" s="1155"/>
      <c r="AC45" s="1155"/>
      <c r="AD45" s="1155"/>
      <c r="AE45" s="1155"/>
      <c r="AG45" s="1375" t="s">
        <v>3961</v>
      </c>
      <c r="AH45" s="1375"/>
      <c r="AI45" s="1375"/>
      <c r="AJ45" s="1375"/>
      <c r="AK45" s="1375"/>
      <c r="AL45" s="1375"/>
      <c r="AM45" s="1375"/>
      <c r="AN45" s="1375"/>
      <c r="AO45" s="1375"/>
      <c r="AP45" s="1301"/>
      <c r="AQ45" s="1301"/>
      <c r="AR45" s="1301"/>
      <c r="AS45" s="1301"/>
      <c r="AT45" s="1301"/>
      <c r="AU45" s="1301"/>
      <c r="AV45" s="1303"/>
      <c r="AW45" s="1303"/>
      <c r="AX45" s="1303"/>
      <c r="AY45" s="1303"/>
      <c r="AZ45" s="1303"/>
      <c r="BA45" s="1303"/>
      <c r="BB45" s="1303"/>
      <c r="BC45" s="1303"/>
      <c r="BD45" s="1303"/>
      <c r="BE45" s="1153"/>
    </row>
    <row r="46" spans="2:57" ht="15" customHeight="1">
      <c r="B46" s="1140"/>
      <c r="C46" s="1155"/>
      <c r="D46" s="1155"/>
      <c r="E46" s="1155"/>
      <c r="F46" s="1155"/>
      <c r="G46" s="1155"/>
      <c r="H46" s="1155"/>
      <c r="I46" s="1155"/>
      <c r="J46" s="1155"/>
      <c r="K46" s="1155"/>
      <c r="L46" s="1155"/>
      <c r="M46" s="1155"/>
      <c r="N46" s="1155"/>
      <c r="O46" s="1155"/>
      <c r="P46" s="1155"/>
      <c r="Q46" s="1155"/>
      <c r="R46" s="1155"/>
      <c r="S46" s="1155"/>
      <c r="T46" s="1155"/>
      <c r="U46" s="1155"/>
      <c r="V46" s="1155"/>
      <c r="W46" s="1155"/>
      <c r="X46" s="1155"/>
      <c r="Y46" s="1155"/>
      <c r="Z46" s="1155"/>
      <c r="AA46" s="1155"/>
      <c r="AB46" s="1155"/>
      <c r="AC46" s="1155"/>
      <c r="AD46" s="1155"/>
      <c r="AE46" s="1155"/>
      <c r="AG46" s="1301"/>
      <c r="AH46" s="1303"/>
      <c r="AI46" s="1303"/>
      <c r="AJ46" s="1303"/>
      <c r="AK46" s="1303"/>
      <c r="AL46" s="1303"/>
      <c r="AM46" s="1303"/>
      <c r="AN46" s="1303"/>
      <c r="AO46" s="1303"/>
      <c r="AP46" s="1303"/>
      <c r="AQ46" s="1303"/>
      <c r="AR46" s="1303"/>
      <c r="AS46" s="1303"/>
      <c r="AT46" s="1303"/>
      <c r="AU46" s="1303"/>
      <c r="AV46" s="1303"/>
      <c r="AW46" s="1303"/>
      <c r="AX46" s="1303"/>
      <c r="AY46" s="1303"/>
      <c r="AZ46" s="1303"/>
      <c r="BA46" s="1303"/>
      <c r="BB46" s="1303"/>
      <c r="BC46" s="1303"/>
      <c r="BD46" s="1303"/>
      <c r="BE46" s="1153"/>
    </row>
    <row r="47" spans="2:57" ht="15" customHeight="1">
      <c r="B47" s="1140"/>
      <c r="C47" s="1156"/>
      <c r="D47" s="1156"/>
      <c r="E47" s="1156"/>
      <c r="F47" s="1156"/>
      <c r="G47" s="1156"/>
      <c r="H47" s="1156"/>
      <c r="I47" s="1156"/>
      <c r="J47" s="1156"/>
      <c r="K47" s="1156"/>
      <c r="L47" s="1156"/>
      <c r="M47" s="1156"/>
      <c r="N47" s="1156"/>
      <c r="O47" s="1156"/>
      <c r="P47" s="1156"/>
      <c r="Q47" s="1156"/>
      <c r="R47" s="1156"/>
      <c r="S47" s="1156"/>
      <c r="T47" s="1156"/>
      <c r="U47" s="1156"/>
      <c r="V47" s="1156"/>
      <c r="W47" s="1156"/>
      <c r="X47" s="1156"/>
      <c r="Y47" s="1156"/>
      <c r="Z47" s="1156"/>
      <c r="AA47" s="1156"/>
      <c r="AB47" s="1156"/>
      <c r="AC47" s="1156"/>
      <c r="AD47" s="1156"/>
      <c r="AE47" s="1156"/>
      <c r="AG47" s="1301"/>
      <c r="AH47" s="1302"/>
      <c r="AI47" s="1302"/>
      <c r="AJ47" s="1302"/>
      <c r="AK47" s="1302"/>
      <c r="AL47" s="1302"/>
      <c r="AM47" s="1302"/>
      <c r="AN47" s="1302"/>
      <c r="AO47" s="1302"/>
      <c r="AP47" s="1302"/>
      <c r="AQ47" s="1302"/>
      <c r="AR47" s="1302"/>
      <c r="AS47" s="1302"/>
      <c r="AT47" s="1302"/>
      <c r="AU47" s="1302"/>
      <c r="AV47" s="1302"/>
      <c r="AW47" s="1302"/>
      <c r="AX47" s="1302"/>
      <c r="AY47" s="1302"/>
      <c r="AZ47" s="1302"/>
      <c r="BA47" s="1302"/>
      <c r="BB47" s="1302"/>
      <c r="BC47" s="1302"/>
      <c r="BD47" s="1302"/>
      <c r="BE47" s="1152"/>
    </row>
    <row r="48" spans="2:57" ht="15" customHeight="1">
      <c r="B48" s="1140"/>
      <c r="C48" s="1155" t="s">
        <v>3943</v>
      </c>
      <c r="D48" s="1155"/>
      <c r="E48" s="1155"/>
      <c r="F48" s="1155"/>
      <c r="G48" s="1155"/>
      <c r="H48" s="1155"/>
      <c r="I48" s="1155"/>
      <c r="J48" s="1155"/>
      <c r="K48" s="1155"/>
      <c r="L48" s="1155"/>
      <c r="M48" s="1155"/>
      <c r="N48" s="1140"/>
      <c r="O48" s="1155"/>
      <c r="P48" s="1155"/>
      <c r="Q48" s="1155"/>
      <c r="R48" s="1155"/>
      <c r="S48" s="1155"/>
      <c r="T48" s="1155"/>
      <c r="U48" s="1155"/>
      <c r="V48" s="1155"/>
      <c r="W48" s="1155"/>
      <c r="X48" s="1155"/>
      <c r="Y48" s="1155"/>
      <c r="Z48" s="1155"/>
      <c r="AA48" s="1155"/>
      <c r="AB48" s="1155"/>
      <c r="AC48" s="1155"/>
      <c r="AD48" s="1155"/>
      <c r="AE48" s="1155"/>
      <c r="AG48" s="1376" t="s">
        <v>1793</v>
      </c>
      <c r="AH48" s="1376"/>
      <c r="AI48" s="1376"/>
      <c r="AJ48" s="1376"/>
      <c r="AK48" s="1376"/>
      <c r="AL48" s="1376"/>
      <c r="AM48" s="1376"/>
      <c r="AN48" s="1376"/>
      <c r="AO48" s="1376"/>
      <c r="AP48" s="1376"/>
      <c r="AQ48" s="1376"/>
      <c r="AR48" s="1376"/>
      <c r="AS48" s="1301"/>
      <c r="AT48" s="1303"/>
      <c r="AU48" s="1303"/>
      <c r="AV48" s="1303"/>
      <c r="AW48" s="1303"/>
      <c r="AX48" s="1303"/>
      <c r="AY48" s="1303"/>
      <c r="AZ48" s="1303"/>
      <c r="BA48" s="1303"/>
      <c r="BB48" s="1303"/>
      <c r="BC48" s="1303"/>
      <c r="BD48" s="1314"/>
      <c r="BE48" s="1153"/>
    </row>
    <row r="49" spans="2:57" ht="25.15" customHeight="1">
      <c r="B49" s="1140"/>
      <c r="C49" s="1155" t="s">
        <v>1794</v>
      </c>
      <c r="D49" s="1155"/>
      <c r="E49" s="1155"/>
      <c r="F49" s="1155"/>
      <c r="G49" s="1155"/>
      <c r="H49" s="1155"/>
      <c r="I49" s="1155"/>
      <c r="J49" s="1155"/>
      <c r="K49" s="1155"/>
      <c r="L49" s="1155"/>
      <c r="M49" s="1155"/>
      <c r="N49" s="1360"/>
      <c r="O49" s="1360"/>
      <c r="P49" s="1360"/>
      <c r="Q49" s="1360"/>
      <c r="R49" s="1360"/>
      <c r="S49" s="1360"/>
      <c r="T49" s="1360"/>
      <c r="U49" s="1360"/>
      <c r="V49" s="1360"/>
      <c r="W49" s="1360"/>
      <c r="X49" s="1360"/>
      <c r="Y49" s="1360"/>
      <c r="Z49" s="1360"/>
      <c r="AA49" s="1360"/>
      <c r="AB49" s="1360"/>
      <c r="AC49" s="1360"/>
      <c r="AD49" s="1360"/>
      <c r="AE49" s="1360"/>
      <c r="AG49" s="1376"/>
      <c r="AH49" s="1376"/>
      <c r="AI49" s="1376"/>
      <c r="AJ49" s="1376"/>
      <c r="AK49" s="1376"/>
      <c r="AL49" s="1376"/>
      <c r="AM49" s="1376"/>
      <c r="AN49" s="1376"/>
      <c r="AO49" s="1376"/>
      <c r="AP49" s="1376"/>
      <c r="AQ49" s="1376"/>
      <c r="AR49" s="1376"/>
      <c r="AS49" s="1301"/>
      <c r="AT49" s="1363"/>
      <c r="AU49" s="1363"/>
      <c r="AV49" s="1363"/>
      <c r="AW49" s="1363"/>
      <c r="AX49" s="1363"/>
      <c r="AY49" s="1363"/>
      <c r="AZ49" s="1363"/>
      <c r="BA49" s="1363"/>
      <c r="BB49" s="1363"/>
      <c r="BC49" s="1363"/>
      <c r="BD49" s="1377"/>
      <c r="BE49" s="1153"/>
    </row>
    <row r="50" spans="2:57" ht="25.15" customHeight="1">
      <c r="B50" s="1140"/>
      <c r="C50" s="1155" t="s">
        <v>1795</v>
      </c>
      <c r="D50" s="1156"/>
      <c r="E50" s="1156"/>
      <c r="F50" s="1156"/>
      <c r="G50" s="1156"/>
      <c r="H50" s="1156"/>
      <c r="I50" s="1156"/>
      <c r="J50" s="1156"/>
      <c r="K50" s="1156"/>
      <c r="L50" s="1156"/>
      <c r="M50" s="1156"/>
      <c r="N50" s="1360"/>
      <c r="O50" s="1360"/>
      <c r="P50" s="1360"/>
      <c r="Q50" s="1360"/>
      <c r="R50" s="1360"/>
      <c r="S50" s="1360"/>
      <c r="T50" s="1360"/>
      <c r="U50" s="1360"/>
      <c r="V50" s="1360"/>
      <c r="W50" s="1360"/>
      <c r="X50" s="1360"/>
      <c r="Y50" s="1360"/>
      <c r="Z50" s="1360"/>
      <c r="AA50" s="1360"/>
      <c r="AB50" s="1360"/>
      <c r="AC50" s="1360"/>
      <c r="AD50" s="1360"/>
      <c r="AE50" s="1360"/>
      <c r="AG50" s="1376"/>
      <c r="AH50" s="1376"/>
      <c r="AI50" s="1376"/>
      <c r="AJ50" s="1376"/>
      <c r="AK50" s="1376"/>
      <c r="AL50" s="1376"/>
      <c r="AM50" s="1376"/>
      <c r="AN50" s="1376"/>
      <c r="AO50" s="1376"/>
      <c r="AP50" s="1376"/>
      <c r="AQ50" s="1376"/>
      <c r="AR50" s="1376"/>
      <c r="AS50" s="1301"/>
      <c r="AT50" s="1363"/>
      <c r="AU50" s="1363"/>
      <c r="AV50" s="1363"/>
      <c r="AW50" s="1363"/>
      <c r="AX50" s="1363"/>
      <c r="AY50" s="1363"/>
      <c r="AZ50" s="1363"/>
      <c r="BA50" s="1363"/>
      <c r="BB50" s="1363"/>
      <c r="BC50" s="1363"/>
      <c r="BD50" s="1377"/>
      <c r="BE50" s="1152"/>
    </row>
    <row r="51" spans="2:57" ht="25.15" customHeight="1">
      <c r="B51" s="1140"/>
      <c r="C51" s="1155" t="s">
        <v>1796</v>
      </c>
      <c r="D51" s="1156"/>
      <c r="E51" s="1156"/>
      <c r="F51" s="1156"/>
      <c r="G51" s="1156"/>
      <c r="H51" s="1156"/>
      <c r="I51" s="1156"/>
      <c r="J51" s="1156"/>
      <c r="K51" s="1156"/>
      <c r="L51" s="1156"/>
      <c r="M51" s="1156"/>
      <c r="N51" s="1360"/>
      <c r="O51" s="1360"/>
      <c r="P51" s="1360"/>
      <c r="Q51" s="1360"/>
      <c r="R51" s="1360"/>
      <c r="S51" s="1360"/>
      <c r="T51" s="1360"/>
      <c r="U51" s="1360"/>
      <c r="V51" s="1360"/>
      <c r="W51" s="1360"/>
      <c r="X51" s="1360"/>
      <c r="Y51" s="1360"/>
      <c r="Z51" s="1360"/>
      <c r="AA51" s="1360"/>
      <c r="AB51" s="1360"/>
      <c r="AC51" s="1360"/>
      <c r="AD51" s="1360"/>
      <c r="AE51" s="1360"/>
      <c r="AG51" s="1376"/>
      <c r="AH51" s="1376"/>
      <c r="AI51" s="1376"/>
      <c r="AJ51" s="1376"/>
      <c r="AK51" s="1376"/>
      <c r="AL51" s="1376"/>
      <c r="AM51" s="1376"/>
      <c r="AN51" s="1376"/>
      <c r="AO51" s="1376"/>
      <c r="AP51" s="1376"/>
      <c r="AQ51" s="1376"/>
      <c r="AR51" s="1376"/>
      <c r="AS51" s="1301"/>
      <c r="AT51" s="1363"/>
      <c r="AU51" s="1363"/>
      <c r="AV51" s="1363"/>
      <c r="AW51" s="1363"/>
      <c r="AX51" s="1363"/>
      <c r="AY51" s="1363"/>
      <c r="AZ51" s="1363"/>
      <c r="BA51" s="1363"/>
      <c r="BB51" s="1363"/>
      <c r="BC51" s="1363"/>
      <c r="BD51" s="1377"/>
      <c r="BE51" s="1152"/>
    </row>
    <row r="52" spans="2:57" ht="12" hidden="1" customHeight="1">
      <c r="C52" s="1158"/>
      <c r="D52" s="1159"/>
      <c r="E52" s="1159"/>
      <c r="F52" s="1159"/>
      <c r="G52" s="1159"/>
      <c r="H52" s="1159"/>
      <c r="I52" s="1159"/>
      <c r="J52" s="1159"/>
      <c r="K52" s="1159"/>
      <c r="L52" s="1159"/>
      <c r="M52" s="1159"/>
      <c r="N52" s="1160"/>
      <c r="O52" s="1159"/>
      <c r="P52" s="1159"/>
      <c r="Q52" s="1159"/>
      <c r="R52" s="1159"/>
      <c r="S52" s="1159"/>
      <c r="T52" s="1159"/>
      <c r="U52" s="1159"/>
      <c r="V52" s="1159"/>
      <c r="W52" s="1159"/>
      <c r="X52" s="1159"/>
      <c r="Y52" s="1159"/>
      <c r="Z52" s="1159"/>
      <c r="AA52" s="1159"/>
      <c r="AB52" s="1159"/>
      <c r="AC52" s="1159"/>
      <c r="AD52" s="1161"/>
      <c r="AE52" s="1152"/>
      <c r="AG52" s="1316"/>
      <c r="AH52" s="1316"/>
      <c r="AI52" s="1316"/>
      <c r="AJ52" s="1316"/>
      <c r="AK52" s="1316"/>
      <c r="AL52" s="1316"/>
      <c r="AM52" s="1316"/>
      <c r="AN52" s="1316"/>
      <c r="AO52" s="1316"/>
      <c r="AP52" s="1316"/>
      <c r="AQ52" s="1316"/>
      <c r="AR52" s="1316"/>
      <c r="AS52" s="1301"/>
      <c r="AT52" s="1302"/>
      <c r="AU52" s="1302"/>
      <c r="AV52" s="1302"/>
      <c r="AW52" s="1302"/>
      <c r="AX52" s="1302"/>
      <c r="AY52" s="1302"/>
      <c r="AZ52" s="1302"/>
      <c r="BA52" s="1302"/>
      <c r="BB52" s="1302"/>
      <c r="BC52" s="1302"/>
      <c r="BD52" s="1315"/>
      <c r="BE52" s="1152"/>
    </row>
    <row r="53" spans="2:57" ht="12" hidden="1" customHeight="1">
      <c r="C53" s="1144"/>
      <c r="AG53" s="1316"/>
      <c r="AH53" s="1316"/>
      <c r="AI53" s="1316"/>
      <c r="AJ53" s="1316"/>
      <c r="AK53" s="1316"/>
      <c r="AL53" s="1316"/>
      <c r="AM53" s="1316"/>
      <c r="AN53" s="1316"/>
      <c r="AO53" s="1316"/>
      <c r="AP53" s="1316"/>
      <c r="AQ53" s="1316"/>
      <c r="AR53" s="1316"/>
      <c r="AS53" s="1301"/>
      <c r="AT53" s="1301"/>
      <c r="AU53" s="1301"/>
      <c r="AV53" s="1301"/>
      <c r="AW53" s="1301"/>
      <c r="AX53" s="1301"/>
      <c r="AY53" s="1301"/>
      <c r="AZ53" s="1301"/>
      <c r="BA53" s="1301"/>
      <c r="BB53" s="1301"/>
      <c r="BC53" s="1301"/>
      <c r="BD53" s="1301"/>
    </row>
    <row r="54" spans="2:57" ht="12" hidden="1" customHeight="1">
      <c r="AG54" s="1316"/>
      <c r="AH54" s="1316"/>
      <c r="AI54" s="1316"/>
      <c r="AJ54" s="1316"/>
      <c r="AK54" s="1316"/>
      <c r="AL54" s="1316"/>
      <c r="AM54" s="1316"/>
      <c r="AN54" s="1316"/>
      <c r="AO54" s="1316"/>
      <c r="AP54" s="1316"/>
      <c r="AQ54" s="1316"/>
      <c r="AR54" s="1316"/>
      <c r="AS54" s="1301"/>
      <c r="AT54" s="1301"/>
      <c r="AU54" s="1301"/>
      <c r="AV54" s="1301"/>
      <c r="AW54" s="1301"/>
      <c r="AX54" s="1301"/>
      <c r="AY54" s="1301"/>
      <c r="AZ54" s="1301"/>
      <c r="BA54" s="1301"/>
      <c r="BB54" s="1301"/>
      <c r="BC54" s="1301"/>
      <c r="BD54" s="1301"/>
    </row>
    <row r="55" spans="2:57" ht="12" hidden="1" customHeight="1">
      <c r="C55" s="1358"/>
      <c r="D55" s="1380"/>
      <c r="E55" s="1380"/>
      <c r="F55" s="1380"/>
      <c r="G55" s="1380"/>
      <c r="H55" s="1380"/>
      <c r="I55" s="1380"/>
      <c r="J55" s="1380"/>
      <c r="AG55" s="1316"/>
      <c r="AH55" s="1316"/>
      <c r="AI55" s="1316"/>
      <c r="AJ55" s="1316"/>
      <c r="AK55" s="1316"/>
      <c r="AL55" s="1316"/>
      <c r="AM55" s="1316"/>
      <c r="AN55" s="1316"/>
      <c r="AO55" s="1316"/>
      <c r="AP55" s="1316"/>
      <c r="AQ55" s="1316"/>
      <c r="AR55" s="1316"/>
      <c r="AS55" s="1301"/>
      <c r="AT55" s="1301"/>
      <c r="AU55" s="1301"/>
      <c r="AV55" s="1301"/>
      <c r="AW55" s="1301"/>
      <c r="AX55" s="1301"/>
      <c r="AY55" s="1301"/>
      <c r="AZ55" s="1301"/>
      <c r="BA55" s="1301"/>
      <c r="BB55" s="1301"/>
      <c r="BC55" s="1301"/>
      <c r="BD55" s="1301"/>
    </row>
    <row r="56" spans="2:57" ht="12" hidden="1" customHeight="1">
      <c r="C56" s="1382"/>
      <c r="D56" s="1380"/>
      <c r="E56" s="1380"/>
      <c r="F56" s="1380"/>
      <c r="G56" s="1380"/>
      <c r="H56" s="1380"/>
      <c r="I56" s="1380"/>
      <c r="J56" s="1380"/>
      <c r="AG56" s="1316"/>
      <c r="AH56" s="1316"/>
      <c r="AI56" s="1316"/>
      <c r="AJ56" s="1316"/>
      <c r="AK56" s="1316"/>
      <c r="AL56" s="1316"/>
      <c r="AM56" s="1316"/>
      <c r="AN56" s="1316"/>
      <c r="AO56" s="1316"/>
      <c r="AP56" s="1316"/>
      <c r="AQ56" s="1316"/>
      <c r="AR56" s="1316"/>
      <c r="AS56" s="1301"/>
      <c r="AT56" s="1301"/>
      <c r="AU56" s="1301"/>
      <c r="AV56" s="1301"/>
      <c r="AW56" s="1301"/>
      <c r="AX56" s="1301"/>
      <c r="AY56" s="1301"/>
      <c r="AZ56" s="1301"/>
      <c r="BA56" s="1301"/>
      <c r="BB56" s="1301"/>
      <c r="BC56" s="1301"/>
      <c r="BD56" s="1301"/>
    </row>
    <row r="57" spans="2:57" ht="12" hidden="1" customHeight="1">
      <c r="C57" s="1382"/>
      <c r="D57" s="1380"/>
      <c r="E57" s="1380"/>
      <c r="F57" s="1380"/>
      <c r="G57" s="1380"/>
      <c r="H57" s="1380"/>
      <c r="I57" s="1380"/>
      <c r="J57" s="1380"/>
      <c r="AG57" s="1316"/>
      <c r="AH57" s="1316"/>
      <c r="AI57" s="1316"/>
      <c r="AJ57" s="1316"/>
      <c r="AK57" s="1316"/>
      <c r="AL57" s="1316"/>
      <c r="AM57" s="1316"/>
      <c r="AN57" s="1316"/>
      <c r="AO57" s="1316"/>
      <c r="AP57" s="1316"/>
      <c r="AQ57" s="1316"/>
      <c r="AR57" s="1316"/>
      <c r="AS57" s="1301"/>
      <c r="AT57" s="1301"/>
      <c r="AU57" s="1301"/>
      <c r="AV57" s="1301"/>
      <c r="AW57" s="1301"/>
      <c r="AX57" s="1301"/>
      <c r="AY57" s="1301"/>
      <c r="AZ57" s="1301"/>
      <c r="BA57" s="1301"/>
      <c r="BB57" s="1301"/>
      <c r="BC57" s="1301"/>
      <c r="BD57" s="1301"/>
    </row>
    <row r="58" spans="2:57" ht="12" hidden="1" customHeight="1">
      <c r="C58" s="1144"/>
      <c r="AG58" s="1316"/>
      <c r="AH58" s="1316"/>
      <c r="AI58" s="1316"/>
      <c r="AJ58" s="1316"/>
      <c r="AK58" s="1316"/>
      <c r="AL58" s="1316"/>
      <c r="AM58" s="1316"/>
      <c r="AN58" s="1316"/>
      <c r="AO58" s="1316"/>
      <c r="AP58" s="1316"/>
      <c r="AQ58" s="1316"/>
      <c r="AR58" s="1316"/>
      <c r="AS58" s="1301"/>
      <c r="AT58" s="1301"/>
      <c r="AU58" s="1301"/>
      <c r="AV58" s="1301"/>
      <c r="AW58" s="1301"/>
      <c r="AX58" s="1301"/>
      <c r="AY58" s="1301"/>
      <c r="AZ58" s="1301"/>
      <c r="BA58" s="1301"/>
      <c r="BB58" s="1301"/>
      <c r="BC58" s="1301"/>
      <c r="BD58" s="1301"/>
    </row>
    <row r="59" spans="2:57" ht="12" hidden="1" customHeight="1">
      <c r="C59" s="1358"/>
      <c r="D59" s="1380"/>
      <c r="E59" s="1380"/>
      <c r="F59" s="1380"/>
      <c r="G59" s="1380"/>
      <c r="H59" s="1380"/>
      <c r="I59" s="1380"/>
      <c r="J59" s="1380"/>
      <c r="AG59" s="1316"/>
      <c r="AH59" s="1316"/>
      <c r="AI59" s="1316"/>
      <c r="AJ59" s="1316"/>
      <c r="AK59" s="1316"/>
      <c r="AL59" s="1316"/>
      <c r="AM59" s="1316"/>
      <c r="AN59" s="1316"/>
      <c r="AO59" s="1316"/>
      <c r="AP59" s="1316"/>
      <c r="AQ59" s="1316"/>
      <c r="AR59" s="1316"/>
      <c r="AS59" s="1301"/>
      <c r="AT59" s="1301"/>
      <c r="AU59" s="1301"/>
      <c r="AV59" s="1301"/>
      <c r="AW59" s="1301"/>
      <c r="AX59" s="1301"/>
      <c r="AY59" s="1301"/>
      <c r="AZ59" s="1301"/>
      <c r="BA59" s="1301"/>
      <c r="BB59" s="1301"/>
      <c r="BC59" s="1301"/>
      <c r="BD59" s="1301"/>
    </row>
    <row r="60" spans="2:57" ht="12" hidden="1" customHeight="1">
      <c r="C60" s="1358"/>
      <c r="D60" s="1380"/>
      <c r="E60" s="1380"/>
      <c r="F60" s="1380"/>
      <c r="G60" s="1380"/>
      <c r="H60" s="1380"/>
      <c r="I60" s="1380"/>
      <c r="J60" s="1380"/>
      <c r="AG60" s="1316"/>
      <c r="AH60" s="1316"/>
      <c r="AI60" s="1316"/>
      <c r="AJ60" s="1316"/>
      <c r="AK60" s="1316"/>
      <c r="AL60" s="1316"/>
      <c r="AM60" s="1316"/>
      <c r="AN60" s="1316"/>
      <c r="AO60" s="1316"/>
      <c r="AP60" s="1316"/>
      <c r="AQ60" s="1316"/>
      <c r="AR60" s="1316"/>
      <c r="AS60" s="1301"/>
      <c r="AT60" s="1301"/>
      <c r="AU60" s="1301"/>
      <c r="AV60" s="1301"/>
      <c r="AW60" s="1301"/>
      <c r="AX60" s="1301"/>
      <c r="AY60" s="1301"/>
      <c r="AZ60" s="1301"/>
      <c r="BA60" s="1301"/>
      <c r="BB60" s="1301"/>
      <c r="BC60" s="1301"/>
      <c r="BD60" s="1301"/>
    </row>
    <row r="61" spans="2:57" ht="12" hidden="1" customHeight="1">
      <c r="C61" s="1144"/>
      <c r="AG61" s="1316"/>
      <c r="AH61" s="1316"/>
      <c r="AI61" s="1316"/>
      <c r="AJ61" s="1316"/>
      <c r="AK61" s="1316"/>
      <c r="AL61" s="1316"/>
      <c r="AM61" s="1316"/>
      <c r="AN61" s="1316"/>
      <c r="AO61" s="1316"/>
      <c r="AP61" s="1316"/>
      <c r="AQ61" s="1316"/>
      <c r="AR61" s="1316"/>
      <c r="AS61" s="1301"/>
      <c r="AT61" s="1301"/>
      <c r="AU61" s="1301"/>
      <c r="AV61" s="1301"/>
      <c r="AW61" s="1301"/>
      <c r="AX61" s="1301"/>
      <c r="AY61" s="1301"/>
      <c r="AZ61" s="1301"/>
      <c r="BA61" s="1301"/>
      <c r="BB61" s="1301"/>
      <c r="BC61" s="1301"/>
      <c r="BD61" s="1301"/>
    </row>
    <row r="62" spans="2:57" ht="12" hidden="1" customHeight="1">
      <c r="C62" s="1144"/>
      <c r="AG62" s="1316"/>
      <c r="AH62" s="1316"/>
      <c r="AI62" s="1316"/>
      <c r="AJ62" s="1316"/>
      <c r="AK62" s="1316"/>
      <c r="AL62" s="1316"/>
      <c r="AM62" s="1316"/>
      <c r="AN62" s="1316"/>
      <c r="AO62" s="1316"/>
      <c r="AP62" s="1316"/>
      <c r="AQ62" s="1316"/>
      <c r="AR62" s="1316"/>
      <c r="AS62" s="1301"/>
      <c r="AT62" s="1301"/>
      <c r="AU62" s="1301"/>
      <c r="AV62" s="1301"/>
      <c r="AW62" s="1301"/>
      <c r="AX62" s="1301"/>
      <c r="AY62" s="1301"/>
      <c r="AZ62" s="1301"/>
      <c r="BA62" s="1301"/>
      <c r="BB62" s="1301"/>
      <c r="BC62" s="1301"/>
      <c r="BD62" s="1301"/>
    </row>
    <row r="63" spans="2:57" ht="12" hidden="1" customHeight="1">
      <c r="C63" s="1358"/>
      <c r="D63" s="1380"/>
      <c r="E63" s="1380"/>
      <c r="F63" s="1380"/>
      <c r="G63" s="1380"/>
      <c r="H63" s="1380"/>
      <c r="I63" s="1380"/>
      <c r="J63" s="1380"/>
      <c r="AG63" s="1316"/>
      <c r="AH63" s="1316"/>
      <c r="AI63" s="1316"/>
      <c r="AJ63" s="1316"/>
      <c r="AK63" s="1316"/>
      <c r="AL63" s="1316"/>
      <c r="AM63" s="1316"/>
      <c r="AN63" s="1316"/>
      <c r="AO63" s="1316"/>
      <c r="AP63" s="1316"/>
      <c r="AQ63" s="1316"/>
      <c r="AR63" s="1316"/>
      <c r="AS63" s="1301"/>
      <c r="AT63" s="1301"/>
      <c r="AU63" s="1301"/>
      <c r="AV63" s="1301"/>
      <c r="AW63" s="1301"/>
      <c r="AX63" s="1301"/>
      <c r="AY63" s="1301"/>
      <c r="AZ63" s="1301"/>
      <c r="BA63" s="1301"/>
      <c r="BB63" s="1301"/>
      <c r="BC63" s="1301"/>
      <c r="BD63" s="1301"/>
    </row>
    <row r="64" spans="2:57" ht="12" hidden="1" customHeight="1">
      <c r="C64" s="1358"/>
      <c r="D64" s="1380"/>
      <c r="E64" s="1380"/>
      <c r="F64" s="1380"/>
      <c r="G64" s="1380"/>
      <c r="H64" s="1380"/>
      <c r="I64" s="1380"/>
      <c r="J64" s="1380"/>
      <c r="AG64" s="1316"/>
      <c r="AH64" s="1316"/>
      <c r="AI64" s="1316"/>
      <c r="AJ64" s="1316"/>
      <c r="AK64" s="1316"/>
      <c r="AL64" s="1316"/>
      <c r="AM64" s="1316"/>
      <c r="AN64" s="1316"/>
      <c r="AO64" s="1316"/>
      <c r="AP64" s="1316"/>
      <c r="AQ64" s="1316"/>
      <c r="AR64" s="1316"/>
      <c r="AS64" s="1301"/>
      <c r="AT64" s="1301"/>
      <c r="AU64" s="1301"/>
      <c r="AV64" s="1301"/>
      <c r="AW64" s="1301"/>
      <c r="AX64" s="1301"/>
      <c r="AY64" s="1301"/>
      <c r="AZ64" s="1301"/>
      <c r="BA64" s="1301"/>
      <c r="BB64" s="1301"/>
      <c r="BC64" s="1301"/>
      <c r="BD64" s="1301"/>
    </row>
    <row r="65" spans="3:56" ht="12" hidden="1" customHeight="1">
      <c r="C65" s="1358"/>
      <c r="D65" s="1380"/>
      <c r="E65" s="1380"/>
      <c r="F65" s="1380"/>
      <c r="G65" s="1380"/>
      <c r="H65" s="1380"/>
      <c r="I65" s="1380"/>
      <c r="J65" s="1380"/>
      <c r="AG65" s="1316"/>
      <c r="AH65" s="1316"/>
      <c r="AI65" s="1316"/>
      <c r="AJ65" s="1316"/>
      <c r="AK65" s="1316"/>
      <c r="AL65" s="1316"/>
      <c r="AM65" s="1316"/>
      <c r="AN65" s="1316"/>
      <c r="AO65" s="1316"/>
      <c r="AP65" s="1316"/>
      <c r="AQ65" s="1316"/>
      <c r="AR65" s="1316"/>
      <c r="AS65" s="1301"/>
      <c r="AT65" s="1301"/>
      <c r="AU65" s="1301"/>
      <c r="AV65" s="1301"/>
      <c r="AW65" s="1301"/>
      <c r="AX65" s="1301"/>
      <c r="AY65" s="1301"/>
      <c r="AZ65" s="1301"/>
      <c r="BA65" s="1301"/>
      <c r="BB65" s="1301"/>
      <c r="BC65" s="1301"/>
      <c r="BD65" s="1301"/>
    </row>
    <row r="66" spans="3:56" ht="12" hidden="1" customHeight="1">
      <c r="C66" s="1144"/>
      <c r="AG66" s="1316"/>
      <c r="AH66" s="1316"/>
      <c r="AI66" s="1316"/>
      <c r="AJ66" s="1316"/>
      <c r="AK66" s="1316"/>
      <c r="AL66" s="1316"/>
      <c r="AM66" s="1316"/>
      <c r="AN66" s="1316"/>
      <c r="AO66" s="1316"/>
      <c r="AP66" s="1316"/>
      <c r="AQ66" s="1316"/>
      <c r="AR66" s="1316"/>
      <c r="AS66" s="1301"/>
      <c r="AT66" s="1301"/>
      <c r="AU66" s="1301"/>
      <c r="AV66" s="1301"/>
      <c r="AW66" s="1301"/>
      <c r="AX66" s="1301"/>
      <c r="AY66" s="1301"/>
      <c r="AZ66" s="1301"/>
      <c r="BA66" s="1301"/>
      <c r="BB66" s="1301"/>
      <c r="BC66" s="1301"/>
      <c r="BD66" s="1301"/>
    </row>
    <row r="67" spans="3:56" ht="12" hidden="1" customHeight="1">
      <c r="C67" s="1358"/>
      <c r="D67" s="1380"/>
      <c r="E67" s="1380"/>
      <c r="F67" s="1380"/>
      <c r="G67" s="1380"/>
      <c r="H67" s="1380"/>
      <c r="I67" s="1380"/>
      <c r="J67" s="1380"/>
      <c r="AG67" s="1316"/>
      <c r="AH67" s="1316"/>
      <c r="AI67" s="1316"/>
      <c r="AJ67" s="1316"/>
      <c r="AK67" s="1316"/>
      <c r="AL67" s="1316"/>
      <c r="AM67" s="1316"/>
      <c r="AN67" s="1316"/>
      <c r="AO67" s="1316"/>
      <c r="AP67" s="1316"/>
      <c r="AQ67" s="1316"/>
      <c r="AR67" s="1316"/>
      <c r="AS67" s="1301"/>
      <c r="AT67" s="1301"/>
      <c r="AU67" s="1301"/>
      <c r="AV67" s="1301"/>
      <c r="AW67" s="1301"/>
      <c r="AX67" s="1301"/>
      <c r="AY67" s="1301"/>
      <c r="AZ67" s="1301"/>
      <c r="BA67" s="1301"/>
      <c r="BB67" s="1301"/>
      <c r="BC67" s="1301"/>
      <c r="BD67" s="1301"/>
    </row>
    <row r="68" spans="3:56" ht="24" hidden="1" customHeight="1">
      <c r="C68" s="1381"/>
      <c r="D68" s="1380"/>
      <c r="E68" s="1380"/>
      <c r="F68" s="1380"/>
      <c r="G68" s="1380"/>
      <c r="H68" s="1380"/>
      <c r="I68" s="1380"/>
      <c r="J68" s="1380"/>
      <c r="AG68" s="1316"/>
      <c r="AH68" s="1316"/>
      <c r="AI68" s="1316"/>
      <c r="AJ68" s="1316"/>
      <c r="AK68" s="1316"/>
      <c r="AL68" s="1316"/>
      <c r="AM68" s="1316"/>
      <c r="AN68" s="1316"/>
      <c r="AO68" s="1316"/>
      <c r="AP68" s="1316"/>
      <c r="AQ68" s="1316"/>
      <c r="AR68" s="1316"/>
      <c r="AS68" s="1301"/>
      <c r="AT68" s="1301"/>
      <c r="AU68" s="1301"/>
      <c r="AV68" s="1301"/>
      <c r="AW68" s="1301"/>
      <c r="AX68" s="1301"/>
      <c r="AY68" s="1301"/>
      <c r="AZ68" s="1301"/>
      <c r="BA68" s="1301"/>
      <c r="BB68" s="1301"/>
      <c r="BC68" s="1301"/>
      <c r="BD68" s="1301"/>
    </row>
    <row r="69" spans="3:56" ht="12" hidden="1" customHeight="1">
      <c r="C69" s="1381"/>
      <c r="D69" s="1380"/>
      <c r="E69" s="1380"/>
      <c r="F69" s="1380"/>
      <c r="G69" s="1380"/>
      <c r="H69" s="1380"/>
      <c r="I69" s="1380"/>
      <c r="J69" s="1380"/>
      <c r="AG69" s="1316"/>
      <c r="AH69" s="1316"/>
      <c r="AI69" s="1316"/>
      <c r="AJ69" s="1316"/>
      <c r="AK69" s="1316"/>
      <c r="AL69" s="1316"/>
      <c r="AM69" s="1316"/>
      <c r="AN69" s="1316"/>
      <c r="AO69" s="1316"/>
      <c r="AP69" s="1316"/>
      <c r="AQ69" s="1316"/>
      <c r="AR69" s="1316"/>
      <c r="AS69" s="1301"/>
      <c r="AT69" s="1301"/>
      <c r="AU69" s="1301"/>
      <c r="AV69" s="1301"/>
      <c r="AW69" s="1301"/>
      <c r="AX69" s="1301"/>
      <c r="AY69" s="1301"/>
      <c r="AZ69" s="1301"/>
      <c r="BA69" s="1301"/>
      <c r="BB69" s="1301"/>
      <c r="BC69" s="1301"/>
      <c r="BD69" s="1301"/>
    </row>
    <row r="70" spans="3:56" ht="12" hidden="1" customHeight="1">
      <c r="C70" s="1144"/>
      <c r="AG70" s="1316"/>
      <c r="AH70" s="1316"/>
      <c r="AI70" s="1316"/>
      <c r="AJ70" s="1316"/>
      <c r="AK70" s="1316"/>
      <c r="AL70" s="1316"/>
      <c r="AM70" s="1316"/>
      <c r="AN70" s="1316"/>
      <c r="AO70" s="1316"/>
      <c r="AP70" s="1316"/>
      <c r="AQ70" s="1316"/>
      <c r="AR70" s="1316"/>
      <c r="AS70" s="1301"/>
      <c r="AT70" s="1301"/>
      <c r="AU70" s="1301"/>
      <c r="AV70" s="1301"/>
      <c r="AW70" s="1301"/>
      <c r="AX70" s="1301"/>
      <c r="AY70" s="1301"/>
      <c r="AZ70" s="1301"/>
      <c r="BA70" s="1301"/>
      <c r="BB70" s="1301"/>
      <c r="BC70" s="1301"/>
      <c r="BD70" s="1301"/>
    </row>
    <row r="71" spans="3:56" ht="48" hidden="1" customHeight="1">
      <c r="C71" s="1358"/>
      <c r="D71" s="1380"/>
      <c r="E71" s="1380"/>
      <c r="F71" s="1380"/>
      <c r="G71" s="1380"/>
      <c r="H71" s="1380"/>
      <c r="I71" s="1380"/>
      <c r="J71" s="1380"/>
      <c r="AG71" s="1316"/>
      <c r="AH71" s="1316"/>
      <c r="AI71" s="1316"/>
      <c r="AJ71" s="1316"/>
      <c r="AK71" s="1316"/>
      <c r="AL71" s="1316"/>
      <c r="AM71" s="1316"/>
      <c r="AN71" s="1316"/>
      <c r="AO71" s="1316"/>
      <c r="AP71" s="1316"/>
      <c r="AQ71" s="1316"/>
      <c r="AR71" s="1316"/>
      <c r="AS71" s="1301"/>
      <c r="AT71" s="1301"/>
      <c r="AU71" s="1301"/>
      <c r="AV71" s="1301"/>
      <c r="AW71" s="1301"/>
      <c r="AX71" s="1301"/>
      <c r="AY71" s="1301"/>
      <c r="AZ71" s="1301"/>
      <c r="BA71" s="1301"/>
      <c r="BB71" s="1301"/>
      <c r="BC71" s="1301"/>
      <c r="BD71" s="1301"/>
    </row>
    <row r="72" spans="3:56" ht="36" hidden="1" customHeight="1">
      <c r="C72" s="1358"/>
      <c r="D72" s="1380"/>
      <c r="E72" s="1380"/>
      <c r="F72" s="1380"/>
      <c r="G72" s="1380"/>
      <c r="H72" s="1380"/>
      <c r="I72" s="1380"/>
      <c r="J72" s="1380"/>
      <c r="AG72" s="1316"/>
      <c r="AH72" s="1316"/>
      <c r="AI72" s="1316"/>
      <c r="AJ72" s="1316"/>
      <c r="AK72" s="1316"/>
      <c r="AL72" s="1316"/>
      <c r="AM72" s="1316"/>
      <c r="AN72" s="1316"/>
      <c r="AO72" s="1316"/>
      <c r="AP72" s="1316"/>
      <c r="AQ72" s="1316"/>
      <c r="AR72" s="1316"/>
      <c r="AS72" s="1301"/>
      <c r="AT72" s="1301"/>
      <c r="AU72" s="1301"/>
      <c r="AV72" s="1301"/>
      <c r="AW72" s="1301"/>
      <c r="AX72" s="1301"/>
      <c r="AY72" s="1301"/>
      <c r="AZ72" s="1301"/>
      <c r="BA72" s="1301"/>
      <c r="BB72" s="1301"/>
      <c r="BC72" s="1301"/>
      <c r="BD72" s="1301"/>
    </row>
    <row r="73" spans="3:56" ht="12" hidden="1" customHeight="1">
      <c r="C73" s="1381"/>
      <c r="D73" s="1380"/>
      <c r="E73" s="1380"/>
      <c r="F73" s="1380"/>
      <c r="G73" s="1380"/>
      <c r="H73" s="1380"/>
      <c r="I73" s="1380"/>
      <c r="J73" s="1380"/>
      <c r="AG73" s="1316"/>
      <c r="AH73" s="1316"/>
      <c r="AI73" s="1316"/>
      <c r="AJ73" s="1316"/>
      <c r="AK73" s="1316"/>
      <c r="AL73" s="1316"/>
      <c r="AM73" s="1316"/>
      <c r="AN73" s="1316"/>
      <c r="AO73" s="1316"/>
      <c r="AP73" s="1316"/>
      <c r="AQ73" s="1316"/>
      <c r="AR73" s="1316"/>
      <c r="AS73" s="1301"/>
      <c r="AT73" s="1301"/>
      <c r="AU73" s="1301"/>
      <c r="AV73" s="1301"/>
      <c r="AW73" s="1301"/>
      <c r="AX73" s="1301"/>
      <c r="AY73" s="1301"/>
      <c r="AZ73" s="1301"/>
      <c r="BA73" s="1301"/>
      <c r="BB73" s="1301"/>
      <c r="BC73" s="1301"/>
      <c r="BD73" s="1301"/>
    </row>
    <row r="74" spans="3:56" ht="12" hidden="1" customHeight="1">
      <c r="C74" s="1142"/>
      <c r="AG74" s="1316"/>
      <c r="AH74" s="1316"/>
      <c r="AI74" s="1316"/>
      <c r="AJ74" s="1316"/>
      <c r="AK74" s="1316"/>
      <c r="AL74" s="1316"/>
      <c r="AM74" s="1316"/>
      <c r="AN74" s="1316"/>
      <c r="AO74" s="1316"/>
      <c r="AP74" s="1316"/>
      <c r="AQ74" s="1316"/>
      <c r="AR74" s="1316"/>
      <c r="AS74" s="1301"/>
      <c r="AT74" s="1301"/>
      <c r="AU74" s="1301"/>
      <c r="AV74" s="1301"/>
      <c r="AW74" s="1301"/>
      <c r="AX74" s="1301"/>
      <c r="AY74" s="1301"/>
      <c r="AZ74" s="1301"/>
      <c r="BA74" s="1301"/>
      <c r="BB74" s="1301"/>
      <c r="BC74" s="1301"/>
      <c r="BD74" s="1301"/>
    </row>
    <row r="75" spans="3:56" ht="12" hidden="1" customHeight="1">
      <c r="C75" s="1358"/>
      <c r="D75" s="1380"/>
      <c r="E75" s="1380"/>
      <c r="F75" s="1380"/>
      <c r="G75" s="1380"/>
      <c r="H75" s="1380"/>
      <c r="I75" s="1380"/>
      <c r="J75" s="1380"/>
      <c r="AG75" s="1316"/>
      <c r="AH75" s="1316"/>
      <c r="AI75" s="1316"/>
      <c r="AJ75" s="1316"/>
      <c r="AK75" s="1316"/>
      <c r="AL75" s="1316"/>
      <c r="AM75" s="1316"/>
      <c r="AN75" s="1316"/>
      <c r="AO75" s="1316"/>
      <c r="AP75" s="1316"/>
      <c r="AQ75" s="1316"/>
      <c r="AR75" s="1316"/>
      <c r="AS75" s="1301"/>
      <c r="AT75" s="1301"/>
      <c r="AU75" s="1301"/>
      <c r="AV75" s="1301"/>
      <c r="AW75" s="1301"/>
      <c r="AX75" s="1301"/>
      <c r="AY75" s="1301"/>
      <c r="AZ75" s="1301"/>
      <c r="BA75" s="1301"/>
      <c r="BB75" s="1301"/>
      <c r="BC75" s="1301"/>
      <c r="BD75" s="1301"/>
    </row>
    <row r="76" spans="3:56" ht="12" hidden="1" customHeight="1">
      <c r="C76" s="1358"/>
      <c r="D76" s="1380"/>
      <c r="E76" s="1380"/>
      <c r="F76" s="1380"/>
      <c r="G76" s="1380"/>
      <c r="H76" s="1380"/>
      <c r="I76" s="1380"/>
      <c r="J76" s="1380"/>
      <c r="AG76" s="1316"/>
      <c r="AH76" s="1316"/>
      <c r="AI76" s="1316"/>
      <c r="AJ76" s="1316"/>
      <c r="AK76" s="1316"/>
      <c r="AL76" s="1316"/>
      <c r="AM76" s="1316"/>
      <c r="AN76" s="1316"/>
      <c r="AO76" s="1316"/>
      <c r="AP76" s="1316"/>
      <c r="AQ76" s="1316"/>
      <c r="AR76" s="1316"/>
      <c r="AS76" s="1301"/>
      <c r="AT76" s="1301"/>
      <c r="AU76" s="1301"/>
      <c r="AV76" s="1301"/>
      <c r="AW76" s="1301"/>
      <c r="AX76" s="1301"/>
      <c r="AY76" s="1301"/>
      <c r="AZ76" s="1301"/>
      <c r="BA76" s="1301"/>
      <c r="BB76" s="1301"/>
      <c r="BC76" s="1301"/>
      <c r="BD76" s="1301"/>
    </row>
    <row r="77" spans="3:56" ht="12" hidden="1" customHeight="1">
      <c r="C77" s="1358"/>
      <c r="D77" s="1380"/>
      <c r="E77" s="1380"/>
      <c r="F77" s="1380"/>
      <c r="G77" s="1380"/>
      <c r="H77" s="1380"/>
      <c r="I77" s="1380"/>
      <c r="J77" s="1380"/>
      <c r="AG77" s="1316"/>
      <c r="AH77" s="1316"/>
      <c r="AI77" s="1316"/>
      <c r="AJ77" s="1316"/>
      <c r="AK77" s="1316"/>
      <c r="AL77" s="1316"/>
      <c r="AM77" s="1316"/>
      <c r="AN77" s="1316"/>
      <c r="AO77" s="1316"/>
      <c r="AP77" s="1316"/>
      <c r="AQ77" s="1316"/>
      <c r="AR77" s="1316"/>
      <c r="AS77" s="1301"/>
      <c r="AT77" s="1301"/>
      <c r="AU77" s="1301"/>
      <c r="AV77" s="1301"/>
      <c r="AW77" s="1301"/>
      <c r="AX77" s="1301"/>
      <c r="AY77" s="1301"/>
      <c r="AZ77" s="1301"/>
      <c r="BA77" s="1301"/>
      <c r="BB77" s="1301"/>
      <c r="BC77" s="1301"/>
      <c r="BD77" s="1301"/>
    </row>
    <row r="78" spans="3:56" ht="12" hidden="1" customHeight="1">
      <c r="C78" s="1358"/>
      <c r="D78" s="1380"/>
      <c r="E78" s="1380"/>
      <c r="F78" s="1380"/>
      <c r="G78" s="1380"/>
      <c r="H78" s="1380"/>
      <c r="I78" s="1380"/>
      <c r="J78" s="1380"/>
      <c r="AG78" s="1316"/>
      <c r="AH78" s="1316"/>
      <c r="AI78" s="1316"/>
      <c r="AJ78" s="1316"/>
      <c r="AK78" s="1316"/>
      <c r="AL78" s="1316"/>
      <c r="AM78" s="1316"/>
      <c r="AN78" s="1316"/>
      <c r="AO78" s="1316"/>
      <c r="AP78" s="1316"/>
      <c r="AQ78" s="1316"/>
      <c r="AR78" s="1316"/>
      <c r="AS78" s="1301"/>
      <c r="AT78" s="1301"/>
      <c r="AU78" s="1301"/>
      <c r="AV78" s="1301"/>
      <c r="AW78" s="1301"/>
      <c r="AX78" s="1301"/>
      <c r="AY78" s="1301"/>
      <c r="AZ78" s="1301"/>
      <c r="BA78" s="1301"/>
      <c r="BB78" s="1301"/>
      <c r="BC78" s="1301"/>
      <c r="BD78" s="1301"/>
    </row>
    <row r="79" spans="3:56" ht="12" hidden="1" customHeight="1">
      <c r="C79" s="1358"/>
      <c r="D79" s="1380"/>
      <c r="E79" s="1380"/>
      <c r="F79" s="1380"/>
      <c r="G79" s="1380"/>
      <c r="H79" s="1380"/>
      <c r="I79" s="1380"/>
      <c r="J79" s="1380"/>
      <c r="AG79" s="1316"/>
      <c r="AH79" s="1316"/>
      <c r="AI79" s="1316"/>
      <c r="AJ79" s="1316"/>
      <c r="AK79" s="1316"/>
      <c r="AL79" s="1316"/>
      <c r="AM79" s="1316"/>
      <c r="AN79" s="1316"/>
      <c r="AO79" s="1316"/>
      <c r="AP79" s="1316"/>
      <c r="AQ79" s="1316"/>
      <c r="AR79" s="1316"/>
      <c r="AS79" s="1301"/>
      <c r="AT79" s="1301"/>
      <c r="AU79" s="1301"/>
      <c r="AV79" s="1301"/>
      <c r="AW79" s="1301"/>
      <c r="AX79" s="1301"/>
      <c r="AY79" s="1301"/>
      <c r="AZ79" s="1301"/>
      <c r="BA79" s="1301"/>
      <c r="BB79" s="1301"/>
      <c r="BC79" s="1301"/>
      <c r="BD79" s="1301"/>
    </row>
    <row r="80" spans="3:56" ht="12" hidden="1" customHeight="1">
      <c r="C80" s="1358"/>
      <c r="D80" s="1380"/>
      <c r="E80" s="1380"/>
      <c r="F80" s="1380"/>
      <c r="G80" s="1380"/>
      <c r="H80" s="1380"/>
      <c r="I80" s="1380"/>
      <c r="J80" s="1380"/>
      <c r="AG80" s="1316"/>
      <c r="AH80" s="1316"/>
      <c r="AI80" s="1316"/>
      <c r="AJ80" s="1316"/>
      <c r="AK80" s="1316"/>
      <c r="AL80" s="1316"/>
      <c r="AM80" s="1316"/>
      <c r="AN80" s="1316"/>
      <c r="AO80" s="1316"/>
      <c r="AP80" s="1316"/>
      <c r="AQ80" s="1316"/>
      <c r="AR80" s="1316"/>
      <c r="AS80" s="1301"/>
      <c r="AT80" s="1301"/>
      <c r="AU80" s="1301"/>
      <c r="AV80" s="1301"/>
      <c r="AW80" s="1301"/>
      <c r="AX80" s="1301"/>
      <c r="AY80" s="1301"/>
      <c r="AZ80" s="1301"/>
      <c r="BA80" s="1301"/>
      <c r="BB80" s="1301"/>
      <c r="BC80" s="1301"/>
      <c r="BD80" s="1301"/>
    </row>
    <row r="81" spans="3:56" ht="12" hidden="1" customHeight="1">
      <c r="C81" s="1144"/>
      <c r="AG81" s="1316"/>
      <c r="AH81" s="1316"/>
      <c r="AI81" s="1316"/>
      <c r="AJ81" s="1316"/>
      <c r="AK81" s="1316"/>
      <c r="AL81" s="1316"/>
      <c r="AM81" s="1316"/>
      <c r="AN81" s="1316"/>
      <c r="AO81" s="1316"/>
      <c r="AP81" s="1316"/>
      <c r="AQ81" s="1316"/>
      <c r="AR81" s="1316"/>
      <c r="AS81" s="1301"/>
      <c r="AT81" s="1301"/>
      <c r="AU81" s="1301"/>
      <c r="AV81" s="1301"/>
      <c r="AW81" s="1301"/>
      <c r="AX81" s="1301"/>
      <c r="AY81" s="1301"/>
      <c r="AZ81" s="1301"/>
      <c r="BA81" s="1301"/>
      <c r="BB81" s="1301"/>
      <c r="BC81" s="1301"/>
      <c r="BD81" s="1301"/>
    </row>
    <row r="82" spans="3:56" ht="12" hidden="1" customHeight="1">
      <c r="C82" s="1358"/>
      <c r="D82" s="1380"/>
      <c r="E82" s="1380"/>
      <c r="F82" s="1380"/>
      <c r="G82" s="1380"/>
      <c r="H82" s="1380"/>
      <c r="I82" s="1380"/>
      <c r="J82" s="1380"/>
      <c r="AG82" s="1316"/>
      <c r="AH82" s="1316"/>
      <c r="AI82" s="1316"/>
      <c r="AJ82" s="1316"/>
      <c r="AK82" s="1316"/>
      <c r="AL82" s="1316"/>
      <c r="AM82" s="1316"/>
      <c r="AN82" s="1316"/>
      <c r="AO82" s="1316"/>
      <c r="AP82" s="1316"/>
      <c r="AQ82" s="1316"/>
      <c r="AR82" s="1316"/>
      <c r="AS82" s="1301"/>
      <c r="AT82" s="1301"/>
      <c r="AU82" s="1301"/>
      <c r="AV82" s="1301"/>
      <c r="AW82" s="1301"/>
      <c r="AX82" s="1301"/>
      <c r="AY82" s="1301"/>
      <c r="AZ82" s="1301"/>
      <c r="BA82" s="1301"/>
      <c r="BB82" s="1301"/>
      <c r="BC82" s="1301"/>
      <c r="BD82" s="1301"/>
    </row>
    <row r="83" spans="3:56" ht="12" hidden="1" customHeight="1">
      <c r="C83" s="1358"/>
      <c r="D83" s="1380"/>
      <c r="E83" s="1380"/>
      <c r="F83" s="1380"/>
      <c r="G83" s="1380"/>
      <c r="H83" s="1380"/>
      <c r="I83" s="1380"/>
      <c r="J83" s="1380"/>
      <c r="AG83" s="1316"/>
      <c r="AH83" s="1316"/>
      <c r="AI83" s="1316"/>
      <c r="AJ83" s="1316"/>
      <c r="AK83" s="1316"/>
      <c r="AL83" s="1316"/>
      <c r="AM83" s="1316"/>
      <c r="AN83" s="1316"/>
      <c r="AO83" s="1316"/>
      <c r="AP83" s="1316"/>
      <c r="AQ83" s="1316"/>
      <c r="AR83" s="1316"/>
      <c r="AS83" s="1301"/>
      <c r="AT83" s="1301"/>
      <c r="AU83" s="1301"/>
      <c r="AV83" s="1301"/>
      <c r="AW83" s="1301"/>
      <c r="AX83" s="1301"/>
      <c r="AY83" s="1301"/>
      <c r="AZ83" s="1301"/>
      <c r="BA83" s="1301"/>
      <c r="BB83" s="1301"/>
      <c r="BC83" s="1301"/>
      <c r="BD83" s="1301"/>
    </row>
    <row r="84" spans="3:56" ht="24" hidden="1" customHeight="1">
      <c r="C84" s="1358"/>
      <c r="D84" s="1380"/>
      <c r="E84" s="1380"/>
      <c r="F84" s="1380"/>
      <c r="G84" s="1380"/>
      <c r="H84" s="1380"/>
      <c r="I84" s="1380"/>
      <c r="J84" s="1380"/>
      <c r="AG84" s="1316"/>
      <c r="AH84" s="1316"/>
      <c r="AI84" s="1316"/>
      <c r="AJ84" s="1316"/>
      <c r="AK84" s="1316"/>
      <c r="AL84" s="1316"/>
      <c r="AM84" s="1316"/>
      <c r="AN84" s="1316"/>
      <c r="AO84" s="1316"/>
      <c r="AP84" s="1316"/>
      <c r="AQ84" s="1316"/>
      <c r="AR84" s="1316"/>
      <c r="AS84" s="1301"/>
      <c r="AT84" s="1301"/>
      <c r="AU84" s="1301"/>
      <c r="AV84" s="1301"/>
      <c r="AW84" s="1301"/>
      <c r="AX84" s="1301"/>
      <c r="AY84" s="1301"/>
      <c r="AZ84" s="1301"/>
      <c r="BA84" s="1301"/>
      <c r="BB84" s="1301"/>
      <c r="BC84" s="1301"/>
      <c r="BD84" s="1301"/>
    </row>
    <row r="85" spans="3:56" ht="12" hidden="1" customHeight="1">
      <c r="AG85" s="1316"/>
      <c r="AH85" s="1316"/>
      <c r="AI85" s="1316"/>
      <c r="AJ85" s="1316"/>
      <c r="AK85" s="1316"/>
      <c r="AL85" s="1316"/>
      <c r="AM85" s="1316"/>
      <c r="AN85" s="1316"/>
      <c r="AO85" s="1316"/>
      <c r="AP85" s="1316"/>
      <c r="AQ85" s="1316"/>
      <c r="AR85" s="1316"/>
      <c r="AS85" s="1301"/>
      <c r="AT85" s="1301"/>
      <c r="AU85" s="1301"/>
      <c r="AV85" s="1301"/>
      <c r="AW85" s="1301"/>
      <c r="AX85" s="1301"/>
      <c r="AY85" s="1301"/>
      <c r="AZ85" s="1301"/>
      <c r="BA85" s="1301"/>
      <c r="BB85" s="1301"/>
      <c r="BC85" s="1301"/>
      <c r="BD85" s="1301"/>
    </row>
    <row r="86" spans="3:56" ht="12" hidden="1" customHeight="1">
      <c r="C86" s="1358"/>
      <c r="D86" s="1380"/>
      <c r="E86" s="1380"/>
      <c r="F86" s="1380"/>
      <c r="G86" s="1380"/>
      <c r="H86" s="1380"/>
      <c r="I86" s="1380"/>
      <c r="J86" s="1380"/>
      <c r="AG86" s="1316"/>
      <c r="AH86" s="1316"/>
      <c r="AI86" s="1316"/>
      <c r="AJ86" s="1316"/>
      <c r="AK86" s="1316"/>
      <c r="AL86" s="1316"/>
      <c r="AM86" s="1316"/>
      <c r="AN86" s="1316"/>
      <c r="AO86" s="1316"/>
      <c r="AP86" s="1316"/>
      <c r="AQ86" s="1316"/>
      <c r="AR86" s="1316"/>
      <c r="AS86" s="1301"/>
      <c r="AT86" s="1301"/>
      <c r="AU86" s="1301"/>
      <c r="AV86" s="1301"/>
      <c r="AW86" s="1301"/>
      <c r="AX86" s="1301"/>
      <c r="AY86" s="1301"/>
      <c r="AZ86" s="1301"/>
      <c r="BA86" s="1301"/>
      <c r="BB86" s="1301"/>
      <c r="BC86" s="1301"/>
      <c r="BD86" s="1301"/>
    </row>
    <row r="87" spans="3:56" ht="12" hidden="1" customHeight="1">
      <c r="C87" s="1382"/>
      <c r="D87" s="1380"/>
      <c r="E87" s="1380"/>
      <c r="F87" s="1380"/>
      <c r="G87" s="1380"/>
      <c r="H87" s="1380"/>
      <c r="I87" s="1380"/>
      <c r="J87" s="1380"/>
      <c r="AG87" s="1316"/>
      <c r="AH87" s="1316"/>
      <c r="AI87" s="1316"/>
      <c r="AJ87" s="1316"/>
      <c r="AK87" s="1316"/>
      <c r="AL87" s="1316"/>
      <c r="AM87" s="1316"/>
      <c r="AN87" s="1316"/>
      <c r="AO87" s="1316"/>
      <c r="AP87" s="1316"/>
      <c r="AQ87" s="1316"/>
      <c r="AR87" s="1316"/>
      <c r="AS87" s="1301"/>
      <c r="AT87" s="1301"/>
      <c r="AU87" s="1301"/>
      <c r="AV87" s="1301"/>
      <c r="AW87" s="1301"/>
      <c r="AX87" s="1301"/>
      <c r="AY87" s="1301"/>
      <c r="AZ87" s="1301"/>
      <c r="BA87" s="1301"/>
      <c r="BB87" s="1301"/>
      <c r="BC87" s="1301"/>
      <c r="BD87" s="1301"/>
    </row>
    <row r="88" spans="3:56" ht="12" hidden="1" customHeight="1">
      <c r="C88" s="1144"/>
      <c r="AG88" s="1316"/>
      <c r="AH88" s="1316"/>
      <c r="AI88" s="1316"/>
      <c r="AJ88" s="1316"/>
      <c r="AK88" s="1316"/>
      <c r="AL88" s="1316"/>
      <c r="AM88" s="1316"/>
      <c r="AN88" s="1316"/>
      <c r="AO88" s="1316"/>
      <c r="AP88" s="1316"/>
      <c r="AQ88" s="1316"/>
      <c r="AR88" s="1316"/>
      <c r="AS88" s="1301"/>
      <c r="AT88" s="1301"/>
      <c r="AU88" s="1301"/>
      <c r="AV88" s="1301"/>
      <c r="AW88" s="1301"/>
      <c r="AX88" s="1301"/>
      <c r="AY88" s="1301"/>
      <c r="AZ88" s="1301"/>
      <c r="BA88" s="1301"/>
      <c r="BB88" s="1301"/>
      <c r="BC88" s="1301"/>
      <c r="BD88" s="1301"/>
    </row>
    <row r="89" spans="3:56" ht="12" hidden="1" customHeight="1">
      <c r="C89" s="1381"/>
      <c r="D89" s="1380"/>
      <c r="E89" s="1380"/>
      <c r="F89" s="1380"/>
      <c r="G89" s="1380"/>
      <c r="H89" s="1380"/>
      <c r="I89" s="1380"/>
      <c r="J89" s="1380"/>
      <c r="AG89" s="1316"/>
      <c r="AH89" s="1316"/>
      <c r="AI89" s="1316"/>
      <c r="AJ89" s="1316"/>
      <c r="AK89" s="1316"/>
      <c r="AL89" s="1316"/>
      <c r="AM89" s="1316"/>
      <c r="AN89" s="1316"/>
      <c r="AO89" s="1316"/>
      <c r="AP89" s="1316"/>
      <c r="AQ89" s="1316"/>
      <c r="AR89" s="1316"/>
      <c r="AS89" s="1301"/>
      <c r="AT89" s="1301"/>
      <c r="AU89" s="1301"/>
      <c r="AV89" s="1301"/>
      <c r="AW89" s="1301"/>
      <c r="AX89" s="1301"/>
      <c r="AY89" s="1301"/>
      <c r="AZ89" s="1301"/>
      <c r="BA89" s="1301"/>
      <c r="BB89" s="1301"/>
      <c r="BC89" s="1301"/>
      <c r="BD89" s="1301"/>
    </row>
    <row r="90" spans="3:56" ht="12" hidden="1" customHeight="1">
      <c r="C90" s="1381"/>
      <c r="D90" s="1380"/>
      <c r="E90" s="1380"/>
      <c r="F90" s="1380"/>
      <c r="G90" s="1380"/>
      <c r="H90" s="1380"/>
      <c r="I90" s="1380"/>
      <c r="J90" s="1380"/>
      <c r="AG90" s="1316"/>
      <c r="AH90" s="1316"/>
      <c r="AI90" s="1316"/>
      <c r="AJ90" s="1316"/>
      <c r="AK90" s="1316"/>
      <c r="AL90" s="1316"/>
      <c r="AM90" s="1316"/>
      <c r="AN90" s="1316"/>
      <c r="AO90" s="1316"/>
      <c r="AP90" s="1316"/>
      <c r="AQ90" s="1316"/>
      <c r="AR90" s="1316"/>
      <c r="AS90" s="1301"/>
      <c r="AT90" s="1301"/>
      <c r="AU90" s="1301"/>
      <c r="AV90" s="1301"/>
      <c r="AW90" s="1301"/>
      <c r="AX90" s="1301"/>
      <c r="AY90" s="1301"/>
      <c r="AZ90" s="1301"/>
      <c r="BA90" s="1301"/>
      <c r="BB90" s="1301"/>
      <c r="BC90" s="1301"/>
      <c r="BD90" s="1301"/>
    </row>
    <row r="91" spans="3:56" ht="12" hidden="1" customHeight="1">
      <c r="C91" s="1144"/>
      <c r="AG91" s="1316"/>
      <c r="AH91" s="1316"/>
      <c r="AI91" s="1316"/>
      <c r="AJ91" s="1316"/>
      <c r="AK91" s="1316"/>
      <c r="AL91" s="1316"/>
      <c r="AM91" s="1316"/>
      <c r="AN91" s="1316"/>
      <c r="AO91" s="1316"/>
      <c r="AP91" s="1316"/>
      <c r="AQ91" s="1316"/>
      <c r="AR91" s="1316"/>
      <c r="AS91" s="1301"/>
      <c r="AT91" s="1301"/>
      <c r="AU91" s="1301"/>
      <c r="AV91" s="1301"/>
      <c r="AW91" s="1301"/>
      <c r="AX91" s="1301"/>
      <c r="AY91" s="1301"/>
      <c r="AZ91" s="1301"/>
      <c r="BA91" s="1301"/>
      <c r="BB91" s="1301"/>
      <c r="BC91" s="1301"/>
      <c r="BD91" s="1301"/>
    </row>
    <row r="92" spans="3:56" ht="12" hidden="1" customHeight="1">
      <c r="C92" s="1358"/>
      <c r="D92" s="1380"/>
      <c r="E92" s="1380"/>
      <c r="F92" s="1380"/>
      <c r="G92" s="1380"/>
      <c r="H92" s="1380"/>
      <c r="I92" s="1380"/>
      <c r="J92" s="1380"/>
      <c r="AG92" s="1316"/>
      <c r="AH92" s="1316"/>
      <c r="AI92" s="1316"/>
      <c r="AJ92" s="1316"/>
      <c r="AK92" s="1316"/>
      <c r="AL92" s="1316"/>
      <c r="AM92" s="1316"/>
      <c r="AN92" s="1316"/>
      <c r="AO92" s="1316"/>
      <c r="AP92" s="1316"/>
      <c r="AQ92" s="1316"/>
      <c r="AR92" s="1316"/>
      <c r="AS92" s="1301"/>
      <c r="AT92" s="1301"/>
      <c r="AU92" s="1301"/>
      <c r="AV92" s="1301"/>
      <c r="AW92" s="1301"/>
      <c r="AX92" s="1301"/>
      <c r="AY92" s="1301"/>
      <c r="AZ92" s="1301"/>
      <c r="BA92" s="1301"/>
      <c r="BB92" s="1301"/>
      <c r="BC92" s="1301"/>
      <c r="BD92" s="1301"/>
    </row>
    <row r="93" spans="3:56" ht="12" hidden="1" customHeight="1">
      <c r="C93" s="1144"/>
      <c r="AG93" s="1316"/>
      <c r="AH93" s="1316"/>
      <c r="AI93" s="1316"/>
      <c r="AJ93" s="1316"/>
      <c r="AK93" s="1316"/>
      <c r="AL93" s="1316"/>
      <c r="AM93" s="1316"/>
      <c r="AN93" s="1316"/>
      <c r="AO93" s="1316"/>
      <c r="AP93" s="1316"/>
      <c r="AQ93" s="1316"/>
      <c r="AR93" s="1316"/>
      <c r="AS93" s="1301"/>
      <c r="AT93" s="1301"/>
      <c r="AU93" s="1301"/>
      <c r="AV93" s="1301"/>
      <c r="AW93" s="1301"/>
      <c r="AX93" s="1301"/>
      <c r="AY93" s="1301"/>
      <c r="AZ93" s="1301"/>
      <c r="BA93" s="1301"/>
      <c r="BB93" s="1301"/>
      <c r="BC93" s="1301"/>
      <c r="BD93" s="1301"/>
    </row>
    <row r="94" spans="3:56" ht="63.75" hidden="1" customHeight="1">
      <c r="C94" s="1358"/>
      <c r="D94" s="1380"/>
      <c r="E94" s="1380"/>
      <c r="F94" s="1380"/>
      <c r="G94" s="1380"/>
      <c r="H94" s="1380"/>
      <c r="I94" s="1380"/>
      <c r="J94" s="1380"/>
      <c r="AG94" s="1316"/>
      <c r="AH94" s="1316"/>
      <c r="AI94" s="1316"/>
      <c r="AJ94" s="1316"/>
      <c r="AK94" s="1316"/>
      <c r="AL94" s="1316"/>
      <c r="AM94" s="1316"/>
      <c r="AN94" s="1316"/>
      <c r="AO94" s="1316"/>
      <c r="AP94" s="1316"/>
      <c r="AQ94" s="1316"/>
      <c r="AR94" s="1316"/>
      <c r="AS94" s="1301"/>
      <c r="AT94" s="1301"/>
      <c r="AU94" s="1301"/>
      <c r="AV94" s="1301"/>
      <c r="AW94" s="1301"/>
      <c r="AX94" s="1301"/>
      <c r="AY94" s="1301"/>
      <c r="AZ94" s="1301"/>
      <c r="BA94" s="1301"/>
      <c r="BB94" s="1301"/>
      <c r="BC94" s="1301"/>
      <c r="BD94" s="1301"/>
    </row>
    <row r="95" spans="3:56" ht="12" hidden="1" customHeight="1">
      <c r="C95" s="1144"/>
      <c r="AG95" s="1316"/>
      <c r="AH95" s="1316"/>
      <c r="AI95" s="1316"/>
      <c r="AJ95" s="1316"/>
      <c r="AK95" s="1316"/>
      <c r="AL95" s="1316"/>
      <c r="AM95" s="1316"/>
      <c r="AN95" s="1316"/>
      <c r="AO95" s="1316"/>
      <c r="AP95" s="1316"/>
      <c r="AQ95" s="1316"/>
      <c r="AR95" s="1316"/>
      <c r="AS95" s="1301"/>
      <c r="AT95" s="1301"/>
      <c r="AU95" s="1301"/>
      <c r="AV95" s="1301"/>
      <c r="AW95" s="1301"/>
      <c r="AX95" s="1301"/>
      <c r="AY95" s="1301"/>
      <c r="AZ95" s="1301"/>
      <c r="BA95" s="1301"/>
      <c r="BB95" s="1301"/>
      <c r="BC95" s="1301"/>
      <c r="BD95" s="1301"/>
    </row>
    <row r="96" spans="3:56" ht="12" hidden="1" customHeight="1">
      <c r="C96" s="1358"/>
      <c r="D96" s="1380"/>
      <c r="E96" s="1380"/>
      <c r="F96" s="1380"/>
      <c r="G96" s="1380"/>
      <c r="H96" s="1380"/>
      <c r="I96" s="1380"/>
      <c r="J96" s="1380"/>
      <c r="AG96" s="1316"/>
      <c r="AH96" s="1316"/>
      <c r="AI96" s="1316"/>
      <c r="AJ96" s="1316"/>
      <c r="AK96" s="1316"/>
      <c r="AL96" s="1316"/>
      <c r="AM96" s="1316"/>
      <c r="AN96" s="1316"/>
      <c r="AO96" s="1316"/>
      <c r="AP96" s="1316"/>
      <c r="AQ96" s="1316"/>
      <c r="AR96" s="1316"/>
      <c r="AS96" s="1301"/>
      <c r="AT96" s="1301"/>
      <c r="AU96" s="1301"/>
      <c r="AV96" s="1301"/>
      <c r="AW96" s="1301"/>
      <c r="AX96" s="1301"/>
      <c r="AY96" s="1301"/>
      <c r="AZ96" s="1301"/>
      <c r="BA96" s="1301"/>
      <c r="BB96" s="1301"/>
      <c r="BC96" s="1301"/>
      <c r="BD96" s="1301"/>
    </row>
    <row r="97" spans="3:56" ht="12" hidden="1" customHeight="1">
      <c r="C97" s="1144"/>
      <c r="AG97" s="1316"/>
      <c r="AH97" s="1316"/>
      <c r="AI97" s="1316"/>
      <c r="AJ97" s="1316"/>
      <c r="AK97" s="1316"/>
      <c r="AL97" s="1316"/>
      <c r="AM97" s="1316"/>
      <c r="AN97" s="1316"/>
      <c r="AO97" s="1316"/>
      <c r="AP97" s="1316"/>
      <c r="AQ97" s="1316"/>
      <c r="AR97" s="1316"/>
      <c r="AS97" s="1301"/>
      <c r="AT97" s="1301"/>
      <c r="AU97" s="1301"/>
      <c r="AV97" s="1301"/>
      <c r="AW97" s="1301"/>
      <c r="AX97" s="1301"/>
      <c r="AY97" s="1301"/>
      <c r="AZ97" s="1301"/>
      <c r="BA97" s="1301"/>
      <c r="BB97" s="1301"/>
      <c r="BC97" s="1301"/>
      <c r="BD97" s="1301"/>
    </row>
    <row r="98" spans="3:56" ht="12" hidden="1" customHeight="1">
      <c r="C98" s="1382"/>
      <c r="D98" s="1380"/>
      <c r="E98" s="1380"/>
      <c r="F98" s="1380"/>
      <c r="G98" s="1380"/>
      <c r="H98" s="1380"/>
      <c r="I98" s="1380"/>
      <c r="J98" s="1380"/>
      <c r="AG98" s="1316"/>
      <c r="AH98" s="1316"/>
      <c r="AI98" s="1316"/>
      <c r="AJ98" s="1316"/>
      <c r="AK98" s="1316"/>
      <c r="AL98" s="1316"/>
      <c r="AM98" s="1316"/>
      <c r="AN98" s="1316"/>
      <c r="AO98" s="1316"/>
      <c r="AP98" s="1316"/>
      <c r="AQ98" s="1316"/>
      <c r="AR98" s="1316"/>
      <c r="AS98" s="1301"/>
      <c r="AT98" s="1301"/>
      <c r="AU98" s="1301"/>
      <c r="AV98" s="1301"/>
      <c r="AW98" s="1301"/>
      <c r="AX98" s="1301"/>
      <c r="AY98" s="1301"/>
      <c r="AZ98" s="1301"/>
      <c r="BA98" s="1301"/>
      <c r="BB98" s="1301"/>
      <c r="BC98" s="1301"/>
      <c r="BD98" s="1301"/>
    </row>
    <row r="99" spans="3:56" ht="12" hidden="1" customHeight="1">
      <c r="C99" s="1382"/>
      <c r="D99" s="1380"/>
      <c r="E99" s="1380"/>
      <c r="F99" s="1380"/>
      <c r="G99" s="1380"/>
      <c r="H99" s="1380"/>
      <c r="I99" s="1380"/>
      <c r="J99" s="1380"/>
      <c r="AG99" s="1316"/>
      <c r="AH99" s="1316"/>
      <c r="AI99" s="1316"/>
      <c r="AJ99" s="1316"/>
      <c r="AK99" s="1316"/>
      <c r="AL99" s="1316"/>
      <c r="AM99" s="1316"/>
      <c r="AN99" s="1316"/>
      <c r="AO99" s="1316"/>
      <c r="AP99" s="1316"/>
      <c r="AQ99" s="1316"/>
      <c r="AR99" s="1316"/>
      <c r="AS99" s="1301"/>
      <c r="AT99" s="1301"/>
      <c r="AU99" s="1301"/>
      <c r="AV99" s="1301"/>
      <c r="AW99" s="1301"/>
      <c r="AX99" s="1301"/>
      <c r="AY99" s="1301"/>
      <c r="AZ99" s="1301"/>
      <c r="BA99" s="1301"/>
      <c r="BB99" s="1301"/>
      <c r="BC99" s="1301"/>
      <c r="BD99" s="1301"/>
    </row>
    <row r="100" spans="3:56" ht="12" hidden="1" customHeight="1">
      <c r="C100" s="1144"/>
      <c r="AG100" s="1316"/>
      <c r="AH100" s="1316"/>
      <c r="AI100" s="1316"/>
      <c r="AJ100" s="1316"/>
      <c r="AK100" s="1316"/>
      <c r="AL100" s="1316"/>
      <c r="AM100" s="1316"/>
      <c r="AN100" s="1316"/>
      <c r="AO100" s="1316"/>
      <c r="AP100" s="1316"/>
      <c r="AQ100" s="1316"/>
      <c r="AR100" s="1316"/>
      <c r="AS100" s="1301"/>
      <c r="AT100" s="1301"/>
      <c r="AU100" s="1301"/>
      <c r="AV100" s="1301"/>
      <c r="AW100" s="1301"/>
      <c r="AX100" s="1301"/>
      <c r="AY100" s="1301"/>
      <c r="AZ100" s="1301"/>
      <c r="BA100" s="1301"/>
      <c r="BB100" s="1301"/>
      <c r="BC100" s="1301"/>
      <c r="BD100" s="1301"/>
    </row>
    <row r="101" spans="3:56" ht="12" hidden="1" customHeight="1">
      <c r="C101" s="1381"/>
      <c r="D101" s="1380"/>
      <c r="E101" s="1380"/>
      <c r="F101" s="1380"/>
      <c r="G101" s="1380"/>
      <c r="H101" s="1380"/>
      <c r="I101" s="1380"/>
      <c r="J101" s="1380"/>
      <c r="AG101" s="1316"/>
      <c r="AH101" s="1316"/>
      <c r="AI101" s="1316"/>
      <c r="AJ101" s="1316"/>
      <c r="AK101" s="1316"/>
      <c r="AL101" s="1316"/>
      <c r="AM101" s="1316"/>
      <c r="AN101" s="1316"/>
      <c r="AO101" s="1316"/>
      <c r="AP101" s="1316"/>
      <c r="AQ101" s="1316"/>
      <c r="AR101" s="1316"/>
      <c r="AS101" s="1301"/>
      <c r="AT101" s="1301"/>
      <c r="AU101" s="1301"/>
      <c r="AV101" s="1301"/>
      <c r="AW101" s="1301"/>
      <c r="AX101" s="1301"/>
      <c r="AY101" s="1301"/>
      <c r="AZ101" s="1301"/>
      <c r="BA101" s="1301"/>
      <c r="BB101" s="1301"/>
      <c r="BC101" s="1301"/>
      <c r="BD101" s="1301"/>
    </row>
    <row r="102" spans="3:56" ht="12" hidden="1" customHeight="1">
      <c r="C102" s="1144"/>
      <c r="AG102" s="1316"/>
      <c r="AH102" s="1316"/>
      <c r="AI102" s="1316"/>
      <c r="AJ102" s="1316"/>
      <c r="AK102" s="1316"/>
      <c r="AL102" s="1316"/>
      <c r="AM102" s="1316"/>
      <c r="AN102" s="1316"/>
      <c r="AO102" s="1316"/>
      <c r="AP102" s="1316"/>
      <c r="AQ102" s="1316"/>
      <c r="AR102" s="1316"/>
      <c r="AS102" s="1301"/>
      <c r="AT102" s="1301"/>
      <c r="AU102" s="1301"/>
      <c r="AV102" s="1301"/>
      <c r="AW102" s="1301"/>
      <c r="AX102" s="1301"/>
      <c r="AY102" s="1301"/>
      <c r="AZ102" s="1301"/>
      <c r="BA102" s="1301"/>
      <c r="BB102" s="1301"/>
      <c r="BC102" s="1301"/>
      <c r="BD102" s="1301"/>
    </row>
    <row r="103" spans="3:56" ht="12" hidden="1" customHeight="1">
      <c r="C103" s="1358"/>
      <c r="D103" s="1380"/>
      <c r="E103" s="1380"/>
      <c r="F103" s="1380"/>
      <c r="G103" s="1380"/>
      <c r="H103" s="1380"/>
      <c r="I103" s="1380"/>
      <c r="J103" s="1380"/>
      <c r="AG103" s="1316"/>
      <c r="AH103" s="1316"/>
      <c r="AI103" s="1316"/>
      <c r="AJ103" s="1316"/>
      <c r="AK103" s="1316"/>
      <c r="AL103" s="1316"/>
      <c r="AM103" s="1316"/>
      <c r="AN103" s="1316"/>
      <c r="AO103" s="1316"/>
      <c r="AP103" s="1316"/>
      <c r="AQ103" s="1316"/>
      <c r="AR103" s="1316"/>
      <c r="AS103" s="1301"/>
      <c r="AT103" s="1301"/>
      <c r="AU103" s="1301"/>
      <c r="AV103" s="1301"/>
      <c r="AW103" s="1301"/>
      <c r="AX103" s="1301"/>
      <c r="AY103" s="1301"/>
      <c r="AZ103" s="1301"/>
      <c r="BA103" s="1301"/>
      <c r="BB103" s="1301"/>
      <c r="BC103" s="1301"/>
      <c r="BD103" s="1301"/>
    </row>
    <row r="104" spans="3:56" ht="12" hidden="1" customHeight="1">
      <c r="C104" s="1144"/>
      <c r="AG104" s="1316"/>
      <c r="AH104" s="1316"/>
      <c r="AI104" s="1316"/>
      <c r="AJ104" s="1316"/>
      <c r="AK104" s="1316"/>
      <c r="AL104" s="1316"/>
      <c r="AM104" s="1316"/>
      <c r="AN104" s="1316"/>
      <c r="AO104" s="1316"/>
      <c r="AP104" s="1316"/>
      <c r="AQ104" s="1316"/>
      <c r="AR104" s="1316"/>
      <c r="AS104" s="1301"/>
      <c r="AT104" s="1301"/>
      <c r="AU104" s="1301"/>
      <c r="AV104" s="1301"/>
      <c r="AW104" s="1301"/>
      <c r="AX104" s="1301"/>
      <c r="AY104" s="1301"/>
      <c r="AZ104" s="1301"/>
      <c r="BA104" s="1301"/>
      <c r="BB104" s="1301"/>
      <c r="BC104" s="1301"/>
      <c r="BD104" s="1301"/>
    </row>
    <row r="105" spans="3:56" ht="25.5" hidden="1" customHeight="1">
      <c r="C105" s="1358"/>
      <c r="D105" s="1380"/>
      <c r="E105" s="1380"/>
      <c r="F105" s="1380"/>
      <c r="G105" s="1380"/>
      <c r="H105" s="1380"/>
      <c r="I105" s="1380"/>
      <c r="J105" s="1380"/>
      <c r="AG105" s="1316"/>
      <c r="AH105" s="1316"/>
      <c r="AI105" s="1316"/>
      <c r="AJ105" s="1316"/>
      <c r="AK105" s="1316"/>
      <c r="AL105" s="1316"/>
      <c r="AM105" s="1316"/>
      <c r="AN105" s="1316"/>
      <c r="AO105" s="1316"/>
      <c r="AP105" s="1316"/>
      <c r="AQ105" s="1316"/>
      <c r="AR105" s="1316"/>
      <c r="AS105" s="1301"/>
      <c r="AT105" s="1301"/>
      <c r="AU105" s="1301"/>
      <c r="AV105" s="1301"/>
      <c r="AW105" s="1301"/>
      <c r="AX105" s="1301"/>
      <c r="AY105" s="1301"/>
      <c r="AZ105" s="1301"/>
      <c r="BA105" s="1301"/>
      <c r="BB105" s="1301"/>
      <c r="BC105" s="1301"/>
      <c r="BD105" s="1301"/>
    </row>
    <row r="106" spans="3:56" ht="12" hidden="1" customHeight="1">
      <c r="C106" s="1358"/>
      <c r="D106" s="1380"/>
      <c r="E106" s="1380"/>
      <c r="F106" s="1380"/>
      <c r="G106" s="1380"/>
      <c r="H106" s="1380"/>
      <c r="I106" s="1380"/>
      <c r="J106" s="1380"/>
      <c r="AG106" s="1316"/>
      <c r="AH106" s="1316"/>
      <c r="AI106" s="1316"/>
      <c r="AJ106" s="1316"/>
      <c r="AK106" s="1316"/>
      <c r="AL106" s="1316"/>
      <c r="AM106" s="1316"/>
      <c r="AN106" s="1316"/>
      <c r="AO106" s="1316"/>
      <c r="AP106" s="1316"/>
      <c r="AQ106" s="1316"/>
      <c r="AR106" s="1316"/>
      <c r="AS106" s="1301"/>
      <c r="AT106" s="1301"/>
      <c r="AU106" s="1301"/>
      <c r="AV106" s="1301"/>
      <c r="AW106" s="1301"/>
      <c r="AX106" s="1301"/>
      <c r="AY106" s="1301"/>
      <c r="AZ106" s="1301"/>
      <c r="BA106" s="1301"/>
      <c r="BB106" s="1301"/>
      <c r="BC106" s="1301"/>
      <c r="BD106" s="1301"/>
    </row>
    <row r="107" spans="3:56" ht="12" hidden="1" customHeight="1">
      <c r="C107" s="1144"/>
      <c r="AG107" s="1316"/>
      <c r="AH107" s="1316"/>
      <c r="AI107" s="1316"/>
      <c r="AJ107" s="1316"/>
      <c r="AK107" s="1316"/>
      <c r="AL107" s="1316"/>
      <c r="AM107" s="1316"/>
      <c r="AN107" s="1316"/>
      <c r="AO107" s="1316"/>
      <c r="AP107" s="1316"/>
      <c r="AQ107" s="1316"/>
      <c r="AR107" s="1316"/>
      <c r="AS107" s="1301"/>
      <c r="AT107" s="1301"/>
      <c r="AU107" s="1301"/>
      <c r="AV107" s="1301"/>
      <c r="AW107" s="1301"/>
      <c r="AX107" s="1301"/>
      <c r="AY107" s="1301"/>
      <c r="AZ107" s="1301"/>
      <c r="BA107" s="1301"/>
      <c r="BB107" s="1301"/>
      <c r="BC107" s="1301"/>
      <c r="BD107" s="1301"/>
    </row>
    <row r="108" spans="3:56" ht="25.5" hidden="1" customHeight="1">
      <c r="C108" s="1358"/>
      <c r="D108" s="1380"/>
      <c r="E108" s="1380"/>
      <c r="F108" s="1380"/>
      <c r="G108" s="1380"/>
      <c r="H108" s="1380"/>
      <c r="I108" s="1380"/>
      <c r="J108" s="1380"/>
      <c r="AG108" s="1316"/>
      <c r="AH108" s="1316"/>
      <c r="AI108" s="1316"/>
      <c r="AJ108" s="1316"/>
      <c r="AK108" s="1316"/>
      <c r="AL108" s="1316"/>
      <c r="AM108" s="1316"/>
      <c r="AN108" s="1316"/>
      <c r="AO108" s="1316"/>
      <c r="AP108" s="1316"/>
      <c r="AQ108" s="1316"/>
      <c r="AR108" s="1316"/>
      <c r="AS108" s="1301"/>
      <c r="AT108" s="1301"/>
      <c r="AU108" s="1301"/>
      <c r="AV108" s="1301"/>
      <c r="AW108" s="1301"/>
      <c r="AX108" s="1301"/>
      <c r="AY108" s="1301"/>
      <c r="AZ108" s="1301"/>
      <c r="BA108" s="1301"/>
      <c r="BB108" s="1301"/>
      <c r="BC108" s="1301"/>
      <c r="BD108" s="1301"/>
    </row>
    <row r="109" spans="3:56" ht="12" hidden="1" customHeight="1">
      <c r="C109" s="1144"/>
      <c r="AG109" s="1316"/>
      <c r="AH109" s="1316"/>
      <c r="AI109" s="1316"/>
      <c r="AJ109" s="1316"/>
      <c r="AK109" s="1316"/>
      <c r="AL109" s="1316"/>
      <c r="AM109" s="1316"/>
      <c r="AN109" s="1316"/>
      <c r="AO109" s="1316"/>
      <c r="AP109" s="1316"/>
      <c r="AQ109" s="1316"/>
      <c r="AR109" s="1316"/>
      <c r="AS109" s="1301"/>
      <c r="AT109" s="1301"/>
      <c r="AU109" s="1301"/>
      <c r="AV109" s="1301"/>
      <c r="AW109" s="1301"/>
      <c r="AX109" s="1301"/>
      <c r="AY109" s="1301"/>
      <c r="AZ109" s="1301"/>
      <c r="BA109" s="1301"/>
      <c r="BB109" s="1301"/>
      <c r="BC109" s="1301"/>
      <c r="BD109" s="1301"/>
    </row>
    <row r="110" spans="3:56" ht="12" hidden="1" customHeight="1">
      <c r="C110" s="1358"/>
      <c r="D110" s="1380"/>
      <c r="E110" s="1380"/>
      <c r="F110" s="1380"/>
      <c r="G110" s="1380"/>
      <c r="H110" s="1380"/>
      <c r="I110" s="1380"/>
      <c r="J110" s="1380"/>
      <c r="AG110" s="1316"/>
      <c r="AH110" s="1316"/>
      <c r="AI110" s="1316"/>
      <c r="AJ110" s="1316"/>
      <c r="AK110" s="1316"/>
      <c r="AL110" s="1316"/>
      <c r="AM110" s="1316"/>
      <c r="AN110" s="1316"/>
      <c r="AO110" s="1316"/>
      <c r="AP110" s="1316"/>
      <c r="AQ110" s="1316"/>
      <c r="AR110" s="1316"/>
      <c r="AS110" s="1301"/>
      <c r="AT110" s="1301"/>
      <c r="AU110" s="1301"/>
      <c r="AV110" s="1301"/>
      <c r="AW110" s="1301"/>
      <c r="AX110" s="1301"/>
      <c r="AY110" s="1301"/>
      <c r="AZ110" s="1301"/>
      <c r="BA110" s="1301"/>
      <c r="BB110" s="1301"/>
      <c r="BC110" s="1301"/>
      <c r="BD110" s="1301"/>
    </row>
    <row r="111" spans="3:56" ht="12" hidden="1" customHeight="1">
      <c r="C111" s="1144"/>
      <c r="AG111" s="1316"/>
      <c r="AH111" s="1316"/>
      <c r="AI111" s="1316"/>
      <c r="AJ111" s="1316"/>
      <c r="AK111" s="1316"/>
      <c r="AL111" s="1316"/>
      <c r="AM111" s="1316"/>
      <c r="AN111" s="1316"/>
      <c r="AO111" s="1316"/>
      <c r="AP111" s="1316"/>
      <c r="AQ111" s="1316"/>
      <c r="AR111" s="1316"/>
      <c r="AS111" s="1301"/>
      <c r="AT111" s="1301"/>
      <c r="AU111" s="1301"/>
      <c r="AV111" s="1301"/>
      <c r="AW111" s="1301"/>
      <c r="AX111" s="1301"/>
      <c r="AY111" s="1301"/>
      <c r="AZ111" s="1301"/>
      <c r="BA111" s="1301"/>
      <c r="BB111" s="1301"/>
      <c r="BC111" s="1301"/>
      <c r="BD111" s="1301"/>
    </row>
    <row r="112" spans="3:56" ht="63.75" hidden="1" customHeight="1">
      <c r="C112" s="1358"/>
      <c r="D112" s="1380"/>
      <c r="E112" s="1380"/>
      <c r="F112" s="1380"/>
      <c r="G112" s="1380"/>
      <c r="H112" s="1380"/>
      <c r="I112" s="1380"/>
      <c r="J112" s="1380"/>
      <c r="AG112" s="1316"/>
      <c r="AH112" s="1316"/>
      <c r="AI112" s="1316"/>
      <c r="AJ112" s="1316"/>
      <c r="AK112" s="1316"/>
      <c r="AL112" s="1316"/>
      <c r="AM112" s="1316"/>
      <c r="AN112" s="1316"/>
      <c r="AO112" s="1316"/>
      <c r="AP112" s="1316"/>
      <c r="AQ112" s="1316"/>
      <c r="AR112" s="1316"/>
      <c r="AS112" s="1301"/>
      <c r="AT112" s="1301"/>
      <c r="AU112" s="1301"/>
      <c r="AV112" s="1301"/>
      <c r="AW112" s="1301"/>
      <c r="AX112" s="1301"/>
      <c r="AY112" s="1301"/>
      <c r="AZ112" s="1301"/>
      <c r="BA112" s="1301"/>
      <c r="BB112" s="1301"/>
      <c r="BC112" s="1301"/>
      <c r="BD112" s="1301"/>
    </row>
    <row r="113" spans="3:56" ht="12" hidden="1" customHeight="1">
      <c r="C113" s="1144"/>
      <c r="AG113" s="1316"/>
      <c r="AH113" s="1316"/>
      <c r="AI113" s="1316"/>
      <c r="AJ113" s="1316"/>
      <c r="AK113" s="1316"/>
      <c r="AL113" s="1316"/>
      <c r="AM113" s="1316"/>
      <c r="AN113" s="1316"/>
      <c r="AO113" s="1316"/>
      <c r="AP113" s="1316"/>
      <c r="AQ113" s="1316"/>
      <c r="AR113" s="1316"/>
      <c r="AS113" s="1301"/>
      <c r="AT113" s="1301"/>
      <c r="AU113" s="1301"/>
      <c r="AV113" s="1301"/>
      <c r="AW113" s="1301"/>
      <c r="AX113" s="1301"/>
      <c r="AY113" s="1301"/>
      <c r="AZ113" s="1301"/>
      <c r="BA113" s="1301"/>
      <c r="BB113" s="1301"/>
      <c r="BC113" s="1301"/>
      <c r="BD113" s="1301"/>
    </row>
    <row r="114" spans="3:56" ht="12" hidden="1" customHeight="1">
      <c r="C114" s="1358"/>
      <c r="D114" s="1380"/>
      <c r="E114" s="1380"/>
      <c r="F114" s="1380"/>
      <c r="G114" s="1380"/>
      <c r="H114" s="1380"/>
      <c r="I114" s="1380"/>
      <c r="J114" s="1380"/>
      <c r="AG114" s="1316"/>
      <c r="AH114" s="1316"/>
      <c r="AI114" s="1316"/>
      <c r="AJ114" s="1316"/>
      <c r="AK114" s="1316"/>
      <c r="AL114" s="1316"/>
      <c r="AM114" s="1316"/>
      <c r="AN114" s="1316"/>
      <c r="AO114" s="1316"/>
      <c r="AP114" s="1316"/>
      <c r="AQ114" s="1316"/>
      <c r="AR114" s="1316"/>
      <c r="AS114" s="1301"/>
      <c r="AT114" s="1301"/>
      <c r="AU114" s="1301"/>
      <c r="AV114" s="1301"/>
      <c r="AW114" s="1301"/>
      <c r="AX114" s="1301"/>
      <c r="AY114" s="1301"/>
      <c r="AZ114" s="1301"/>
      <c r="BA114" s="1301"/>
      <c r="BB114" s="1301"/>
      <c r="BC114" s="1301"/>
      <c r="BD114" s="1301"/>
    </row>
    <row r="115" spans="3:56" ht="12" hidden="1" customHeight="1">
      <c r="C115" s="1144"/>
      <c r="AG115" s="1316"/>
      <c r="AH115" s="1316"/>
      <c r="AI115" s="1316"/>
      <c r="AJ115" s="1316"/>
      <c r="AK115" s="1316"/>
      <c r="AL115" s="1316"/>
      <c r="AM115" s="1316"/>
      <c r="AN115" s="1316"/>
      <c r="AO115" s="1316"/>
      <c r="AP115" s="1316"/>
      <c r="AQ115" s="1316"/>
      <c r="AR115" s="1316"/>
      <c r="AS115" s="1301"/>
      <c r="AT115" s="1301"/>
      <c r="AU115" s="1301"/>
      <c r="AV115" s="1301"/>
      <c r="AW115" s="1301"/>
      <c r="AX115" s="1301"/>
      <c r="AY115" s="1301"/>
      <c r="AZ115" s="1301"/>
      <c r="BA115" s="1301"/>
      <c r="BB115" s="1301"/>
      <c r="BC115" s="1301"/>
      <c r="BD115" s="1301"/>
    </row>
    <row r="116" spans="3:56" ht="25.5" hidden="1" customHeight="1">
      <c r="C116" s="1358"/>
      <c r="D116" s="1380"/>
      <c r="E116" s="1380"/>
      <c r="F116" s="1380"/>
      <c r="G116" s="1380"/>
      <c r="H116" s="1380"/>
      <c r="I116" s="1380"/>
      <c r="J116" s="1380"/>
      <c r="AG116" s="1316"/>
      <c r="AH116" s="1316"/>
      <c r="AI116" s="1316"/>
      <c r="AJ116" s="1316"/>
      <c r="AK116" s="1316"/>
      <c r="AL116" s="1316"/>
      <c r="AM116" s="1316"/>
      <c r="AN116" s="1316"/>
      <c r="AO116" s="1316"/>
      <c r="AP116" s="1316"/>
      <c r="AQ116" s="1316"/>
      <c r="AR116" s="1316"/>
      <c r="AS116" s="1301"/>
      <c r="AT116" s="1301"/>
      <c r="AU116" s="1301"/>
      <c r="AV116" s="1301"/>
      <c r="AW116" s="1301"/>
      <c r="AX116" s="1301"/>
      <c r="AY116" s="1301"/>
      <c r="AZ116" s="1301"/>
      <c r="BA116" s="1301"/>
      <c r="BB116" s="1301"/>
      <c r="BC116" s="1301"/>
      <c r="BD116" s="1301"/>
    </row>
    <row r="117" spans="3:56" ht="12" hidden="1" customHeight="1">
      <c r="AG117" s="1316"/>
      <c r="AH117" s="1316"/>
      <c r="AI117" s="1316"/>
      <c r="AJ117" s="1316"/>
      <c r="AK117" s="1316"/>
      <c r="AL117" s="1316"/>
      <c r="AM117" s="1316"/>
      <c r="AN117" s="1316"/>
      <c r="AO117" s="1316"/>
      <c r="AP117" s="1316"/>
      <c r="AQ117" s="1316"/>
      <c r="AR117" s="1316"/>
      <c r="AS117" s="1301"/>
      <c r="AT117" s="1301"/>
      <c r="AU117" s="1301"/>
      <c r="AV117" s="1301"/>
      <c r="AW117" s="1301"/>
      <c r="AX117" s="1301"/>
      <c r="AY117" s="1301"/>
      <c r="AZ117" s="1301"/>
      <c r="BA117" s="1301"/>
      <c r="BB117" s="1301"/>
      <c r="BC117" s="1301"/>
      <c r="BD117" s="1301"/>
    </row>
    <row r="118" spans="3:56" ht="12" hidden="1" customHeight="1">
      <c r="C118" s="1358"/>
      <c r="D118" s="1380"/>
      <c r="E118" s="1380"/>
      <c r="F118" s="1380"/>
      <c r="G118" s="1380"/>
      <c r="H118" s="1380"/>
      <c r="I118" s="1380"/>
      <c r="J118" s="1380"/>
      <c r="AG118" s="1316"/>
      <c r="AH118" s="1316"/>
      <c r="AI118" s="1316"/>
      <c r="AJ118" s="1316"/>
      <c r="AK118" s="1316"/>
      <c r="AL118" s="1316"/>
      <c r="AM118" s="1316"/>
      <c r="AN118" s="1316"/>
      <c r="AO118" s="1316"/>
      <c r="AP118" s="1316"/>
      <c r="AQ118" s="1316"/>
      <c r="AR118" s="1316"/>
      <c r="AS118" s="1301"/>
      <c r="AT118" s="1301"/>
      <c r="AU118" s="1301"/>
      <c r="AV118" s="1301"/>
      <c r="AW118" s="1301"/>
      <c r="AX118" s="1301"/>
      <c r="AY118" s="1301"/>
      <c r="AZ118" s="1301"/>
      <c r="BA118" s="1301"/>
      <c r="BB118" s="1301"/>
      <c r="BC118" s="1301"/>
      <c r="BD118" s="1301"/>
    </row>
    <row r="119" spans="3:56" ht="12" hidden="1" customHeight="1">
      <c r="C119" s="1382"/>
      <c r="D119" s="1380"/>
      <c r="E119" s="1380"/>
      <c r="F119" s="1380"/>
      <c r="G119" s="1380"/>
      <c r="H119" s="1380"/>
      <c r="I119" s="1380"/>
      <c r="J119" s="1380"/>
      <c r="AG119" s="1316"/>
      <c r="AH119" s="1316"/>
      <c r="AI119" s="1316"/>
      <c r="AJ119" s="1316"/>
      <c r="AK119" s="1316"/>
      <c r="AL119" s="1316"/>
      <c r="AM119" s="1316"/>
      <c r="AN119" s="1316"/>
      <c r="AO119" s="1316"/>
      <c r="AP119" s="1316"/>
      <c r="AQ119" s="1316"/>
      <c r="AR119" s="1316"/>
      <c r="AS119" s="1301"/>
      <c r="AT119" s="1301"/>
      <c r="AU119" s="1301"/>
      <c r="AV119" s="1301"/>
      <c r="AW119" s="1301"/>
      <c r="AX119" s="1301"/>
      <c r="AY119" s="1301"/>
      <c r="AZ119" s="1301"/>
      <c r="BA119" s="1301"/>
      <c r="BB119" s="1301"/>
      <c r="BC119" s="1301"/>
      <c r="BD119" s="1301"/>
    </row>
    <row r="120" spans="3:56" ht="12" hidden="1" customHeight="1">
      <c r="C120" s="1144"/>
      <c r="AG120" s="1316"/>
      <c r="AH120" s="1316"/>
      <c r="AI120" s="1316"/>
      <c r="AJ120" s="1316"/>
      <c r="AK120" s="1316"/>
      <c r="AL120" s="1316"/>
      <c r="AM120" s="1316"/>
      <c r="AN120" s="1316"/>
      <c r="AO120" s="1316"/>
      <c r="AP120" s="1316"/>
      <c r="AQ120" s="1316"/>
      <c r="AR120" s="1316"/>
      <c r="AS120" s="1301"/>
      <c r="AT120" s="1301"/>
      <c r="AU120" s="1301"/>
      <c r="AV120" s="1301"/>
      <c r="AW120" s="1301"/>
      <c r="AX120" s="1301"/>
      <c r="AY120" s="1301"/>
      <c r="AZ120" s="1301"/>
      <c r="BA120" s="1301"/>
      <c r="BB120" s="1301"/>
      <c r="BC120" s="1301"/>
      <c r="BD120" s="1301"/>
    </row>
    <row r="121" spans="3:56" ht="12" hidden="1" customHeight="1">
      <c r="C121" s="1381"/>
      <c r="D121" s="1380"/>
      <c r="E121" s="1380"/>
      <c r="F121" s="1380"/>
      <c r="G121" s="1380"/>
      <c r="H121" s="1380"/>
      <c r="I121" s="1380"/>
      <c r="J121" s="1380"/>
      <c r="AG121" s="1316"/>
      <c r="AH121" s="1316"/>
      <c r="AI121" s="1316"/>
      <c r="AJ121" s="1316"/>
      <c r="AK121" s="1316"/>
      <c r="AL121" s="1316"/>
      <c r="AM121" s="1316"/>
      <c r="AN121" s="1316"/>
      <c r="AO121" s="1316"/>
      <c r="AP121" s="1316"/>
      <c r="AQ121" s="1316"/>
      <c r="AR121" s="1316"/>
      <c r="AS121" s="1301"/>
      <c r="AT121" s="1301"/>
      <c r="AU121" s="1301"/>
      <c r="AV121" s="1301"/>
      <c r="AW121" s="1301"/>
      <c r="AX121" s="1301"/>
      <c r="AY121" s="1301"/>
      <c r="AZ121" s="1301"/>
      <c r="BA121" s="1301"/>
      <c r="BB121" s="1301"/>
      <c r="BC121" s="1301"/>
      <c r="BD121" s="1301"/>
    </row>
    <row r="122" spans="3:56" ht="12" hidden="1" customHeight="1">
      <c r="C122" s="1381"/>
      <c r="D122" s="1380"/>
      <c r="E122" s="1380"/>
      <c r="F122" s="1380"/>
      <c r="G122" s="1380"/>
      <c r="H122" s="1380"/>
      <c r="I122" s="1380"/>
      <c r="J122" s="1380"/>
      <c r="AG122" s="1316"/>
      <c r="AH122" s="1316"/>
      <c r="AI122" s="1316"/>
      <c r="AJ122" s="1316"/>
      <c r="AK122" s="1316"/>
      <c r="AL122" s="1316"/>
      <c r="AM122" s="1316"/>
      <c r="AN122" s="1316"/>
      <c r="AO122" s="1316"/>
      <c r="AP122" s="1316"/>
      <c r="AQ122" s="1316"/>
      <c r="AR122" s="1316"/>
      <c r="AS122" s="1301"/>
      <c r="AT122" s="1301"/>
      <c r="AU122" s="1301"/>
      <c r="AV122" s="1301"/>
      <c r="AW122" s="1301"/>
      <c r="AX122" s="1301"/>
      <c r="AY122" s="1301"/>
      <c r="AZ122" s="1301"/>
      <c r="BA122" s="1301"/>
      <c r="BB122" s="1301"/>
      <c r="BC122" s="1301"/>
      <c r="BD122" s="1301"/>
    </row>
    <row r="123" spans="3:56" ht="12" hidden="1" customHeight="1">
      <c r="C123" s="1144"/>
      <c r="AG123" s="1316"/>
      <c r="AH123" s="1316"/>
      <c r="AI123" s="1316"/>
      <c r="AJ123" s="1316"/>
      <c r="AK123" s="1316"/>
      <c r="AL123" s="1316"/>
      <c r="AM123" s="1316"/>
      <c r="AN123" s="1316"/>
      <c r="AO123" s="1316"/>
      <c r="AP123" s="1316"/>
      <c r="AQ123" s="1316"/>
      <c r="AR123" s="1316"/>
      <c r="AS123" s="1301"/>
      <c r="AT123" s="1301"/>
      <c r="AU123" s="1301"/>
      <c r="AV123" s="1301"/>
      <c r="AW123" s="1301"/>
      <c r="AX123" s="1301"/>
      <c r="AY123" s="1301"/>
      <c r="AZ123" s="1301"/>
      <c r="BA123" s="1301"/>
      <c r="BB123" s="1301"/>
      <c r="BC123" s="1301"/>
      <c r="BD123" s="1301"/>
    </row>
    <row r="124" spans="3:56" ht="12" hidden="1" customHeight="1">
      <c r="C124" s="1358"/>
      <c r="D124" s="1380"/>
      <c r="E124" s="1380"/>
      <c r="F124" s="1380"/>
      <c r="G124" s="1380"/>
      <c r="H124" s="1380"/>
      <c r="I124" s="1380"/>
      <c r="J124" s="1380"/>
      <c r="AG124" s="1316"/>
      <c r="AH124" s="1316"/>
      <c r="AI124" s="1316"/>
      <c r="AJ124" s="1316"/>
      <c r="AK124" s="1316"/>
      <c r="AL124" s="1316"/>
      <c r="AM124" s="1316"/>
      <c r="AN124" s="1316"/>
      <c r="AO124" s="1316"/>
      <c r="AP124" s="1316"/>
      <c r="AQ124" s="1316"/>
      <c r="AR124" s="1316"/>
      <c r="AS124" s="1301"/>
      <c r="AT124" s="1301"/>
      <c r="AU124" s="1301"/>
      <c r="AV124" s="1301"/>
      <c r="AW124" s="1301"/>
      <c r="AX124" s="1301"/>
      <c r="AY124" s="1301"/>
      <c r="AZ124" s="1301"/>
      <c r="BA124" s="1301"/>
      <c r="BB124" s="1301"/>
      <c r="BC124" s="1301"/>
      <c r="BD124" s="1301"/>
    </row>
    <row r="125" spans="3:56" ht="12" hidden="1" customHeight="1">
      <c r="C125" s="1144"/>
      <c r="AG125" s="1316"/>
      <c r="AH125" s="1316"/>
      <c r="AI125" s="1316"/>
      <c r="AJ125" s="1316"/>
      <c r="AK125" s="1316"/>
      <c r="AL125" s="1316"/>
      <c r="AM125" s="1316"/>
      <c r="AN125" s="1316"/>
      <c r="AO125" s="1316"/>
      <c r="AP125" s="1316"/>
      <c r="AQ125" s="1316"/>
      <c r="AR125" s="1316"/>
      <c r="AS125" s="1301"/>
      <c r="AT125" s="1301"/>
      <c r="AU125" s="1301"/>
      <c r="AV125" s="1301"/>
      <c r="AW125" s="1301"/>
      <c r="AX125" s="1301"/>
      <c r="AY125" s="1301"/>
      <c r="AZ125" s="1301"/>
      <c r="BA125" s="1301"/>
      <c r="BB125" s="1301"/>
      <c r="BC125" s="1301"/>
      <c r="BD125" s="1301"/>
    </row>
    <row r="126" spans="3:56" ht="63.75" hidden="1" customHeight="1">
      <c r="C126" s="1358"/>
      <c r="D126" s="1380"/>
      <c r="E126" s="1380"/>
      <c r="F126" s="1380"/>
      <c r="G126" s="1380"/>
      <c r="H126" s="1380"/>
      <c r="I126" s="1380"/>
      <c r="J126" s="1380"/>
      <c r="AG126" s="1316"/>
      <c r="AH126" s="1316"/>
      <c r="AI126" s="1316"/>
      <c r="AJ126" s="1316"/>
      <c r="AK126" s="1316"/>
      <c r="AL126" s="1316"/>
      <c r="AM126" s="1316"/>
      <c r="AN126" s="1316"/>
      <c r="AO126" s="1316"/>
      <c r="AP126" s="1316"/>
      <c r="AQ126" s="1316"/>
      <c r="AR126" s="1316"/>
      <c r="AS126" s="1301"/>
      <c r="AT126" s="1301"/>
      <c r="AU126" s="1301"/>
      <c r="AV126" s="1301"/>
      <c r="AW126" s="1301"/>
      <c r="AX126" s="1301"/>
      <c r="AY126" s="1301"/>
      <c r="AZ126" s="1301"/>
      <c r="BA126" s="1301"/>
      <c r="BB126" s="1301"/>
      <c r="BC126" s="1301"/>
      <c r="BD126" s="1301"/>
    </row>
    <row r="127" spans="3:56" ht="12" hidden="1" customHeight="1">
      <c r="C127" s="1144"/>
      <c r="AG127" s="1316"/>
      <c r="AH127" s="1316"/>
      <c r="AI127" s="1316"/>
      <c r="AJ127" s="1316"/>
      <c r="AK127" s="1316"/>
      <c r="AL127" s="1316"/>
      <c r="AM127" s="1316"/>
      <c r="AN127" s="1316"/>
      <c r="AO127" s="1316"/>
      <c r="AP127" s="1316"/>
      <c r="AQ127" s="1316"/>
      <c r="AR127" s="1316"/>
      <c r="AS127" s="1301"/>
      <c r="AT127" s="1301"/>
      <c r="AU127" s="1301"/>
      <c r="AV127" s="1301"/>
      <c r="AW127" s="1301"/>
      <c r="AX127" s="1301"/>
      <c r="AY127" s="1301"/>
      <c r="AZ127" s="1301"/>
      <c r="BA127" s="1301"/>
      <c r="BB127" s="1301"/>
      <c r="BC127" s="1301"/>
      <c r="BD127" s="1301"/>
    </row>
    <row r="128" spans="3:56" ht="12" hidden="1" customHeight="1">
      <c r="C128" s="1358"/>
      <c r="D128" s="1380"/>
      <c r="E128" s="1380"/>
      <c r="F128" s="1380"/>
      <c r="G128" s="1380"/>
      <c r="H128" s="1380"/>
      <c r="I128" s="1380"/>
      <c r="J128" s="1380"/>
      <c r="AG128" s="1316"/>
      <c r="AH128" s="1316"/>
      <c r="AI128" s="1316"/>
      <c r="AJ128" s="1316"/>
      <c r="AK128" s="1316"/>
      <c r="AL128" s="1316"/>
      <c r="AM128" s="1316"/>
      <c r="AN128" s="1316"/>
      <c r="AO128" s="1316"/>
      <c r="AP128" s="1316"/>
      <c r="AQ128" s="1316"/>
      <c r="AR128" s="1316"/>
      <c r="AS128" s="1301"/>
      <c r="AT128" s="1301"/>
      <c r="AU128" s="1301"/>
      <c r="AV128" s="1301"/>
      <c r="AW128" s="1301"/>
      <c r="AX128" s="1301"/>
      <c r="AY128" s="1301"/>
      <c r="AZ128" s="1301"/>
      <c r="BA128" s="1301"/>
      <c r="BB128" s="1301"/>
      <c r="BC128" s="1301"/>
      <c r="BD128" s="1301"/>
    </row>
    <row r="129" spans="3:56" ht="12" hidden="1" customHeight="1">
      <c r="C129" s="1144"/>
      <c r="AG129" s="1316"/>
      <c r="AH129" s="1316"/>
      <c r="AI129" s="1316"/>
      <c r="AJ129" s="1316"/>
      <c r="AK129" s="1316"/>
      <c r="AL129" s="1316"/>
      <c r="AM129" s="1316"/>
      <c r="AN129" s="1316"/>
      <c r="AO129" s="1316"/>
      <c r="AP129" s="1316"/>
      <c r="AQ129" s="1316"/>
      <c r="AR129" s="1316"/>
      <c r="AS129" s="1301"/>
      <c r="AT129" s="1301"/>
      <c r="AU129" s="1301"/>
      <c r="AV129" s="1301"/>
      <c r="AW129" s="1301"/>
      <c r="AX129" s="1301"/>
      <c r="AY129" s="1301"/>
      <c r="AZ129" s="1301"/>
      <c r="BA129" s="1301"/>
      <c r="BB129" s="1301"/>
      <c r="BC129" s="1301"/>
      <c r="BD129" s="1301"/>
    </row>
    <row r="130" spans="3:56" ht="12" hidden="1" customHeight="1">
      <c r="C130" s="1382"/>
      <c r="D130" s="1380"/>
      <c r="E130" s="1380"/>
      <c r="F130" s="1380"/>
      <c r="G130" s="1380"/>
      <c r="H130" s="1380"/>
      <c r="I130" s="1380"/>
      <c r="J130" s="1380"/>
      <c r="AG130" s="1316"/>
      <c r="AH130" s="1316"/>
      <c r="AI130" s="1316"/>
      <c r="AJ130" s="1316"/>
      <c r="AK130" s="1316"/>
      <c r="AL130" s="1316"/>
      <c r="AM130" s="1316"/>
      <c r="AN130" s="1316"/>
      <c r="AO130" s="1316"/>
      <c r="AP130" s="1316"/>
      <c r="AQ130" s="1316"/>
      <c r="AR130" s="1316"/>
      <c r="AS130" s="1301"/>
      <c r="AT130" s="1301"/>
      <c r="AU130" s="1301"/>
      <c r="AV130" s="1301"/>
      <c r="AW130" s="1301"/>
      <c r="AX130" s="1301"/>
      <c r="AY130" s="1301"/>
      <c r="AZ130" s="1301"/>
      <c r="BA130" s="1301"/>
      <c r="BB130" s="1301"/>
      <c r="BC130" s="1301"/>
      <c r="BD130" s="1301"/>
    </row>
    <row r="131" spans="3:56" ht="12" hidden="1" customHeight="1">
      <c r="C131" s="1382"/>
      <c r="D131" s="1380"/>
      <c r="E131" s="1380"/>
      <c r="F131" s="1380"/>
      <c r="G131" s="1380"/>
      <c r="H131" s="1380"/>
      <c r="I131" s="1380"/>
      <c r="J131" s="1380"/>
      <c r="AG131" s="1316"/>
      <c r="AH131" s="1316"/>
      <c r="AI131" s="1316"/>
      <c r="AJ131" s="1316"/>
      <c r="AK131" s="1316"/>
      <c r="AL131" s="1316"/>
      <c r="AM131" s="1316"/>
      <c r="AN131" s="1316"/>
      <c r="AO131" s="1316"/>
      <c r="AP131" s="1316"/>
      <c r="AQ131" s="1316"/>
      <c r="AR131" s="1316"/>
      <c r="AS131" s="1301"/>
      <c r="AT131" s="1301"/>
      <c r="AU131" s="1301"/>
      <c r="AV131" s="1301"/>
      <c r="AW131" s="1301"/>
      <c r="AX131" s="1301"/>
      <c r="AY131" s="1301"/>
      <c r="AZ131" s="1301"/>
      <c r="BA131" s="1301"/>
      <c r="BB131" s="1301"/>
      <c r="BC131" s="1301"/>
      <c r="BD131" s="1301"/>
    </row>
    <row r="132" spans="3:56" ht="12" hidden="1" customHeight="1">
      <c r="C132" s="1144"/>
      <c r="AG132" s="1316"/>
      <c r="AH132" s="1316"/>
      <c r="AI132" s="1316"/>
      <c r="AJ132" s="1316"/>
      <c r="AK132" s="1316"/>
      <c r="AL132" s="1316"/>
      <c r="AM132" s="1316"/>
      <c r="AN132" s="1316"/>
      <c r="AO132" s="1316"/>
      <c r="AP132" s="1316"/>
      <c r="AQ132" s="1316"/>
      <c r="AR132" s="1316"/>
      <c r="AS132" s="1301"/>
      <c r="AT132" s="1301"/>
      <c r="AU132" s="1301"/>
      <c r="AV132" s="1301"/>
      <c r="AW132" s="1301"/>
      <c r="AX132" s="1301"/>
      <c r="AY132" s="1301"/>
      <c r="AZ132" s="1301"/>
      <c r="BA132" s="1301"/>
      <c r="BB132" s="1301"/>
      <c r="BC132" s="1301"/>
      <c r="BD132" s="1301"/>
    </row>
    <row r="133" spans="3:56" ht="12" hidden="1" customHeight="1">
      <c r="C133" s="1381"/>
      <c r="D133" s="1380"/>
      <c r="E133" s="1380"/>
      <c r="F133" s="1380"/>
      <c r="G133" s="1380"/>
      <c r="H133" s="1380"/>
      <c r="I133" s="1380"/>
      <c r="J133" s="1380"/>
      <c r="AG133" s="1316"/>
      <c r="AH133" s="1316"/>
      <c r="AI133" s="1316"/>
      <c r="AJ133" s="1316"/>
      <c r="AK133" s="1316"/>
      <c r="AL133" s="1316"/>
      <c r="AM133" s="1316"/>
      <c r="AN133" s="1316"/>
      <c r="AO133" s="1316"/>
      <c r="AP133" s="1316"/>
      <c r="AQ133" s="1316"/>
      <c r="AR133" s="1316"/>
      <c r="AS133" s="1301"/>
      <c r="AT133" s="1301"/>
      <c r="AU133" s="1301"/>
      <c r="AV133" s="1301"/>
      <c r="AW133" s="1301"/>
      <c r="AX133" s="1301"/>
      <c r="AY133" s="1301"/>
      <c r="AZ133" s="1301"/>
      <c r="BA133" s="1301"/>
      <c r="BB133" s="1301"/>
      <c r="BC133" s="1301"/>
      <c r="BD133" s="1301"/>
    </row>
    <row r="134" spans="3:56" ht="12" hidden="1" customHeight="1">
      <c r="C134" s="1144"/>
      <c r="AG134" s="1316"/>
      <c r="AH134" s="1316"/>
      <c r="AI134" s="1316"/>
      <c r="AJ134" s="1316"/>
      <c r="AK134" s="1316"/>
      <c r="AL134" s="1316"/>
      <c r="AM134" s="1316"/>
      <c r="AN134" s="1316"/>
      <c r="AO134" s="1316"/>
      <c r="AP134" s="1316"/>
      <c r="AQ134" s="1316"/>
      <c r="AR134" s="1316"/>
      <c r="AS134" s="1301"/>
      <c r="AT134" s="1301"/>
      <c r="AU134" s="1301"/>
      <c r="AV134" s="1301"/>
      <c r="AW134" s="1301"/>
      <c r="AX134" s="1301"/>
      <c r="AY134" s="1301"/>
      <c r="AZ134" s="1301"/>
      <c r="BA134" s="1301"/>
      <c r="BB134" s="1301"/>
      <c r="BC134" s="1301"/>
      <c r="BD134" s="1301"/>
    </row>
    <row r="135" spans="3:56" ht="25.5" hidden="1" customHeight="1">
      <c r="C135" s="1358"/>
      <c r="D135" s="1380"/>
      <c r="E135" s="1380"/>
      <c r="F135" s="1380"/>
      <c r="G135" s="1380"/>
      <c r="H135" s="1380"/>
      <c r="I135" s="1380"/>
      <c r="J135" s="1380"/>
      <c r="AG135" s="1316"/>
      <c r="AH135" s="1316"/>
      <c r="AI135" s="1316"/>
      <c r="AJ135" s="1316"/>
      <c r="AK135" s="1316"/>
      <c r="AL135" s="1316"/>
      <c r="AM135" s="1316"/>
      <c r="AN135" s="1316"/>
      <c r="AO135" s="1316"/>
      <c r="AP135" s="1316"/>
      <c r="AQ135" s="1316"/>
      <c r="AR135" s="1316"/>
      <c r="AS135" s="1301"/>
      <c r="AT135" s="1301"/>
      <c r="AU135" s="1301"/>
      <c r="AV135" s="1301"/>
      <c r="AW135" s="1301"/>
      <c r="AX135" s="1301"/>
      <c r="AY135" s="1301"/>
      <c r="AZ135" s="1301"/>
      <c r="BA135" s="1301"/>
      <c r="BB135" s="1301"/>
      <c r="BC135" s="1301"/>
      <c r="BD135" s="1301"/>
    </row>
    <row r="136" spans="3:56" ht="12" hidden="1" customHeight="1">
      <c r="C136" s="1144"/>
      <c r="AG136" s="1316"/>
      <c r="AH136" s="1316"/>
      <c r="AI136" s="1316"/>
      <c r="AJ136" s="1316"/>
      <c r="AK136" s="1316"/>
      <c r="AL136" s="1316"/>
      <c r="AM136" s="1316"/>
      <c r="AN136" s="1316"/>
      <c r="AO136" s="1316"/>
      <c r="AP136" s="1316"/>
      <c r="AQ136" s="1316"/>
      <c r="AR136" s="1316"/>
      <c r="AS136" s="1301"/>
      <c r="AT136" s="1301"/>
      <c r="AU136" s="1301"/>
      <c r="AV136" s="1301"/>
      <c r="AW136" s="1301"/>
      <c r="AX136" s="1301"/>
      <c r="AY136" s="1301"/>
      <c r="AZ136" s="1301"/>
      <c r="BA136" s="1301"/>
      <c r="BB136" s="1301"/>
      <c r="BC136" s="1301"/>
      <c r="BD136" s="1301"/>
    </row>
    <row r="137" spans="3:56" ht="12" hidden="1" customHeight="1">
      <c r="C137" s="1358"/>
      <c r="D137" s="1380"/>
      <c r="E137" s="1380"/>
      <c r="F137" s="1380"/>
      <c r="G137" s="1380"/>
      <c r="H137" s="1380"/>
      <c r="I137" s="1380"/>
      <c r="J137" s="1380"/>
      <c r="AG137" s="1316"/>
      <c r="AH137" s="1316"/>
      <c r="AI137" s="1316"/>
      <c r="AJ137" s="1316"/>
      <c r="AK137" s="1316"/>
      <c r="AL137" s="1316"/>
      <c r="AM137" s="1316"/>
      <c r="AN137" s="1316"/>
      <c r="AO137" s="1316"/>
      <c r="AP137" s="1316"/>
      <c r="AQ137" s="1316"/>
      <c r="AR137" s="1316"/>
      <c r="AS137" s="1301"/>
      <c r="AT137" s="1301"/>
      <c r="AU137" s="1301"/>
      <c r="AV137" s="1301"/>
      <c r="AW137" s="1301"/>
      <c r="AX137" s="1301"/>
      <c r="AY137" s="1301"/>
      <c r="AZ137" s="1301"/>
      <c r="BA137" s="1301"/>
      <c r="BB137" s="1301"/>
      <c r="BC137" s="1301"/>
      <c r="BD137" s="1301"/>
    </row>
    <row r="138" spans="3:56" ht="12" hidden="1" customHeight="1">
      <c r="C138" s="1358"/>
      <c r="D138" s="1380"/>
      <c r="E138" s="1380"/>
      <c r="F138" s="1380"/>
      <c r="G138" s="1380"/>
      <c r="H138" s="1380"/>
      <c r="I138" s="1380"/>
      <c r="J138" s="1380"/>
      <c r="AG138" s="1316"/>
      <c r="AH138" s="1316"/>
      <c r="AI138" s="1316"/>
      <c r="AJ138" s="1316"/>
      <c r="AK138" s="1316"/>
      <c r="AL138" s="1316"/>
      <c r="AM138" s="1316"/>
      <c r="AN138" s="1316"/>
      <c r="AO138" s="1316"/>
      <c r="AP138" s="1316"/>
      <c r="AQ138" s="1316"/>
      <c r="AR138" s="1316"/>
      <c r="AS138" s="1301"/>
      <c r="AT138" s="1301"/>
      <c r="AU138" s="1301"/>
      <c r="AV138" s="1301"/>
      <c r="AW138" s="1301"/>
      <c r="AX138" s="1301"/>
      <c r="AY138" s="1301"/>
      <c r="AZ138" s="1301"/>
      <c r="BA138" s="1301"/>
      <c r="BB138" s="1301"/>
      <c r="BC138" s="1301"/>
      <c r="BD138" s="1301"/>
    </row>
    <row r="139" spans="3:56" ht="12" hidden="1" customHeight="1">
      <c r="C139" s="1358"/>
      <c r="D139" s="1380"/>
      <c r="E139" s="1380"/>
      <c r="F139" s="1380"/>
      <c r="G139" s="1380"/>
      <c r="H139" s="1380"/>
      <c r="I139" s="1380"/>
      <c r="J139" s="1380"/>
      <c r="AG139" s="1316"/>
      <c r="AH139" s="1316"/>
      <c r="AI139" s="1316"/>
      <c r="AJ139" s="1316"/>
      <c r="AK139" s="1316"/>
      <c r="AL139" s="1316"/>
      <c r="AM139" s="1316"/>
      <c r="AN139" s="1316"/>
      <c r="AO139" s="1316"/>
      <c r="AP139" s="1316"/>
      <c r="AQ139" s="1316"/>
      <c r="AR139" s="1316"/>
      <c r="AS139" s="1301"/>
      <c r="AT139" s="1301"/>
      <c r="AU139" s="1301"/>
      <c r="AV139" s="1301"/>
      <c r="AW139" s="1301"/>
      <c r="AX139" s="1301"/>
      <c r="AY139" s="1301"/>
      <c r="AZ139" s="1301"/>
      <c r="BA139" s="1301"/>
      <c r="BB139" s="1301"/>
      <c r="BC139" s="1301"/>
      <c r="BD139" s="1301"/>
    </row>
    <row r="140" spans="3:56" ht="12" hidden="1" customHeight="1">
      <c r="C140" s="1358"/>
      <c r="D140" s="1380"/>
      <c r="E140" s="1380"/>
      <c r="F140" s="1380"/>
      <c r="G140" s="1380"/>
      <c r="H140" s="1380"/>
      <c r="I140" s="1380"/>
      <c r="J140" s="1380"/>
      <c r="AG140" s="1316"/>
      <c r="AH140" s="1316"/>
      <c r="AI140" s="1316"/>
      <c r="AJ140" s="1316"/>
      <c r="AK140" s="1316"/>
      <c r="AL140" s="1316"/>
      <c r="AM140" s="1316"/>
      <c r="AN140" s="1316"/>
      <c r="AO140" s="1316"/>
      <c r="AP140" s="1316"/>
      <c r="AQ140" s="1316"/>
      <c r="AR140" s="1316"/>
      <c r="AS140" s="1301"/>
      <c r="AT140" s="1301"/>
      <c r="AU140" s="1301"/>
      <c r="AV140" s="1301"/>
      <c r="AW140" s="1301"/>
      <c r="AX140" s="1301"/>
      <c r="AY140" s="1301"/>
      <c r="AZ140" s="1301"/>
      <c r="BA140" s="1301"/>
      <c r="BB140" s="1301"/>
      <c r="BC140" s="1301"/>
      <c r="BD140" s="1301"/>
    </row>
    <row r="141" spans="3:56" ht="12" hidden="1" customHeight="1">
      <c r="C141" s="1144"/>
      <c r="AG141" s="1316"/>
      <c r="AH141" s="1316"/>
      <c r="AI141" s="1316"/>
      <c r="AJ141" s="1316"/>
      <c r="AK141" s="1316"/>
      <c r="AL141" s="1316"/>
      <c r="AM141" s="1316"/>
      <c r="AN141" s="1316"/>
      <c r="AO141" s="1316"/>
      <c r="AP141" s="1316"/>
      <c r="AQ141" s="1316"/>
      <c r="AR141" s="1316"/>
      <c r="AS141" s="1301"/>
      <c r="AT141" s="1301"/>
      <c r="AU141" s="1301"/>
      <c r="AV141" s="1301"/>
      <c r="AW141" s="1301"/>
      <c r="AX141" s="1301"/>
      <c r="AY141" s="1301"/>
      <c r="AZ141" s="1301"/>
      <c r="BA141" s="1301"/>
      <c r="BB141" s="1301"/>
      <c r="BC141" s="1301"/>
      <c r="BD141" s="1301"/>
    </row>
    <row r="142" spans="3:56" ht="25.5" hidden="1" customHeight="1">
      <c r="C142" s="1358"/>
      <c r="D142" s="1380"/>
      <c r="E142" s="1380"/>
      <c r="F142" s="1380"/>
      <c r="G142" s="1380"/>
      <c r="H142" s="1380"/>
      <c r="I142" s="1380"/>
      <c r="J142" s="1380"/>
      <c r="AG142" s="1316"/>
      <c r="AH142" s="1316"/>
      <c r="AI142" s="1316"/>
      <c r="AJ142" s="1316"/>
      <c r="AK142" s="1316"/>
      <c r="AL142" s="1316"/>
      <c r="AM142" s="1316"/>
      <c r="AN142" s="1316"/>
      <c r="AO142" s="1316"/>
      <c r="AP142" s="1316"/>
      <c r="AQ142" s="1316"/>
      <c r="AR142" s="1316"/>
      <c r="AS142" s="1301"/>
      <c r="AT142" s="1301"/>
      <c r="AU142" s="1301"/>
      <c r="AV142" s="1301"/>
      <c r="AW142" s="1301"/>
      <c r="AX142" s="1301"/>
      <c r="AY142" s="1301"/>
      <c r="AZ142" s="1301"/>
      <c r="BA142" s="1301"/>
      <c r="BB142" s="1301"/>
      <c r="BC142" s="1301"/>
      <c r="BD142" s="1301"/>
    </row>
    <row r="143" spans="3:56" ht="12" hidden="1" customHeight="1">
      <c r="C143" s="1144"/>
      <c r="AG143" s="1316"/>
      <c r="AH143" s="1316"/>
      <c r="AI143" s="1316"/>
      <c r="AJ143" s="1316"/>
      <c r="AK143" s="1316"/>
      <c r="AL143" s="1316"/>
      <c r="AM143" s="1316"/>
      <c r="AN143" s="1316"/>
      <c r="AO143" s="1316"/>
      <c r="AP143" s="1316"/>
      <c r="AQ143" s="1316"/>
      <c r="AR143" s="1316"/>
      <c r="AS143" s="1301"/>
      <c r="AT143" s="1301"/>
      <c r="AU143" s="1301"/>
      <c r="AV143" s="1301"/>
      <c r="AW143" s="1301"/>
      <c r="AX143" s="1301"/>
      <c r="AY143" s="1301"/>
      <c r="AZ143" s="1301"/>
      <c r="BA143" s="1301"/>
      <c r="BB143" s="1301"/>
      <c r="BC143" s="1301"/>
      <c r="BD143" s="1301"/>
    </row>
    <row r="144" spans="3:56" ht="63.75" hidden="1" customHeight="1">
      <c r="C144" s="1358"/>
      <c r="D144" s="1380"/>
      <c r="E144" s="1380"/>
      <c r="F144" s="1380"/>
      <c r="G144" s="1380"/>
      <c r="H144" s="1380"/>
      <c r="I144" s="1380"/>
      <c r="J144" s="1380"/>
      <c r="AG144" s="1316"/>
      <c r="AH144" s="1316"/>
      <c r="AI144" s="1316"/>
      <c r="AJ144" s="1316"/>
      <c r="AK144" s="1316"/>
      <c r="AL144" s="1316"/>
      <c r="AM144" s="1316"/>
      <c r="AN144" s="1316"/>
      <c r="AO144" s="1316"/>
      <c r="AP144" s="1316"/>
      <c r="AQ144" s="1316"/>
      <c r="AR144" s="1316"/>
      <c r="AS144" s="1301"/>
      <c r="AT144" s="1301"/>
      <c r="AU144" s="1301"/>
      <c r="AV144" s="1301"/>
      <c r="AW144" s="1301"/>
      <c r="AX144" s="1301"/>
      <c r="AY144" s="1301"/>
      <c r="AZ144" s="1301"/>
      <c r="BA144" s="1301"/>
      <c r="BB144" s="1301"/>
      <c r="BC144" s="1301"/>
      <c r="BD144" s="1301"/>
    </row>
    <row r="145" spans="3:56" ht="12" hidden="1" customHeight="1">
      <c r="C145" s="1144"/>
      <c r="AG145" s="1316"/>
      <c r="AH145" s="1316"/>
      <c r="AI145" s="1316"/>
      <c r="AJ145" s="1316"/>
      <c r="AK145" s="1316"/>
      <c r="AL145" s="1316"/>
      <c r="AM145" s="1316"/>
      <c r="AN145" s="1316"/>
      <c r="AO145" s="1316"/>
      <c r="AP145" s="1316"/>
      <c r="AQ145" s="1316"/>
      <c r="AR145" s="1316"/>
      <c r="AS145" s="1301"/>
      <c r="AT145" s="1301"/>
      <c r="AU145" s="1301"/>
      <c r="AV145" s="1301"/>
      <c r="AW145" s="1301"/>
      <c r="AX145" s="1301"/>
      <c r="AY145" s="1301"/>
      <c r="AZ145" s="1301"/>
      <c r="BA145" s="1301"/>
      <c r="BB145" s="1301"/>
      <c r="BC145" s="1301"/>
      <c r="BD145" s="1301"/>
    </row>
    <row r="146" spans="3:56" ht="12" hidden="1" customHeight="1">
      <c r="C146" s="1358"/>
      <c r="D146" s="1380"/>
      <c r="E146" s="1380"/>
      <c r="F146" s="1380"/>
      <c r="G146" s="1380"/>
      <c r="H146" s="1380"/>
      <c r="I146" s="1380"/>
      <c r="J146" s="1380"/>
      <c r="AG146" s="1316"/>
      <c r="AH146" s="1316"/>
      <c r="AI146" s="1316"/>
      <c r="AJ146" s="1316"/>
      <c r="AK146" s="1316"/>
      <c r="AL146" s="1316"/>
      <c r="AM146" s="1316"/>
      <c r="AN146" s="1316"/>
      <c r="AO146" s="1316"/>
      <c r="AP146" s="1316"/>
      <c r="AQ146" s="1316"/>
      <c r="AR146" s="1316"/>
      <c r="AS146" s="1301"/>
      <c r="AT146" s="1301"/>
      <c r="AU146" s="1301"/>
      <c r="AV146" s="1301"/>
      <c r="AW146" s="1301"/>
      <c r="AX146" s="1301"/>
      <c r="AY146" s="1301"/>
      <c r="AZ146" s="1301"/>
      <c r="BA146" s="1301"/>
      <c r="BB146" s="1301"/>
      <c r="BC146" s="1301"/>
      <c r="BD146" s="1301"/>
    </row>
    <row r="147" spans="3:56" ht="12" hidden="1" customHeight="1">
      <c r="C147" s="1144"/>
      <c r="AG147" s="1316"/>
      <c r="AH147" s="1316"/>
      <c r="AI147" s="1316"/>
      <c r="AJ147" s="1316"/>
      <c r="AK147" s="1316"/>
      <c r="AL147" s="1316"/>
      <c r="AM147" s="1316"/>
      <c r="AN147" s="1316"/>
      <c r="AO147" s="1316"/>
      <c r="AP147" s="1316"/>
      <c r="AQ147" s="1316"/>
      <c r="AR147" s="1316"/>
      <c r="AS147" s="1301"/>
      <c r="AT147" s="1301"/>
      <c r="AU147" s="1301"/>
      <c r="AV147" s="1301"/>
      <c r="AW147" s="1301"/>
      <c r="AX147" s="1301"/>
      <c r="AY147" s="1301"/>
      <c r="AZ147" s="1301"/>
      <c r="BA147" s="1301"/>
      <c r="BB147" s="1301"/>
      <c r="BC147" s="1301"/>
      <c r="BD147" s="1301"/>
    </row>
    <row r="148" spans="3:56" ht="25.5" hidden="1" customHeight="1">
      <c r="C148" s="1358"/>
      <c r="D148" s="1380"/>
      <c r="E148" s="1380"/>
      <c r="F148" s="1380"/>
      <c r="G148" s="1380"/>
      <c r="H148" s="1380"/>
      <c r="I148" s="1380"/>
      <c r="J148" s="1380"/>
      <c r="AG148" s="1316"/>
      <c r="AH148" s="1316"/>
      <c r="AI148" s="1316"/>
      <c r="AJ148" s="1316"/>
      <c r="AK148" s="1316"/>
      <c r="AL148" s="1316"/>
      <c r="AM148" s="1316"/>
      <c r="AN148" s="1316"/>
      <c r="AO148" s="1316"/>
      <c r="AP148" s="1316"/>
      <c r="AQ148" s="1316"/>
      <c r="AR148" s="1316"/>
      <c r="AS148" s="1301"/>
      <c r="AT148" s="1301"/>
      <c r="AU148" s="1301"/>
      <c r="AV148" s="1301"/>
      <c r="AW148" s="1301"/>
      <c r="AX148" s="1301"/>
      <c r="AY148" s="1301"/>
      <c r="AZ148" s="1301"/>
      <c r="BA148" s="1301"/>
      <c r="BB148" s="1301"/>
      <c r="BC148" s="1301"/>
      <c r="BD148" s="1301"/>
    </row>
    <row r="149" spans="3:56" ht="12" hidden="1" customHeight="1">
      <c r="AG149" s="1316"/>
      <c r="AH149" s="1316"/>
      <c r="AI149" s="1316"/>
      <c r="AJ149" s="1316"/>
      <c r="AK149" s="1316"/>
      <c r="AL149" s="1316"/>
      <c r="AM149" s="1316"/>
      <c r="AN149" s="1316"/>
      <c r="AO149" s="1316"/>
      <c r="AP149" s="1316"/>
      <c r="AQ149" s="1316"/>
      <c r="AR149" s="1316"/>
      <c r="AS149" s="1301"/>
      <c r="AT149" s="1301"/>
      <c r="AU149" s="1301"/>
      <c r="AV149" s="1301"/>
      <c r="AW149" s="1301"/>
      <c r="AX149" s="1301"/>
      <c r="AY149" s="1301"/>
      <c r="AZ149" s="1301"/>
      <c r="BA149" s="1301"/>
      <c r="BB149" s="1301"/>
      <c r="BC149" s="1301"/>
      <c r="BD149" s="1301"/>
    </row>
    <row r="150" spans="3:56" ht="12" hidden="1" customHeight="1">
      <c r="C150" s="1358"/>
      <c r="D150" s="1380"/>
      <c r="E150" s="1380"/>
      <c r="F150" s="1380"/>
      <c r="G150" s="1380"/>
      <c r="H150" s="1380"/>
      <c r="I150" s="1380"/>
      <c r="J150" s="1380"/>
      <c r="AG150" s="1316"/>
      <c r="AH150" s="1316"/>
      <c r="AI150" s="1316"/>
      <c r="AJ150" s="1316"/>
      <c r="AK150" s="1316"/>
      <c r="AL150" s="1316"/>
      <c r="AM150" s="1316"/>
      <c r="AN150" s="1316"/>
      <c r="AO150" s="1316"/>
      <c r="AP150" s="1316"/>
      <c r="AQ150" s="1316"/>
      <c r="AR150" s="1316"/>
      <c r="AS150" s="1301"/>
      <c r="AT150" s="1301"/>
      <c r="AU150" s="1301"/>
      <c r="AV150" s="1301"/>
      <c r="AW150" s="1301"/>
      <c r="AX150" s="1301"/>
      <c r="AY150" s="1301"/>
      <c r="AZ150" s="1301"/>
      <c r="BA150" s="1301"/>
      <c r="BB150" s="1301"/>
      <c r="BC150" s="1301"/>
      <c r="BD150" s="1301"/>
    </row>
    <row r="151" spans="3:56" ht="12" hidden="1" customHeight="1">
      <c r="C151" s="1382"/>
      <c r="D151" s="1380"/>
      <c r="E151" s="1380"/>
      <c r="F151" s="1380"/>
      <c r="G151" s="1380"/>
      <c r="H151" s="1380"/>
      <c r="I151" s="1380"/>
      <c r="J151" s="1380"/>
      <c r="AG151" s="1316"/>
      <c r="AH151" s="1316"/>
      <c r="AI151" s="1316"/>
      <c r="AJ151" s="1316"/>
      <c r="AK151" s="1316"/>
      <c r="AL151" s="1316"/>
      <c r="AM151" s="1316"/>
      <c r="AN151" s="1316"/>
      <c r="AO151" s="1316"/>
      <c r="AP151" s="1316"/>
      <c r="AQ151" s="1316"/>
      <c r="AR151" s="1316"/>
      <c r="AS151" s="1301"/>
      <c r="AT151" s="1301"/>
      <c r="AU151" s="1301"/>
      <c r="AV151" s="1301"/>
      <c r="AW151" s="1301"/>
      <c r="AX151" s="1301"/>
      <c r="AY151" s="1301"/>
      <c r="AZ151" s="1301"/>
      <c r="BA151" s="1301"/>
      <c r="BB151" s="1301"/>
      <c r="BC151" s="1301"/>
      <c r="BD151" s="1301"/>
    </row>
    <row r="152" spans="3:56" ht="12" hidden="1" customHeight="1">
      <c r="C152" s="1382"/>
      <c r="D152" s="1380"/>
      <c r="E152" s="1380"/>
      <c r="F152" s="1380"/>
      <c r="G152" s="1380"/>
      <c r="H152" s="1380"/>
      <c r="I152" s="1380"/>
      <c r="J152" s="1380"/>
      <c r="AG152" s="1316"/>
      <c r="AH152" s="1316"/>
      <c r="AI152" s="1316"/>
      <c r="AJ152" s="1316"/>
      <c r="AK152" s="1316"/>
      <c r="AL152" s="1316"/>
      <c r="AM152" s="1316"/>
      <c r="AN152" s="1316"/>
      <c r="AO152" s="1316"/>
      <c r="AP152" s="1316"/>
      <c r="AQ152" s="1316"/>
      <c r="AR152" s="1316"/>
      <c r="AS152" s="1301"/>
      <c r="AT152" s="1301"/>
      <c r="AU152" s="1301"/>
      <c r="AV152" s="1301"/>
      <c r="AW152" s="1301"/>
      <c r="AX152" s="1301"/>
      <c r="AY152" s="1301"/>
      <c r="AZ152" s="1301"/>
      <c r="BA152" s="1301"/>
      <c r="BB152" s="1301"/>
      <c r="BC152" s="1301"/>
      <c r="BD152" s="1301"/>
    </row>
    <row r="153" spans="3:56" ht="12" hidden="1" customHeight="1">
      <c r="C153" s="1144"/>
      <c r="AG153" s="1316"/>
      <c r="AH153" s="1316"/>
      <c r="AI153" s="1316"/>
      <c r="AJ153" s="1316"/>
      <c r="AK153" s="1316"/>
      <c r="AL153" s="1316"/>
      <c r="AM153" s="1316"/>
      <c r="AN153" s="1316"/>
      <c r="AO153" s="1316"/>
      <c r="AP153" s="1316"/>
      <c r="AQ153" s="1316"/>
      <c r="AR153" s="1316"/>
      <c r="AS153" s="1301"/>
      <c r="AT153" s="1301"/>
      <c r="AU153" s="1301"/>
      <c r="AV153" s="1301"/>
      <c r="AW153" s="1301"/>
      <c r="AX153" s="1301"/>
      <c r="AY153" s="1301"/>
      <c r="AZ153" s="1301"/>
      <c r="BA153" s="1301"/>
      <c r="BB153" s="1301"/>
      <c r="BC153" s="1301"/>
      <c r="BD153" s="1301"/>
    </row>
    <row r="154" spans="3:56" ht="12" hidden="1" customHeight="1">
      <c r="C154" s="1358"/>
      <c r="D154" s="1380"/>
      <c r="E154" s="1380"/>
      <c r="F154" s="1380"/>
      <c r="G154" s="1380"/>
      <c r="H154" s="1380"/>
      <c r="I154" s="1380"/>
      <c r="J154" s="1380"/>
      <c r="AG154" s="1316"/>
      <c r="AH154" s="1316"/>
      <c r="AI154" s="1316"/>
      <c r="AJ154" s="1316"/>
      <c r="AK154" s="1316"/>
      <c r="AL154" s="1316"/>
      <c r="AM154" s="1316"/>
      <c r="AN154" s="1316"/>
      <c r="AO154" s="1316"/>
      <c r="AP154" s="1316"/>
      <c r="AQ154" s="1316"/>
      <c r="AR154" s="1316"/>
      <c r="AS154" s="1301"/>
      <c r="AT154" s="1301"/>
      <c r="AU154" s="1301"/>
      <c r="AV154" s="1301"/>
      <c r="AW154" s="1301"/>
      <c r="AX154" s="1301"/>
      <c r="AY154" s="1301"/>
      <c r="AZ154" s="1301"/>
      <c r="BA154" s="1301"/>
      <c r="BB154" s="1301"/>
      <c r="BC154" s="1301"/>
      <c r="BD154" s="1301"/>
    </row>
    <row r="155" spans="3:56" ht="12" hidden="1" customHeight="1">
      <c r="C155" s="1358"/>
      <c r="D155" s="1380"/>
      <c r="E155" s="1380"/>
      <c r="F155" s="1380"/>
      <c r="G155" s="1380"/>
      <c r="H155" s="1380"/>
      <c r="I155" s="1380"/>
      <c r="J155" s="1380"/>
      <c r="AG155" s="1316"/>
      <c r="AH155" s="1316"/>
      <c r="AI155" s="1316"/>
      <c r="AJ155" s="1316"/>
      <c r="AK155" s="1316"/>
      <c r="AL155" s="1316"/>
      <c r="AM155" s="1316"/>
      <c r="AN155" s="1316"/>
      <c r="AO155" s="1316"/>
      <c r="AP155" s="1316"/>
      <c r="AQ155" s="1316"/>
      <c r="AR155" s="1316"/>
      <c r="AS155" s="1301"/>
      <c r="AT155" s="1301"/>
      <c r="AU155" s="1301"/>
      <c r="AV155" s="1301"/>
      <c r="AW155" s="1301"/>
      <c r="AX155" s="1301"/>
      <c r="AY155" s="1301"/>
      <c r="AZ155" s="1301"/>
      <c r="BA155" s="1301"/>
      <c r="BB155" s="1301"/>
      <c r="BC155" s="1301"/>
      <c r="BD155" s="1301"/>
    </row>
    <row r="156" spans="3:56" ht="12" hidden="1" customHeight="1">
      <c r="C156" s="1144"/>
      <c r="AG156" s="1316"/>
      <c r="AH156" s="1316"/>
      <c r="AI156" s="1316"/>
      <c r="AJ156" s="1316"/>
      <c r="AK156" s="1316"/>
      <c r="AL156" s="1316"/>
      <c r="AM156" s="1316"/>
      <c r="AN156" s="1316"/>
      <c r="AO156" s="1316"/>
      <c r="AP156" s="1316"/>
      <c r="AQ156" s="1316"/>
      <c r="AR156" s="1316"/>
      <c r="AS156" s="1301"/>
      <c r="AT156" s="1301"/>
      <c r="AU156" s="1301"/>
      <c r="AV156" s="1301"/>
      <c r="AW156" s="1301"/>
      <c r="AX156" s="1301"/>
      <c r="AY156" s="1301"/>
      <c r="AZ156" s="1301"/>
      <c r="BA156" s="1301"/>
      <c r="BB156" s="1301"/>
      <c r="BC156" s="1301"/>
      <c r="BD156" s="1301"/>
    </row>
    <row r="157" spans="3:56" ht="12" hidden="1" customHeight="1">
      <c r="C157" s="1144"/>
      <c r="AG157" s="1316"/>
      <c r="AH157" s="1316"/>
      <c r="AI157" s="1316"/>
      <c r="AJ157" s="1316"/>
      <c r="AK157" s="1316"/>
      <c r="AL157" s="1316"/>
      <c r="AM157" s="1316"/>
      <c r="AN157" s="1316"/>
      <c r="AO157" s="1316"/>
      <c r="AP157" s="1316"/>
      <c r="AQ157" s="1316"/>
      <c r="AR157" s="1316"/>
      <c r="AS157" s="1301"/>
      <c r="AT157" s="1301"/>
      <c r="AU157" s="1301"/>
      <c r="AV157" s="1301"/>
      <c r="AW157" s="1301"/>
      <c r="AX157" s="1301"/>
      <c r="AY157" s="1301"/>
      <c r="AZ157" s="1301"/>
      <c r="BA157" s="1301"/>
      <c r="BB157" s="1301"/>
      <c r="BC157" s="1301"/>
      <c r="BD157" s="1301"/>
    </row>
    <row r="158" spans="3:56" ht="12" hidden="1" customHeight="1">
      <c r="C158" s="1358"/>
      <c r="D158" s="1380"/>
      <c r="E158" s="1380"/>
      <c r="F158" s="1380"/>
      <c r="G158" s="1380"/>
      <c r="H158" s="1380"/>
      <c r="I158" s="1380"/>
      <c r="J158" s="1380"/>
      <c r="AG158" s="1316"/>
      <c r="AH158" s="1316"/>
      <c r="AI158" s="1316"/>
      <c r="AJ158" s="1316"/>
      <c r="AK158" s="1316"/>
      <c r="AL158" s="1316"/>
      <c r="AM158" s="1316"/>
      <c r="AN158" s="1316"/>
      <c r="AO158" s="1316"/>
      <c r="AP158" s="1316"/>
      <c r="AQ158" s="1316"/>
      <c r="AR158" s="1316"/>
      <c r="AS158" s="1301"/>
      <c r="AT158" s="1301"/>
      <c r="AU158" s="1301"/>
      <c r="AV158" s="1301"/>
      <c r="AW158" s="1301"/>
      <c r="AX158" s="1301"/>
      <c r="AY158" s="1301"/>
      <c r="AZ158" s="1301"/>
      <c r="BA158" s="1301"/>
      <c r="BB158" s="1301"/>
      <c r="BC158" s="1301"/>
      <c r="BD158" s="1301"/>
    </row>
    <row r="159" spans="3:56" ht="12" hidden="1" customHeight="1">
      <c r="C159" s="1358"/>
      <c r="D159" s="1380"/>
      <c r="E159" s="1380"/>
      <c r="F159" s="1380"/>
      <c r="G159" s="1380"/>
      <c r="H159" s="1380"/>
      <c r="I159" s="1380"/>
      <c r="J159" s="1380"/>
      <c r="AG159" s="1316"/>
      <c r="AH159" s="1316"/>
      <c r="AI159" s="1316"/>
      <c r="AJ159" s="1316"/>
      <c r="AK159" s="1316"/>
      <c r="AL159" s="1316"/>
      <c r="AM159" s="1316"/>
      <c r="AN159" s="1316"/>
      <c r="AO159" s="1316"/>
      <c r="AP159" s="1316"/>
      <c r="AQ159" s="1316"/>
      <c r="AR159" s="1316"/>
      <c r="AS159" s="1301"/>
      <c r="AT159" s="1301"/>
      <c r="AU159" s="1301"/>
      <c r="AV159" s="1301"/>
      <c r="AW159" s="1301"/>
      <c r="AX159" s="1301"/>
      <c r="AY159" s="1301"/>
      <c r="AZ159" s="1301"/>
      <c r="BA159" s="1301"/>
      <c r="BB159" s="1301"/>
      <c r="BC159" s="1301"/>
      <c r="BD159" s="1301"/>
    </row>
    <row r="160" spans="3:56" ht="12" hidden="1" customHeight="1">
      <c r="C160" s="1358"/>
      <c r="D160" s="1380"/>
      <c r="E160" s="1380"/>
      <c r="F160" s="1380"/>
      <c r="G160" s="1380"/>
      <c r="H160" s="1380"/>
      <c r="I160" s="1380"/>
      <c r="J160" s="1380"/>
      <c r="AG160" s="1316"/>
      <c r="AH160" s="1316"/>
      <c r="AI160" s="1316"/>
      <c r="AJ160" s="1316"/>
      <c r="AK160" s="1316"/>
      <c r="AL160" s="1316"/>
      <c r="AM160" s="1316"/>
      <c r="AN160" s="1316"/>
      <c r="AO160" s="1316"/>
      <c r="AP160" s="1316"/>
      <c r="AQ160" s="1316"/>
      <c r="AR160" s="1316"/>
      <c r="AS160" s="1301"/>
      <c r="AT160" s="1301"/>
      <c r="AU160" s="1301"/>
      <c r="AV160" s="1301"/>
      <c r="AW160" s="1301"/>
      <c r="AX160" s="1301"/>
      <c r="AY160" s="1301"/>
      <c r="AZ160" s="1301"/>
      <c r="BA160" s="1301"/>
      <c r="BB160" s="1301"/>
      <c r="BC160" s="1301"/>
      <c r="BD160" s="1301"/>
    </row>
    <row r="161" spans="3:56" ht="12" hidden="1" customHeight="1">
      <c r="C161" s="1144"/>
      <c r="AG161" s="1316"/>
      <c r="AH161" s="1316"/>
      <c r="AI161" s="1316"/>
      <c r="AJ161" s="1316"/>
      <c r="AK161" s="1316"/>
      <c r="AL161" s="1316"/>
      <c r="AM161" s="1316"/>
      <c r="AN161" s="1316"/>
      <c r="AO161" s="1316"/>
      <c r="AP161" s="1316"/>
      <c r="AQ161" s="1316"/>
      <c r="AR161" s="1316"/>
      <c r="AS161" s="1301"/>
      <c r="AT161" s="1301"/>
      <c r="AU161" s="1301"/>
      <c r="AV161" s="1301"/>
      <c r="AW161" s="1301"/>
      <c r="AX161" s="1301"/>
      <c r="AY161" s="1301"/>
      <c r="AZ161" s="1301"/>
      <c r="BA161" s="1301"/>
      <c r="BB161" s="1301"/>
      <c r="BC161" s="1301"/>
      <c r="BD161" s="1301"/>
    </row>
    <row r="162" spans="3:56" ht="24" hidden="1" customHeight="1">
      <c r="C162" s="1381"/>
      <c r="D162" s="1380"/>
      <c r="E162" s="1380"/>
      <c r="F162" s="1380"/>
      <c r="G162" s="1380"/>
      <c r="H162" s="1380"/>
      <c r="I162" s="1380"/>
      <c r="J162" s="1380"/>
      <c r="AG162" s="1316"/>
      <c r="AH162" s="1316"/>
      <c r="AI162" s="1316"/>
      <c r="AJ162" s="1316"/>
      <c r="AK162" s="1316"/>
      <c r="AL162" s="1316"/>
      <c r="AM162" s="1316"/>
      <c r="AN162" s="1316"/>
      <c r="AO162" s="1316"/>
      <c r="AP162" s="1316"/>
      <c r="AQ162" s="1316"/>
      <c r="AR162" s="1316"/>
      <c r="AS162" s="1301"/>
      <c r="AT162" s="1301"/>
      <c r="AU162" s="1301"/>
      <c r="AV162" s="1301"/>
      <c r="AW162" s="1301"/>
      <c r="AX162" s="1301"/>
      <c r="AY162" s="1301"/>
      <c r="AZ162" s="1301"/>
      <c r="BA162" s="1301"/>
      <c r="BB162" s="1301"/>
      <c r="BC162" s="1301"/>
      <c r="BD162" s="1301"/>
    </row>
    <row r="163" spans="3:56" ht="12" hidden="1" customHeight="1">
      <c r="C163" s="1381"/>
      <c r="D163" s="1380"/>
      <c r="E163" s="1380"/>
      <c r="F163" s="1380"/>
      <c r="G163" s="1380"/>
      <c r="H163" s="1380"/>
      <c r="I163" s="1380"/>
      <c r="J163" s="1380"/>
      <c r="AG163" s="1316"/>
      <c r="AH163" s="1316"/>
      <c r="AI163" s="1316"/>
      <c r="AJ163" s="1316"/>
      <c r="AK163" s="1316"/>
      <c r="AL163" s="1316"/>
      <c r="AM163" s="1316"/>
      <c r="AN163" s="1316"/>
      <c r="AO163" s="1316"/>
      <c r="AP163" s="1316"/>
      <c r="AQ163" s="1316"/>
      <c r="AR163" s="1316"/>
      <c r="AS163" s="1301"/>
      <c r="AT163" s="1301"/>
      <c r="AU163" s="1301"/>
      <c r="AV163" s="1301"/>
      <c r="AW163" s="1301"/>
      <c r="AX163" s="1301"/>
      <c r="AY163" s="1301"/>
      <c r="AZ163" s="1301"/>
      <c r="BA163" s="1301"/>
      <c r="BB163" s="1301"/>
      <c r="BC163" s="1301"/>
      <c r="BD163" s="1301"/>
    </row>
    <row r="164" spans="3:56" ht="12" hidden="1" customHeight="1">
      <c r="C164" s="1144"/>
      <c r="AG164" s="1316"/>
      <c r="AH164" s="1316"/>
      <c r="AI164" s="1316"/>
      <c r="AJ164" s="1316"/>
      <c r="AK164" s="1316"/>
      <c r="AL164" s="1316"/>
      <c r="AM164" s="1316"/>
      <c r="AN164" s="1316"/>
      <c r="AO164" s="1316"/>
      <c r="AP164" s="1316"/>
      <c r="AQ164" s="1316"/>
      <c r="AR164" s="1316"/>
      <c r="AS164" s="1301"/>
      <c r="AT164" s="1301"/>
      <c r="AU164" s="1301"/>
      <c r="AV164" s="1301"/>
      <c r="AW164" s="1301"/>
      <c r="AX164" s="1301"/>
      <c r="AY164" s="1301"/>
      <c r="AZ164" s="1301"/>
      <c r="BA164" s="1301"/>
      <c r="BB164" s="1301"/>
      <c r="BC164" s="1301"/>
      <c r="BD164" s="1301"/>
    </row>
    <row r="165" spans="3:56" ht="48" hidden="1" customHeight="1">
      <c r="C165" s="1358"/>
      <c r="D165" s="1380"/>
      <c r="E165" s="1380"/>
      <c r="F165" s="1380"/>
      <c r="G165" s="1380"/>
      <c r="H165" s="1380"/>
      <c r="I165" s="1380"/>
      <c r="J165" s="1380"/>
      <c r="AG165" s="1316"/>
      <c r="AH165" s="1316"/>
      <c r="AI165" s="1316"/>
      <c r="AJ165" s="1316"/>
      <c r="AK165" s="1316"/>
      <c r="AL165" s="1316"/>
      <c r="AM165" s="1316"/>
      <c r="AN165" s="1316"/>
      <c r="AO165" s="1316"/>
      <c r="AP165" s="1316"/>
      <c r="AQ165" s="1316"/>
      <c r="AR165" s="1316"/>
      <c r="AS165" s="1301"/>
      <c r="AT165" s="1301"/>
      <c r="AU165" s="1301"/>
      <c r="AV165" s="1301"/>
      <c r="AW165" s="1301"/>
      <c r="AX165" s="1301"/>
      <c r="AY165" s="1301"/>
      <c r="AZ165" s="1301"/>
      <c r="BA165" s="1301"/>
      <c r="BB165" s="1301"/>
      <c r="BC165" s="1301"/>
      <c r="BD165" s="1301"/>
    </row>
    <row r="166" spans="3:56" ht="36" hidden="1" customHeight="1">
      <c r="C166" s="1358"/>
      <c r="D166" s="1380"/>
      <c r="E166" s="1380"/>
      <c r="F166" s="1380"/>
      <c r="G166" s="1380"/>
      <c r="H166" s="1380"/>
      <c r="I166" s="1380"/>
      <c r="J166" s="1380"/>
      <c r="AG166" s="1316"/>
      <c r="AH166" s="1316"/>
      <c r="AI166" s="1316"/>
      <c r="AJ166" s="1316"/>
      <c r="AK166" s="1316"/>
      <c r="AL166" s="1316"/>
      <c r="AM166" s="1316"/>
      <c r="AN166" s="1316"/>
      <c r="AO166" s="1316"/>
      <c r="AP166" s="1316"/>
      <c r="AQ166" s="1316"/>
      <c r="AR166" s="1316"/>
      <c r="AS166" s="1301"/>
      <c r="AT166" s="1301"/>
      <c r="AU166" s="1301"/>
      <c r="AV166" s="1301"/>
      <c r="AW166" s="1301"/>
      <c r="AX166" s="1301"/>
      <c r="AY166" s="1301"/>
      <c r="AZ166" s="1301"/>
      <c r="BA166" s="1301"/>
      <c r="BB166" s="1301"/>
      <c r="BC166" s="1301"/>
      <c r="BD166" s="1301"/>
    </row>
    <row r="167" spans="3:56" ht="12" hidden="1" customHeight="1">
      <c r="C167" s="1144"/>
      <c r="AG167" s="1316"/>
      <c r="AH167" s="1316"/>
      <c r="AI167" s="1316"/>
      <c r="AJ167" s="1316"/>
      <c r="AK167" s="1316"/>
      <c r="AL167" s="1316"/>
      <c r="AM167" s="1316"/>
      <c r="AN167" s="1316"/>
      <c r="AO167" s="1316"/>
      <c r="AP167" s="1316"/>
      <c r="AQ167" s="1316"/>
      <c r="AR167" s="1316"/>
      <c r="AS167" s="1301"/>
      <c r="AT167" s="1301"/>
      <c r="AU167" s="1301"/>
      <c r="AV167" s="1301"/>
      <c r="AW167" s="1301"/>
      <c r="AX167" s="1301"/>
      <c r="AY167" s="1301"/>
      <c r="AZ167" s="1301"/>
      <c r="BA167" s="1301"/>
      <c r="BB167" s="1301"/>
      <c r="BC167" s="1301"/>
      <c r="BD167" s="1301"/>
    </row>
    <row r="168" spans="3:56" ht="12" hidden="1" customHeight="1">
      <c r="C168" s="1381"/>
      <c r="D168" s="1380"/>
      <c r="E168" s="1380"/>
      <c r="F168" s="1380"/>
      <c r="G168" s="1380"/>
      <c r="H168" s="1380"/>
      <c r="I168" s="1380"/>
      <c r="J168" s="1380"/>
      <c r="AG168" s="1316"/>
      <c r="AH168" s="1316"/>
      <c r="AI168" s="1316"/>
      <c r="AJ168" s="1316"/>
      <c r="AK168" s="1316"/>
      <c r="AL168" s="1316"/>
      <c r="AM168" s="1316"/>
      <c r="AN168" s="1316"/>
      <c r="AO168" s="1316"/>
      <c r="AP168" s="1316"/>
      <c r="AQ168" s="1316"/>
      <c r="AR168" s="1316"/>
      <c r="AS168" s="1301"/>
      <c r="AT168" s="1301"/>
      <c r="AU168" s="1301"/>
      <c r="AV168" s="1301"/>
      <c r="AW168" s="1301"/>
      <c r="AX168" s="1301"/>
      <c r="AY168" s="1301"/>
      <c r="AZ168" s="1301"/>
      <c r="BA168" s="1301"/>
      <c r="BB168" s="1301"/>
      <c r="BC168" s="1301"/>
      <c r="BD168" s="1301"/>
    </row>
    <row r="169" spans="3:56" ht="12" hidden="1" customHeight="1">
      <c r="C169" s="1144"/>
      <c r="AG169" s="1316"/>
      <c r="AH169" s="1316"/>
      <c r="AI169" s="1316"/>
      <c r="AJ169" s="1316"/>
      <c r="AK169" s="1316"/>
      <c r="AL169" s="1316"/>
      <c r="AM169" s="1316"/>
      <c r="AN169" s="1316"/>
      <c r="AO169" s="1316"/>
      <c r="AP169" s="1316"/>
      <c r="AQ169" s="1316"/>
      <c r="AR169" s="1316"/>
      <c r="AS169" s="1301"/>
      <c r="AT169" s="1301"/>
      <c r="AU169" s="1301"/>
      <c r="AV169" s="1301"/>
      <c r="AW169" s="1301"/>
      <c r="AX169" s="1301"/>
      <c r="AY169" s="1301"/>
      <c r="AZ169" s="1301"/>
      <c r="BA169" s="1301"/>
      <c r="BB169" s="1301"/>
      <c r="BC169" s="1301"/>
      <c r="BD169" s="1301"/>
    </row>
    <row r="170" spans="3:56" ht="12" hidden="1" customHeight="1">
      <c r="C170" s="1358"/>
      <c r="D170" s="1380"/>
      <c r="E170" s="1380"/>
      <c r="F170" s="1380"/>
      <c r="G170" s="1380"/>
      <c r="H170" s="1380"/>
      <c r="I170" s="1380"/>
      <c r="J170" s="1380"/>
      <c r="AG170" s="1316"/>
      <c r="AH170" s="1316"/>
      <c r="AI170" s="1316"/>
      <c r="AJ170" s="1316"/>
      <c r="AK170" s="1316"/>
      <c r="AL170" s="1316"/>
      <c r="AM170" s="1316"/>
      <c r="AN170" s="1316"/>
      <c r="AO170" s="1316"/>
      <c r="AP170" s="1316"/>
      <c r="AQ170" s="1316"/>
      <c r="AR170" s="1316"/>
      <c r="AS170" s="1301"/>
      <c r="AT170" s="1301"/>
      <c r="AU170" s="1301"/>
      <c r="AV170" s="1301"/>
      <c r="AW170" s="1301"/>
      <c r="AX170" s="1301"/>
      <c r="AY170" s="1301"/>
      <c r="AZ170" s="1301"/>
      <c r="BA170" s="1301"/>
      <c r="BB170" s="1301"/>
      <c r="BC170" s="1301"/>
      <c r="BD170" s="1301"/>
    </row>
    <row r="171" spans="3:56" ht="12" hidden="1" customHeight="1">
      <c r="C171" s="1358"/>
      <c r="D171" s="1380"/>
      <c r="E171" s="1380"/>
      <c r="F171" s="1380"/>
      <c r="G171" s="1380"/>
      <c r="H171" s="1380"/>
      <c r="I171" s="1380"/>
      <c r="J171" s="1380"/>
      <c r="AG171" s="1316"/>
      <c r="AH171" s="1316"/>
      <c r="AI171" s="1316"/>
      <c r="AJ171" s="1316"/>
      <c r="AK171" s="1316"/>
      <c r="AL171" s="1316"/>
      <c r="AM171" s="1316"/>
      <c r="AN171" s="1316"/>
      <c r="AO171" s="1316"/>
      <c r="AP171" s="1316"/>
      <c r="AQ171" s="1316"/>
      <c r="AR171" s="1316"/>
      <c r="AS171" s="1301"/>
      <c r="AT171" s="1301"/>
      <c r="AU171" s="1301"/>
      <c r="AV171" s="1301"/>
      <c r="AW171" s="1301"/>
      <c r="AX171" s="1301"/>
      <c r="AY171" s="1301"/>
      <c r="AZ171" s="1301"/>
      <c r="BA171" s="1301"/>
      <c r="BB171" s="1301"/>
      <c r="BC171" s="1301"/>
      <c r="BD171" s="1301"/>
    </row>
    <row r="172" spans="3:56" ht="12" hidden="1" customHeight="1">
      <c r="C172" s="1358"/>
      <c r="D172" s="1380"/>
      <c r="E172" s="1380"/>
      <c r="F172" s="1380"/>
      <c r="G172" s="1380"/>
      <c r="H172" s="1380"/>
      <c r="I172" s="1380"/>
      <c r="J172" s="1380"/>
      <c r="AG172" s="1316"/>
      <c r="AH172" s="1316"/>
      <c r="AI172" s="1316"/>
      <c r="AJ172" s="1316"/>
      <c r="AK172" s="1316"/>
      <c r="AL172" s="1316"/>
      <c r="AM172" s="1316"/>
      <c r="AN172" s="1316"/>
      <c r="AO172" s="1316"/>
      <c r="AP172" s="1316"/>
      <c r="AQ172" s="1316"/>
      <c r="AR172" s="1316"/>
      <c r="AS172" s="1301"/>
      <c r="AT172" s="1301"/>
      <c r="AU172" s="1301"/>
      <c r="AV172" s="1301"/>
      <c r="AW172" s="1301"/>
      <c r="AX172" s="1301"/>
      <c r="AY172" s="1301"/>
      <c r="AZ172" s="1301"/>
      <c r="BA172" s="1301"/>
      <c r="BB172" s="1301"/>
      <c r="BC172" s="1301"/>
      <c r="BD172" s="1301"/>
    </row>
    <row r="173" spans="3:56" ht="12" hidden="1" customHeight="1">
      <c r="C173" s="1358"/>
      <c r="D173" s="1380"/>
      <c r="E173" s="1380"/>
      <c r="F173" s="1380"/>
      <c r="G173" s="1380"/>
      <c r="H173" s="1380"/>
      <c r="I173" s="1380"/>
      <c r="J173" s="1380"/>
      <c r="AG173" s="1316"/>
      <c r="AH173" s="1316"/>
      <c r="AI173" s="1316"/>
      <c r="AJ173" s="1316"/>
      <c r="AK173" s="1316"/>
      <c r="AL173" s="1316"/>
      <c r="AM173" s="1316"/>
      <c r="AN173" s="1316"/>
      <c r="AO173" s="1316"/>
      <c r="AP173" s="1316"/>
      <c r="AQ173" s="1316"/>
      <c r="AR173" s="1316"/>
      <c r="AS173" s="1301"/>
      <c r="AT173" s="1301"/>
      <c r="AU173" s="1301"/>
      <c r="AV173" s="1301"/>
      <c r="AW173" s="1301"/>
      <c r="AX173" s="1301"/>
      <c r="AY173" s="1301"/>
      <c r="AZ173" s="1301"/>
      <c r="BA173" s="1301"/>
      <c r="BB173" s="1301"/>
      <c r="BC173" s="1301"/>
      <c r="BD173" s="1301"/>
    </row>
    <row r="174" spans="3:56" ht="12" hidden="1" customHeight="1">
      <c r="C174" s="1358"/>
      <c r="D174" s="1380"/>
      <c r="E174" s="1380"/>
      <c r="F174" s="1380"/>
      <c r="G174" s="1380"/>
      <c r="H174" s="1380"/>
      <c r="I174" s="1380"/>
      <c r="J174" s="1380"/>
      <c r="AG174" s="1316"/>
      <c r="AH174" s="1316"/>
      <c r="AI174" s="1316"/>
      <c r="AJ174" s="1316"/>
      <c r="AK174" s="1316"/>
      <c r="AL174" s="1316"/>
      <c r="AM174" s="1316"/>
      <c r="AN174" s="1316"/>
      <c r="AO174" s="1316"/>
      <c r="AP174" s="1316"/>
      <c r="AQ174" s="1316"/>
      <c r="AR174" s="1316"/>
      <c r="AS174" s="1301"/>
      <c r="AT174" s="1301"/>
      <c r="AU174" s="1301"/>
      <c r="AV174" s="1301"/>
      <c r="AW174" s="1301"/>
      <c r="AX174" s="1301"/>
      <c r="AY174" s="1301"/>
      <c r="AZ174" s="1301"/>
      <c r="BA174" s="1301"/>
      <c r="BB174" s="1301"/>
      <c r="BC174" s="1301"/>
      <c r="BD174" s="1301"/>
    </row>
    <row r="175" spans="3:56" ht="12" hidden="1" customHeight="1">
      <c r="C175" s="1144"/>
      <c r="AG175" s="1316"/>
      <c r="AH175" s="1316"/>
      <c r="AI175" s="1316"/>
      <c r="AJ175" s="1316"/>
      <c r="AK175" s="1316"/>
      <c r="AL175" s="1316"/>
      <c r="AM175" s="1316"/>
      <c r="AN175" s="1316"/>
      <c r="AO175" s="1316"/>
      <c r="AP175" s="1316"/>
      <c r="AQ175" s="1316"/>
      <c r="AR175" s="1316"/>
      <c r="AS175" s="1301"/>
      <c r="AT175" s="1301"/>
      <c r="AU175" s="1301"/>
      <c r="AV175" s="1301"/>
      <c r="AW175" s="1301"/>
      <c r="AX175" s="1301"/>
      <c r="AY175" s="1301"/>
      <c r="AZ175" s="1301"/>
      <c r="BA175" s="1301"/>
      <c r="BB175" s="1301"/>
      <c r="BC175" s="1301"/>
      <c r="BD175" s="1301"/>
    </row>
    <row r="176" spans="3:56" ht="12" hidden="1" customHeight="1">
      <c r="C176" s="1144"/>
      <c r="AG176" s="1316"/>
      <c r="AH176" s="1316"/>
      <c r="AI176" s="1316"/>
      <c r="AJ176" s="1316"/>
      <c r="AK176" s="1316"/>
      <c r="AL176" s="1316"/>
      <c r="AM176" s="1316"/>
      <c r="AN176" s="1316"/>
      <c r="AO176" s="1316"/>
      <c r="AP176" s="1316"/>
      <c r="AQ176" s="1316"/>
      <c r="AR176" s="1316"/>
      <c r="AS176" s="1301"/>
      <c r="AT176" s="1301"/>
      <c r="AU176" s="1301"/>
      <c r="AV176" s="1301"/>
      <c r="AW176" s="1301"/>
      <c r="AX176" s="1301"/>
      <c r="AY176" s="1301"/>
      <c r="AZ176" s="1301"/>
      <c r="BA176" s="1301"/>
      <c r="BB176" s="1301"/>
      <c r="BC176" s="1301"/>
      <c r="BD176" s="1301"/>
    </row>
    <row r="177" spans="3:56" ht="12" hidden="1" customHeight="1">
      <c r="C177" s="1358"/>
      <c r="D177" s="1380"/>
      <c r="E177" s="1380"/>
      <c r="F177" s="1380"/>
      <c r="G177" s="1380"/>
      <c r="H177" s="1380"/>
      <c r="I177" s="1380"/>
      <c r="J177" s="1380"/>
      <c r="AG177" s="1316"/>
      <c r="AH177" s="1316"/>
      <c r="AI177" s="1316"/>
      <c r="AJ177" s="1316"/>
      <c r="AK177" s="1316"/>
      <c r="AL177" s="1316"/>
      <c r="AM177" s="1316"/>
      <c r="AN177" s="1316"/>
      <c r="AO177" s="1316"/>
      <c r="AP177" s="1316"/>
      <c r="AQ177" s="1316"/>
      <c r="AR177" s="1316"/>
      <c r="AS177" s="1301"/>
      <c r="AT177" s="1301"/>
      <c r="AU177" s="1301"/>
      <c r="AV177" s="1301"/>
      <c r="AW177" s="1301"/>
      <c r="AX177" s="1301"/>
      <c r="AY177" s="1301"/>
      <c r="AZ177" s="1301"/>
      <c r="BA177" s="1301"/>
      <c r="BB177" s="1301"/>
      <c r="BC177" s="1301"/>
      <c r="BD177" s="1301"/>
    </row>
    <row r="178" spans="3:56" ht="24" hidden="1" customHeight="1">
      <c r="C178" s="1358"/>
      <c r="D178" s="1380"/>
      <c r="E178" s="1380"/>
      <c r="F178" s="1380"/>
      <c r="G178" s="1380"/>
      <c r="H178" s="1380"/>
      <c r="I178" s="1380"/>
      <c r="J178" s="1380"/>
      <c r="AG178" s="1316"/>
      <c r="AH178" s="1316"/>
      <c r="AI178" s="1316"/>
      <c r="AJ178" s="1316"/>
      <c r="AK178" s="1316"/>
      <c r="AL178" s="1316"/>
      <c r="AM178" s="1316"/>
      <c r="AN178" s="1316"/>
      <c r="AO178" s="1316"/>
      <c r="AP178" s="1316"/>
      <c r="AQ178" s="1316"/>
      <c r="AR178" s="1316"/>
      <c r="AS178" s="1301"/>
      <c r="AT178" s="1301"/>
      <c r="AU178" s="1301"/>
      <c r="AV178" s="1301"/>
      <c r="AW178" s="1301"/>
      <c r="AX178" s="1301"/>
      <c r="AY178" s="1301"/>
      <c r="AZ178" s="1301"/>
      <c r="BA178" s="1301"/>
      <c r="BB178" s="1301"/>
      <c r="BC178" s="1301"/>
      <c r="BD178" s="1301"/>
    </row>
    <row r="179" spans="3:56" ht="12" hidden="1" customHeight="1">
      <c r="AG179" s="1316"/>
      <c r="AH179" s="1316"/>
      <c r="AI179" s="1316"/>
      <c r="AJ179" s="1316"/>
      <c r="AK179" s="1316"/>
      <c r="AL179" s="1316"/>
      <c r="AM179" s="1316"/>
      <c r="AN179" s="1316"/>
      <c r="AO179" s="1316"/>
      <c r="AP179" s="1316"/>
      <c r="AQ179" s="1316"/>
      <c r="AR179" s="1316"/>
      <c r="AS179" s="1301"/>
      <c r="AT179" s="1301"/>
      <c r="AU179" s="1301"/>
      <c r="AV179" s="1301"/>
      <c r="AW179" s="1301"/>
      <c r="AX179" s="1301"/>
      <c r="AY179" s="1301"/>
      <c r="AZ179" s="1301"/>
      <c r="BA179" s="1301"/>
      <c r="BB179" s="1301"/>
      <c r="BC179" s="1301"/>
      <c r="BD179" s="1301"/>
    </row>
    <row r="180" spans="3:56" ht="12" hidden="1" customHeight="1">
      <c r="C180" s="1358"/>
      <c r="D180" s="1380"/>
      <c r="E180" s="1380"/>
      <c r="F180" s="1380"/>
      <c r="G180" s="1380"/>
      <c r="H180" s="1380"/>
      <c r="I180" s="1380"/>
      <c r="J180" s="1380"/>
      <c r="AG180" s="1316"/>
      <c r="AH180" s="1316"/>
      <c r="AI180" s="1316"/>
      <c r="AJ180" s="1316"/>
      <c r="AK180" s="1316"/>
      <c r="AL180" s="1316"/>
      <c r="AM180" s="1316"/>
      <c r="AN180" s="1316"/>
      <c r="AO180" s="1316"/>
      <c r="AP180" s="1316"/>
      <c r="AQ180" s="1316"/>
      <c r="AR180" s="1316"/>
      <c r="AS180" s="1301"/>
      <c r="AT180" s="1301"/>
      <c r="AU180" s="1301"/>
      <c r="AV180" s="1301"/>
      <c r="AW180" s="1301"/>
      <c r="AX180" s="1301"/>
      <c r="AY180" s="1301"/>
      <c r="AZ180" s="1301"/>
      <c r="BA180" s="1301"/>
      <c r="BB180" s="1301"/>
      <c r="BC180" s="1301"/>
      <c r="BD180" s="1301"/>
    </row>
    <row r="181" spans="3:56" ht="12" hidden="1" customHeight="1">
      <c r="C181" s="1144"/>
      <c r="AG181" s="1316"/>
      <c r="AH181" s="1316"/>
      <c r="AI181" s="1316"/>
      <c r="AJ181" s="1316"/>
      <c r="AK181" s="1316"/>
      <c r="AL181" s="1316"/>
      <c r="AM181" s="1316"/>
      <c r="AN181" s="1316"/>
      <c r="AO181" s="1316"/>
      <c r="AP181" s="1316"/>
      <c r="AQ181" s="1316"/>
      <c r="AR181" s="1316"/>
      <c r="AS181" s="1301"/>
      <c r="AT181" s="1301"/>
      <c r="AU181" s="1301"/>
      <c r="AV181" s="1301"/>
      <c r="AW181" s="1301"/>
      <c r="AX181" s="1301"/>
      <c r="AY181" s="1301"/>
      <c r="AZ181" s="1301"/>
      <c r="BA181" s="1301"/>
      <c r="BB181" s="1301"/>
      <c r="BC181" s="1301"/>
      <c r="BD181" s="1301"/>
    </row>
    <row r="182" spans="3:56" ht="12" hidden="1" customHeight="1">
      <c r="C182" s="1382"/>
      <c r="D182" s="1380"/>
      <c r="E182" s="1380"/>
      <c r="F182" s="1380"/>
      <c r="G182" s="1380"/>
      <c r="H182" s="1380"/>
      <c r="I182" s="1380"/>
      <c r="J182" s="1380"/>
      <c r="AG182" s="1316"/>
      <c r="AH182" s="1316"/>
      <c r="AI182" s="1316"/>
      <c r="AJ182" s="1316"/>
      <c r="AK182" s="1316"/>
      <c r="AL182" s="1316"/>
      <c r="AM182" s="1316"/>
      <c r="AN182" s="1316"/>
      <c r="AO182" s="1316"/>
      <c r="AP182" s="1316"/>
      <c r="AQ182" s="1316"/>
      <c r="AR182" s="1316"/>
      <c r="AS182" s="1301"/>
      <c r="AT182" s="1301"/>
      <c r="AU182" s="1301"/>
      <c r="AV182" s="1301"/>
      <c r="AW182" s="1301"/>
      <c r="AX182" s="1301"/>
      <c r="AY182" s="1301"/>
      <c r="AZ182" s="1301"/>
      <c r="BA182" s="1301"/>
      <c r="BB182" s="1301"/>
      <c r="BC182" s="1301"/>
      <c r="BD182" s="1301"/>
    </row>
    <row r="183" spans="3:56" ht="12" hidden="1" customHeight="1">
      <c r="C183" s="1382"/>
      <c r="D183" s="1380"/>
      <c r="E183" s="1380"/>
      <c r="F183" s="1380"/>
      <c r="G183" s="1380"/>
      <c r="H183" s="1380"/>
      <c r="I183" s="1380"/>
      <c r="J183" s="1380"/>
      <c r="AG183" s="1316"/>
      <c r="AH183" s="1316"/>
      <c r="AI183" s="1316"/>
      <c r="AJ183" s="1316"/>
      <c r="AK183" s="1316"/>
      <c r="AL183" s="1316"/>
      <c r="AM183" s="1316"/>
      <c r="AN183" s="1316"/>
      <c r="AO183" s="1316"/>
      <c r="AP183" s="1316"/>
      <c r="AQ183" s="1316"/>
      <c r="AR183" s="1316"/>
      <c r="AS183" s="1301"/>
      <c r="AT183" s="1301"/>
      <c r="AU183" s="1301"/>
      <c r="AV183" s="1301"/>
      <c r="AW183" s="1301"/>
      <c r="AX183" s="1301"/>
      <c r="AY183" s="1301"/>
      <c r="AZ183" s="1301"/>
      <c r="BA183" s="1301"/>
      <c r="BB183" s="1301"/>
      <c r="BC183" s="1301"/>
      <c r="BD183" s="1301"/>
    </row>
    <row r="184" spans="3:56" ht="12" hidden="1" customHeight="1">
      <c r="C184" s="1144"/>
      <c r="AG184" s="1316"/>
      <c r="AH184" s="1316"/>
      <c r="AI184" s="1316"/>
      <c r="AJ184" s="1316"/>
      <c r="AK184" s="1316"/>
      <c r="AL184" s="1316"/>
      <c r="AM184" s="1316"/>
      <c r="AN184" s="1316"/>
      <c r="AO184" s="1316"/>
      <c r="AP184" s="1316"/>
      <c r="AQ184" s="1316"/>
      <c r="AR184" s="1316"/>
      <c r="AS184" s="1301"/>
      <c r="AT184" s="1301"/>
      <c r="AU184" s="1301"/>
      <c r="AV184" s="1301"/>
      <c r="AW184" s="1301"/>
      <c r="AX184" s="1301"/>
      <c r="AY184" s="1301"/>
      <c r="AZ184" s="1301"/>
      <c r="BA184" s="1301"/>
      <c r="BB184" s="1301"/>
      <c r="BC184" s="1301"/>
      <c r="BD184" s="1301"/>
    </row>
    <row r="185" spans="3:56" ht="12" hidden="1" customHeight="1">
      <c r="C185" s="1358"/>
      <c r="D185" s="1380"/>
      <c r="E185" s="1380"/>
      <c r="F185" s="1380"/>
      <c r="G185" s="1380"/>
      <c r="H185" s="1380"/>
      <c r="I185" s="1380"/>
      <c r="J185" s="1380"/>
      <c r="AG185" s="1316"/>
      <c r="AH185" s="1316"/>
      <c r="AI185" s="1316"/>
      <c r="AJ185" s="1316"/>
      <c r="AK185" s="1316"/>
      <c r="AL185" s="1316"/>
      <c r="AM185" s="1316"/>
      <c r="AN185" s="1316"/>
      <c r="AO185" s="1316"/>
      <c r="AP185" s="1316"/>
      <c r="AQ185" s="1316"/>
      <c r="AR185" s="1316"/>
      <c r="AS185" s="1301"/>
      <c r="AT185" s="1301"/>
      <c r="AU185" s="1301"/>
      <c r="AV185" s="1301"/>
      <c r="AW185" s="1301"/>
      <c r="AX185" s="1301"/>
      <c r="AY185" s="1301"/>
      <c r="AZ185" s="1301"/>
      <c r="BA185" s="1301"/>
      <c r="BB185" s="1301"/>
      <c r="BC185" s="1301"/>
      <c r="BD185" s="1301"/>
    </row>
    <row r="186" spans="3:56" ht="12" hidden="1" customHeight="1">
      <c r="C186" s="1358"/>
      <c r="D186" s="1380"/>
      <c r="E186" s="1380"/>
      <c r="F186" s="1380"/>
      <c r="G186" s="1380"/>
      <c r="H186" s="1380"/>
      <c r="I186" s="1380"/>
      <c r="J186" s="1380"/>
      <c r="AG186" s="1316"/>
      <c r="AH186" s="1316"/>
      <c r="AI186" s="1316"/>
      <c r="AJ186" s="1316"/>
      <c r="AK186" s="1316"/>
      <c r="AL186" s="1316"/>
      <c r="AM186" s="1316"/>
      <c r="AN186" s="1316"/>
      <c r="AO186" s="1316"/>
      <c r="AP186" s="1316"/>
      <c r="AQ186" s="1316"/>
      <c r="AR186" s="1316"/>
      <c r="AS186" s="1301"/>
      <c r="AT186" s="1301"/>
      <c r="AU186" s="1301"/>
      <c r="AV186" s="1301"/>
      <c r="AW186" s="1301"/>
      <c r="AX186" s="1301"/>
      <c r="AY186" s="1301"/>
      <c r="AZ186" s="1301"/>
      <c r="BA186" s="1301"/>
      <c r="BB186" s="1301"/>
      <c r="BC186" s="1301"/>
      <c r="BD186" s="1301"/>
    </row>
    <row r="187" spans="3:56" ht="12" hidden="1" customHeight="1">
      <c r="C187" s="1144"/>
      <c r="AG187" s="1316"/>
      <c r="AH187" s="1316"/>
      <c r="AI187" s="1316"/>
      <c r="AJ187" s="1316"/>
      <c r="AK187" s="1316"/>
      <c r="AL187" s="1316"/>
      <c r="AM187" s="1316"/>
      <c r="AN187" s="1316"/>
      <c r="AO187" s="1316"/>
      <c r="AP187" s="1316"/>
      <c r="AQ187" s="1316"/>
      <c r="AR187" s="1316"/>
      <c r="AS187" s="1301"/>
      <c r="AT187" s="1301"/>
      <c r="AU187" s="1301"/>
      <c r="AV187" s="1301"/>
      <c r="AW187" s="1301"/>
      <c r="AX187" s="1301"/>
      <c r="AY187" s="1301"/>
      <c r="AZ187" s="1301"/>
      <c r="BA187" s="1301"/>
      <c r="BB187" s="1301"/>
      <c r="BC187" s="1301"/>
      <c r="BD187" s="1301"/>
    </row>
    <row r="188" spans="3:56" ht="12" hidden="1" customHeight="1">
      <c r="C188" s="1144"/>
      <c r="AG188" s="1316"/>
      <c r="AH188" s="1316"/>
      <c r="AI188" s="1316"/>
      <c r="AJ188" s="1316"/>
      <c r="AK188" s="1316"/>
      <c r="AL188" s="1316"/>
      <c r="AM188" s="1316"/>
      <c r="AN188" s="1316"/>
      <c r="AO188" s="1316"/>
      <c r="AP188" s="1316"/>
      <c r="AQ188" s="1316"/>
      <c r="AR188" s="1316"/>
      <c r="AS188" s="1301"/>
      <c r="AT188" s="1301"/>
      <c r="AU188" s="1301"/>
      <c r="AV188" s="1301"/>
      <c r="AW188" s="1301"/>
      <c r="AX188" s="1301"/>
      <c r="AY188" s="1301"/>
      <c r="AZ188" s="1301"/>
      <c r="BA188" s="1301"/>
      <c r="BB188" s="1301"/>
      <c r="BC188" s="1301"/>
      <c r="BD188" s="1301"/>
    </row>
    <row r="189" spans="3:56" ht="12" hidden="1" customHeight="1">
      <c r="C189" s="1358"/>
      <c r="D189" s="1380"/>
      <c r="E189" s="1380"/>
      <c r="F189" s="1380"/>
      <c r="G189" s="1380"/>
      <c r="H189" s="1380"/>
      <c r="I189" s="1380"/>
      <c r="J189" s="1380"/>
      <c r="AG189" s="1316"/>
      <c r="AH189" s="1316"/>
      <c r="AI189" s="1316"/>
      <c r="AJ189" s="1316"/>
      <c r="AK189" s="1316"/>
      <c r="AL189" s="1316"/>
      <c r="AM189" s="1316"/>
      <c r="AN189" s="1316"/>
      <c r="AO189" s="1316"/>
      <c r="AP189" s="1316"/>
      <c r="AQ189" s="1316"/>
      <c r="AR189" s="1316"/>
      <c r="AS189" s="1301"/>
      <c r="AT189" s="1301"/>
      <c r="AU189" s="1301"/>
      <c r="AV189" s="1301"/>
      <c r="AW189" s="1301"/>
      <c r="AX189" s="1301"/>
      <c r="AY189" s="1301"/>
      <c r="AZ189" s="1301"/>
      <c r="BA189" s="1301"/>
      <c r="BB189" s="1301"/>
      <c r="BC189" s="1301"/>
      <c r="BD189" s="1301"/>
    </row>
    <row r="190" spans="3:56" ht="12" hidden="1" customHeight="1">
      <c r="C190" s="1358"/>
      <c r="D190" s="1380"/>
      <c r="E190" s="1380"/>
      <c r="F190" s="1380"/>
      <c r="G190" s="1380"/>
      <c r="H190" s="1380"/>
      <c r="I190" s="1380"/>
      <c r="J190" s="1380"/>
      <c r="AG190" s="1316"/>
      <c r="AH190" s="1316"/>
      <c r="AI190" s="1316"/>
      <c r="AJ190" s="1316"/>
      <c r="AK190" s="1316"/>
      <c r="AL190" s="1316"/>
      <c r="AM190" s="1316"/>
      <c r="AN190" s="1316"/>
      <c r="AO190" s="1316"/>
      <c r="AP190" s="1316"/>
      <c r="AQ190" s="1316"/>
      <c r="AR190" s="1316"/>
      <c r="AS190" s="1301"/>
      <c r="AT190" s="1301"/>
      <c r="AU190" s="1301"/>
      <c r="AV190" s="1301"/>
      <c r="AW190" s="1301"/>
      <c r="AX190" s="1301"/>
      <c r="AY190" s="1301"/>
      <c r="AZ190" s="1301"/>
      <c r="BA190" s="1301"/>
      <c r="BB190" s="1301"/>
      <c r="BC190" s="1301"/>
      <c r="BD190" s="1301"/>
    </row>
    <row r="191" spans="3:56" ht="12" hidden="1" customHeight="1">
      <c r="C191" s="1358"/>
      <c r="D191" s="1380"/>
      <c r="E191" s="1380"/>
      <c r="F191" s="1380"/>
      <c r="G191" s="1380"/>
      <c r="H191" s="1380"/>
      <c r="I191" s="1380"/>
      <c r="J191" s="1380"/>
      <c r="AG191" s="1316"/>
      <c r="AH191" s="1316"/>
      <c r="AI191" s="1316"/>
      <c r="AJ191" s="1316"/>
      <c r="AK191" s="1316"/>
      <c r="AL191" s="1316"/>
      <c r="AM191" s="1316"/>
      <c r="AN191" s="1316"/>
      <c r="AO191" s="1316"/>
      <c r="AP191" s="1316"/>
      <c r="AQ191" s="1316"/>
      <c r="AR191" s="1316"/>
      <c r="AS191" s="1301"/>
      <c r="AT191" s="1301"/>
      <c r="AU191" s="1301"/>
      <c r="AV191" s="1301"/>
      <c r="AW191" s="1301"/>
      <c r="AX191" s="1301"/>
      <c r="AY191" s="1301"/>
      <c r="AZ191" s="1301"/>
      <c r="BA191" s="1301"/>
      <c r="BB191" s="1301"/>
      <c r="BC191" s="1301"/>
      <c r="BD191" s="1301"/>
    </row>
    <row r="192" spans="3:56" ht="12" hidden="1" customHeight="1">
      <c r="C192" s="1144"/>
      <c r="AG192" s="1316"/>
      <c r="AH192" s="1316"/>
      <c r="AI192" s="1316"/>
      <c r="AJ192" s="1316"/>
      <c r="AK192" s="1316"/>
      <c r="AL192" s="1316"/>
      <c r="AM192" s="1316"/>
      <c r="AN192" s="1316"/>
      <c r="AO192" s="1316"/>
      <c r="AP192" s="1316"/>
      <c r="AQ192" s="1316"/>
      <c r="AR192" s="1316"/>
      <c r="AS192" s="1301"/>
      <c r="AT192" s="1301"/>
      <c r="AU192" s="1301"/>
      <c r="AV192" s="1301"/>
      <c r="AW192" s="1301"/>
      <c r="AX192" s="1301"/>
      <c r="AY192" s="1301"/>
      <c r="AZ192" s="1301"/>
      <c r="BA192" s="1301"/>
      <c r="BB192" s="1301"/>
      <c r="BC192" s="1301"/>
      <c r="BD192" s="1301"/>
    </row>
    <row r="193" spans="3:56" ht="24" hidden="1" customHeight="1">
      <c r="C193" s="1381"/>
      <c r="D193" s="1380"/>
      <c r="E193" s="1380"/>
      <c r="F193" s="1380"/>
      <c r="G193" s="1380"/>
      <c r="H193" s="1380"/>
      <c r="I193" s="1380"/>
      <c r="J193" s="1380"/>
      <c r="AG193" s="1316"/>
      <c r="AH193" s="1316"/>
      <c r="AI193" s="1316"/>
      <c r="AJ193" s="1316"/>
      <c r="AK193" s="1316"/>
      <c r="AL193" s="1316"/>
      <c r="AM193" s="1316"/>
      <c r="AN193" s="1316"/>
      <c r="AO193" s="1316"/>
      <c r="AP193" s="1316"/>
      <c r="AQ193" s="1316"/>
      <c r="AR193" s="1316"/>
      <c r="AS193" s="1301"/>
      <c r="AT193" s="1301"/>
      <c r="AU193" s="1301"/>
      <c r="AV193" s="1301"/>
      <c r="AW193" s="1301"/>
      <c r="AX193" s="1301"/>
      <c r="AY193" s="1301"/>
      <c r="AZ193" s="1301"/>
      <c r="BA193" s="1301"/>
      <c r="BB193" s="1301"/>
      <c r="BC193" s="1301"/>
      <c r="BD193" s="1301"/>
    </row>
    <row r="194" spans="3:56" ht="12" hidden="1" customHeight="1">
      <c r="C194" s="1381"/>
      <c r="D194" s="1380"/>
      <c r="E194" s="1380"/>
      <c r="F194" s="1380"/>
      <c r="G194" s="1380"/>
      <c r="H194" s="1380"/>
      <c r="I194" s="1380"/>
      <c r="J194" s="1380"/>
      <c r="AG194" s="1316"/>
      <c r="AH194" s="1316"/>
      <c r="AI194" s="1316"/>
      <c r="AJ194" s="1316"/>
      <c r="AK194" s="1316"/>
      <c r="AL194" s="1316"/>
      <c r="AM194" s="1316"/>
      <c r="AN194" s="1316"/>
      <c r="AO194" s="1316"/>
      <c r="AP194" s="1316"/>
      <c r="AQ194" s="1316"/>
      <c r="AR194" s="1316"/>
      <c r="AS194" s="1301"/>
      <c r="AT194" s="1301"/>
      <c r="AU194" s="1301"/>
      <c r="AV194" s="1301"/>
      <c r="AW194" s="1301"/>
      <c r="AX194" s="1301"/>
      <c r="AY194" s="1301"/>
      <c r="AZ194" s="1301"/>
      <c r="BA194" s="1301"/>
      <c r="BB194" s="1301"/>
      <c r="BC194" s="1301"/>
      <c r="BD194" s="1301"/>
    </row>
    <row r="195" spans="3:56" ht="12" hidden="1" customHeight="1">
      <c r="C195" s="1144"/>
      <c r="AG195" s="1316"/>
      <c r="AH195" s="1316"/>
      <c r="AI195" s="1316"/>
      <c r="AJ195" s="1316"/>
      <c r="AK195" s="1316"/>
      <c r="AL195" s="1316"/>
      <c r="AM195" s="1316"/>
      <c r="AN195" s="1316"/>
      <c r="AO195" s="1316"/>
      <c r="AP195" s="1316"/>
      <c r="AQ195" s="1316"/>
      <c r="AR195" s="1316"/>
      <c r="AS195" s="1301"/>
      <c r="AT195" s="1301"/>
      <c r="AU195" s="1301"/>
      <c r="AV195" s="1301"/>
      <c r="AW195" s="1301"/>
      <c r="AX195" s="1301"/>
      <c r="AY195" s="1301"/>
      <c r="AZ195" s="1301"/>
      <c r="BA195" s="1301"/>
      <c r="BB195" s="1301"/>
      <c r="BC195" s="1301"/>
      <c r="BD195" s="1301"/>
    </row>
    <row r="196" spans="3:56" ht="48" hidden="1" customHeight="1">
      <c r="C196" s="1358"/>
      <c r="D196" s="1380"/>
      <c r="E196" s="1380"/>
      <c r="F196" s="1380"/>
      <c r="G196" s="1380"/>
      <c r="H196" s="1380"/>
      <c r="I196" s="1380"/>
      <c r="J196" s="1380"/>
      <c r="AG196" s="1316"/>
      <c r="AH196" s="1316"/>
      <c r="AI196" s="1316"/>
      <c r="AJ196" s="1316"/>
      <c r="AK196" s="1316"/>
      <c r="AL196" s="1316"/>
      <c r="AM196" s="1316"/>
      <c r="AN196" s="1316"/>
      <c r="AO196" s="1316"/>
      <c r="AP196" s="1316"/>
      <c r="AQ196" s="1316"/>
      <c r="AR196" s="1316"/>
      <c r="AS196" s="1301"/>
      <c r="AT196" s="1301"/>
      <c r="AU196" s="1301"/>
      <c r="AV196" s="1301"/>
      <c r="AW196" s="1301"/>
      <c r="AX196" s="1301"/>
      <c r="AY196" s="1301"/>
      <c r="AZ196" s="1301"/>
      <c r="BA196" s="1301"/>
      <c r="BB196" s="1301"/>
      <c r="BC196" s="1301"/>
      <c r="BD196" s="1301"/>
    </row>
    <row r="197" spans="3:56" ht="12" hidden="1" customHeight="1">
      <c r="C197" s="1144"/>
      <c r="AG197" s="1316"/>
      <c r="AH197" s="1316"/>
      <c r="AI197" s="1316"/>
      <c r="AJ197" s="1316"/>
      <c r="AK197" s="1316"/>
      <c r="AL197" s="1316"/>
      <c r="AM197" s="1316"/>
      <c r="AN197" s="1316"/>
      <c r="AO197" s="1316"/>
      <c r="AP197" s="1316"/>
      <c r="AQ197" s="1316"/>
      <c r="AR197" s="1316"/>
      <c r="AS197" s="1301"/>
      <c r="AT197" s="1301"/>
      <c r="AU197" s="1301"/>
      <c r="AV197" s="1301"/>
      <c r="AW197" s="1301"/>
      <c r="AX197" s="1301"/>
      <c r="AY197" s="1301"/>
      <c r="AZ197" s="1301"/>
      <c r="BA197" s="1301"/>
      <c r="BB197" s="1301"/>
      <c r="BC197" s="1301"/>
      <c r="BD197" s="1301"/>
    </row>
    <row r="198" spans="3:56" ht="12" hidden="1" customHeight="1">
      <c r="C198" s="1381"/>
      <c r="D198" s="1380"/>
      <c r="E198" s="1380"/>
      <c r="F198" s="1380"/>
      <c r="G198" s="1380"/>
      <c r="H198" s="1380"/>
      <c r="I198" s="1380"/>
      <c r="J198" s="1380"/>
      <c r="AG198" s="1316"/>
      <c r="AH198" s="1316"/>
      <c r="AI198" s="1316"/>
      <c r="AJ198" s="1316"/>
      <c r="AK198" s="1316"/>
      <c r="AL198" s="1316"/>
      <c r="AM198" s="1316"/>
      <c r="AN198" s="1316"/>
      <c r="AO198" s="1316"/>
      <c r="AP198" s="1316"/>
      <c r="AQ198" s="1316"/>
      <c r="AR198" s="1316"/>
      <c r="AS198" s="1301"/>
      <c r="AT198" s="1301"/>
      <c r="AU198" s="1301"/>
      <c r="AV198" s="1301"/>
      <c r="AW198" s="1301"/>
      <c r="AX198" s="1301"/>
      <c r="AY198" s="1301"/>
      <c r="AZ198" s="1301"/>
      <c r="BA198" s="1301"/>
      <c r="BB198" s="1301"/>
      <c r="BC198" s="1301"/>
      <c r="BD198" s="1301"/>
    </row>
    <row r="199" spans="3:56" ht="12" hidden="1" customHeight="1">
      <c r="C199" s="1144"/>
      <c r="AG199" s="1316"/>
      <c r="AH199" s="1316"/>
      <c r="AI199" s="1316"/>
      <c r="AJ199" s="1316"/>
      <c r="AK199" s="1316"/>
      <c r="AL199" s="1316"/>
      <c r="AM199" s="1316"/>
      <c r="AN199" s="1316"/>
      <c r="AO199" s="1316"/>
      <c r="AP199" s="1316"/>
      <c r="AQ199" s="1316"/>
      <c r="AR199" s="1316"/>
      <c r="AS199" s="1301"/>
      <c r="AT199" s="1301"/>
      <c r="AU199" s="1301"/>
      <c r="AV199" s="1301"/>
      <c r="AW199" s="1301"/>
      <c r="AX199" s="1301"/>
      <c r="AY199" s="1301"/>
      <c r="AZ199" s="1301"/>
      <c r="BA199" s="1301"/>
      <c r="BB199" s="1301"/>
      <c r="BC199" s="1301"/>
      <c r="BD199" s="1301"/>
    </row>
    <row r="200" spans="3:56" ht="12" hidden="1" customHeight="1">
      <c r="C200" s="1358"/>
      <c r="D200" s="1380"/>
      <c r="E200" s="1380"/>
      <c r="F200" s="1380"/>
      <c r="G200" s="1380"/>
      <c r="H200" s="1380"/>
      <c r="I200" s="1380"/>
      <c r="J200" s="1380"/>
      <c r="AG200" s="1316"/>
      <c r="AH200" s="1316"/>
      <c r="AI200" s="1316"/>
      <c r="AJ200" s="1316"/>
      <c r="AK200" s="1316"/>
      <c r="AL200" s="1316"/>
      <c r="AM200" s="1316"/>
      <c r="AN200" s="1316"/>
      <c r="AO200" s="1316"/>
      <c r="AP200" s="1316"/>
      <c r="AQ200" s="1316"/>
      <c r="AR200" s="1316"/>
      <c r="AS200" s="1301"/>
      <c r="AT200" s="1301"/>
      <c r="AU200" s="1301"/>
      <c r="AV200" s="1301"/>
      <c r="AW200" s="1301"/>
      <c r="AX200" s="1301"/>
      <c r="AY200" s="1301"/>
      <c r="AZ200" s="1301"/>
      <c r="BA200" s="1301"/>
      <c r="BB200" s="1301"/>
      <c r="BC200" s="1301"/>
      <c r="BD200" s="1301"/>
    </row>
    <row r="201" spans="3:56" ht="12" hidden="1" customHeight="1">
      <c r="C201" s="1358"/>
      <c r="D201" s="1380"/>
      <c r="E201" s="1380"/>
      <c r="F201" s="1380"/>
      <c r="G201" s="1380"/>
      <c r="H201" s="1380"/>
      <c r="I201" s="1380"/>
      <c r="J201" s="1380"/>
      <c r="AG201" s="1316"/>
      <c r="AH201" s="1316"/>
      <c r="AI201" s="1316"/>
      <c r="AJ201" s="1316"/>
      <c r="AK201" s="1316"/>
      <c r="AL201" s="1316"/>
      <c r="AM201" s="1316"/>
      <c r="AN201" s="1316"/>
      <c r="AO201" s="1316"/>
      <c r="AP201" s="1316"/>
      <c r="AQ201" s="1316"/>
      <c r="AR201" s="1316"/>
      <c r="AS201" s="1301"/>
      <c r="AT201" s="1301"/>
      <c r="AU201" s="1301"/>
      <c r="AV201" s="1301"/>
      <c r="AW201" s="1301"/>
      <c r="AX201" s="1301"/>
      <c r="AY201" s="1301"/>
      <c r="AZ201" s="1301"/>
      <c r="BA201" s="1301"/>
      <c r="BB201" s="1301"/>
      <c r="BC201" s="1301"/>
      <c r="BD201" s="1301"/>
    </row>
    <row r="202" spans="3:56" ht="12" hidden="1" customHeight="1">
      <c r="C202" s="1358"/>
      <c r="D202" s="1380"/>
      <c r="E202" s="1380"/>
      <c r="F202" s="1380"/>
      <c r="G202" s="1380"/>
      <c r="H202" s="1380"/>
      <c r="I202" s="1380"/>
      <c r="J202" s="1380"/>
      <c r="AG202" s="1316"/>
      <c r="AH202" s="1316"/>
      <c r="AI202" s="1316"/>
      <c r="AJ202" s="1316"/>
      <c r="AK202" s="1316"/>
      <c r="AL202" s="1316"/>
      <c r="AM202" s="1316"/>
      <c r="AN202" s="1316"/>
      <c r="AO202" s="1316"/>
      <c r="AP202" s="1316"/>
      <c r="AQ202" s="1316"/>
      <c r="AR202" s="1316"/>
      <c r="AS202" s="1301"/>
      <c r="AT202" s="1301"/>
      <c r="AU202" s="1301"/>
      <c r="AV202" s="1301"/>
      <c r="AW202" s="1301"/>
      <c r="AX202" s="1301"/>
      <c r="AY202" s="1301"/>
      <c r="AZ202" s="1301"/>
      <c r="BA202" s="1301"/>
      <c r="BB202" s="1301"/>
      <c r="BC202" s="1301"/>
      <c r="BD202" s="1301"/>
    </row>
    <row r="203" spans="3:56" ht="12" hidden="1" customHeight="1">
      <c r="C203" s="1358"/>
      <c r="D203" s="1380"/>
      <c r="E203" s="1380"/>
      <c r="F203" s="1380"/>
      <c r="G203" s="1380"/>
      <c r="H203" s="1380"/>
      <c r="I203" s="1380"/>
      <c r="J203" s="1380"/>
      <c r="AG203" s="1316"/>
      <c r="AH203" s="1316"/>
      <c r="AI203" s="1316"/>
      <c r="AJ203" s="1316"/>
      <c r="AK203" s="1316"/>
      <c r="AL203" s="1316"/>
      <c r="AM203" s="1316"/>
      <c r="AN203" s="1316"/>
      <c r="AO203" s="1316"/>
      <c r="AP203" s="1316"/>
      <c r="AQ203" s="1316"/>
      <c r="AR203" s="1316"/>
      <c r="AS203" s="1301"/>
      <c r="AT203" s="1301"/>
      <c r="AU203" s="1301"/>
      <c r="AV203" s="1301"/>
      <c r="AW203" s="1301"/>
      <c r="AX203" s="1301"/>
      <c r="AY203" s="1301"/>
      <c r="AZ203" s="1301"/>
      <c r="BA203" s="1301"/>
      <c r="BB203" s="1301"/>
      <c r="BC203" s="1301"/>
      <c r="BD203" s="1301"/>
    </row>
    <row r="204" spans="3:56" ht="12" hidden="1" customHeight="1">
      <c r="C204" s="1358"/>
      <c r="D204" s="1380"/>
      <c r="E204" s="1380"/>
      <c r="F204" s="1380"/>
      <c r="G204" s="1380"/>
      <c r="H204" s="1380"/>
      <c r="I204" s="1380"/>
      <c r="J204" s="1380"/>
      <c r="AG204" s="1316"/>
      <c r="AH204" s="1316"/>
      <c r="AI204" s="1316"/>
      <c r="AJ204" s="1316"/>
      <c r="AK204" s="1316"/>
      <c r="AL204" s="1316"/>
      <c r="AM204" s="1316"/>
      <c r="AN204" s="1316"/>
      <c r="AO204" s="1316"/>
      <c r="AP204" s="1316"/>
      <c r="AQ204" s="1316"/>
      <c r="AR204" s="1316"/>
      <c r="AS204" s="1301"/>
      <c r="AT204" s="1301"/>
      <c r="AU204" s="1301"/>
      <c r="AV204" s="1301"/>
      <c r="AW204" s="1301"/>
      <c r="AX204" s="1301"/>
      <c r="AY204" s="1301"/>
      <c r="AZ204" s="1301"/>
      <c r="BA204" s="1301"/>
      <c r="BB204" s="1301"/>
      <c r="BC204" s="1301"/>
      <c r="BD204" s="1301"/>
    </row>
    <row r="205" spans="3:56" ht="12" hidden="1" customHeight="1">
      <c r="C205" s="1144"/>
      <c r="AG205" s="1316"/>
      <c r="AH205" s="1316"/>
      <c r="AI205" s="1316"/>
      <c r="AJ205" s="1316"/>
      <c r="AK205" s="1316"/>
      <c r="AL205" s="1316"/>
      <c r="AM205" s="1316"/>
      <c r="AN205" s="1316"/>
      <c r="AO205" s="1316"/>
      <c r="AP205" s="1316"/>
      <c r="AQ205" s="1316"/>
      <c r="AR205" s="1316"/>
      <c r="AS205" s="1301"/>
      <c r="AT205" s="1301"/>
      <c r="AU205" s="1301"/>
      <c r="AV205" s="1301"/>
      <c r="AW205" s="1301"/>
      <c r="AX205" s="1301"/>
      <c r="AY205" s="1301"/>
      <c r="AZ205" s="1301"/>
      <c r="BA205" s="1301"/>
      <c r="BB205" s="1301"/>
      <c r="BC205" s="1301"/>
      <c r="BD205" s="1301"/>
    </row>
    <row r="206" spans="3:56" ht="12" hidden="1" customHeight="1">
      <c r="C206" s="1144"/>
      <c r="AG206" s="1316"/>
      <c r="AH206" s="1316"/>
      <c r="AI206" s="1316"/>
      <c r="AJ206" s="1316"/>
      <c r="AK206" s="1316"/>
      <c r="AL206" s="1316"/>
      <c r="AM206" s="1316"/>
      <c r="AN206" s="1316"/>
      <c r="AO206" s="1316"/>
      <c r="AP206" s="1316"/>
      <c r="AQ206" s="1316"/>
      <c r="AR206" s="1316"/>
      <c r="AS206" s="1301"/>
      <c r="AT206" s="1301"/>
      <c r="AU206" s="1301"/>
      <c r="AV206" s="1301"/>
      <c r="AW206" s="1301"/>
      <c r="AX206" s="1301"/>
      <c r="AY206" s="1301"/>
      <c r="AZ206" s="1301"/>
      <c r="BA206" s="1301"/>
      <c r="BB206" s="1301"/>
      <c r="BC206" s="1301"/>
      <c r="BD206" s="1301"/>
    </row>
    <row r="207" spans="3:56" ht="24" hidden="1" customHeight="1">
      <c r="C207" s="1358"/>
      <c r="D207" s="1380"/>
      <c r="E207" s="1380"/>
      <c r="F207" s="1380"/>
      <c r="G207" s="1380"/>
      <c r="H207" s="1380"/>
      <c r="I207" s="1380"/>
      <c r="J207" s="1380"/>
      <c r="AG207" s="1316"/>
      <c r="AH207" s="1316"/>
      <c r="AI207" s="1316"/>
      <c r="AJ207" s="1316"/>
      <c r="AK207" s="1316"/>
      <c r="AL207" s="1316"/>
      <c r="AM207" s="1316"/>
      <c r="AN207" s="1316"/>
      <c r="AO207" s="1316"/>
      <c r="AP207" s="1316"/>
      <c r="AQ207" s="1316"/>
      <c r="AR207" s="1316"/>
      <c r="AS207" s="1301"/>
      <c r="AT207" s="1301"/>
      <c r="AU207" s="1301"/>
      <c r="AV207" s="1301"/>
      <c r="AW207" s="1301"/>
      <c r="AX207" s="1301"/>
      <c r="AY207" s="1301"/>
      <c r="AZ207" s="1301"/>
      <c r="BA207" s="1301"/>
      <c r="BB207" s="1301"/>
      <c r="BC207" s="1301"/>
      <c r="BD207" s="1301"/>
    </row>
    <row r="208" spans="3:56" ht="12" hidden="1" customHeight="1">
      <c r="AG208" s="1316"/>
      <c r="AH208" s="1316"/>
      <c r="AI208" s="1316"/>
      <c r="AJ208" s="1316"/>
      <c r="AK208" s="1316"/>
      <c r="AL208" s="1316"/>
      <c r="AM208" s="1316"/>
      <c r="AN208" s="1316"/>
      <c r="AO208" s="1316"/>
      <c r="AP208" s="1316"/>
      <c r="AQ208" s="1316"/>
      <c r="AR208" s="1316"/>
      <c r="AS208" s="1301"/>
      <c r="AT208" s="1301"/>
      <c r="AU208" s="1301"/>
      <c r="AV208" s="1301"/>
      <c r="AW208" s="1301"/>
      <c r="AX208" s="1301"/>
      <c r="AY208" s="1301"/>
      <c r="AZ208" s="1301"/>
      <c r="BA208" s="1301"/>
      <c r="BB208" s="1301"/>
      <c r="BC208" s="1301"/>
      <c r="BD208" s="1301"/>
    </row>
    <row r="209" spans="3:56" ht="12" hidden="1" customHeight="1">
      <c r="C209" s="1358"/>
      <c r="D209" s="1380"/>
      <c r="E209" s="1380"/>
      <c r="F209" s="1380"/>
      <c r="G209" s="1380"/>
      <c r="H209" s="1380"/>
      <c r="I209" s="1380"/>
      <c r="J209" s="1380"/>
      <c r="AG209" s="1316"/>
      <c r="AH209" s="1316"/>
      <c r="AI209" s="1316"/>
      <c r="AJ209" s="1316"/>
      <c r="AK209" s="1316"/>
      <c r="AL209" s="1316"/>
      <c r="AM209" s="1316"/>
      <c r="AN209" s="1316"/>
      <c r="AO209" s="1316"/>
      <c r="AP209" s="1316"/>
      <c r="AQ209" s="1316"/>
      <c r="AR209" s="1316"/>
      <c r="AS209" s="1301"/>
      <c r="AT209" s="1301"/>
      <c r="AU209" s="1301"/>
      <c r="AV209" s="1301"/>
      <c r="AW209" s="1301"/>
      <c r="AX209" s="1301"/>
      <c r="AY209" s="1301"/>
      <c r="AZ209" s="1301"/>
      <c r="BA209" s="1301"/>
      <c r="BB209" s="1301"/>
      <c r="BC209" s="1301"/>
      <c r="BD209" s="1301"/>
    </row>
    <row r="210" spans="3:56" ht="12" hidden="1" customHeight="1">
      <c r="C210" s="1157"/>
      <c r="AG210" s="1316"/>
      <c r="AH210" s="1316"/>
      <c r="AI210" s="1316"/>
      <c r="AJ210" s="1316"/>
      <c r="AK210" s="1316"/>
      <c r="AL210" s="1316"/>
      <c r="AM210" s="1316"/>
      <c r="AN210" s="1316"/>
      <c r="AO210" s="1316"/>
      <c r="AP210" s="1316"/>
      <c r="AQ210" s="1316"/>
      <c r="AR210" s="1316"/>
      <c r="AS210" s="1301"/>
      <c r="AT210" s="1301"/>
      <c r="AU210" s="1301"/>
      <c r="AV210" s="1301"/>
      <c r="AW210" s="1301"/>
      <c r="AX210" s="1301"/>
      <c r="AY210" s="1301"/>
      <c r="AZ210" s="1301"/>
      <c r="BA210" s="1301"/>
      <c r="BB210" s="1301"/>
      <c r="BC210" s="1301"/>
      <c r="BD210" s="1301"/>
    </row>
    <row r="211" spans="3:56" ht="12" hidden="1" customHeight="1">
      <c r="C211" s="1382"/>
      <c r="D211" s="1380"/>
      <c r="E211" s="1380"/>
      <c r="F211" s="1380"/>
      <c r="G211" s="1380"/>
      <c r="H211" s="1380"/>
      <c r="I211" s="1380"/>
      <c r="J211" s="1380"/>
      <c r="AG211" s="1316"/>
      <c r="AH211" s="1316"/>
      <c r="AI211" s="1316"/>
      <c r="AJ211" s="1316"/>
      <c r="AK211" s="1316"/>
      <c r="AL211" s="1316"/>
      <c r="AM211" s="1316"/>
      <c r="AN211" s="1316"/>
      <c r="AO211" s="1316"/>
      <c r="AP211" s="1316"/>
      <c r="AQ211" s="1316"/>
      <c r="AR211" s="1316"/>
      <c r="AS211" s="1301"/>
      <c r="AT211" s="1301"/>
      <c r="AU211" s="1301"/>
      <c r="AV211" s="1301"/>
      <c r="AW211" s="1301"/>
      <c r="AX211" s="1301"/>
      <c r="AY211" s="1301"/>
      <c r="AZ211" s="1301"/>
      <c r="BA211" s="1301"/>
      <c r="BB211" s="1301"/>
      <c r="BC211" s="1301"/>
      <c r="BD211" s="1301"/>
    </row>
    <row r="212" spans="3:56" ht="12" hidden="1" customHeight="1">
      <c r="C212" s="1382"/>
      <c r="D212" s="1380"/>
      <c r="E212" s="1380"/>
      <c r="F212" s="1380"/>
      <c r="G212" s="1380"/>
      <c r="H212" s="1380"/>
      <c r="I212" s="1380"/>
      <c r="J212" s="1380"/>
      <c r="AG212" s="1316"/>
      <c r="AH212" s="1316"/>
      <c r="AI212" s="1316"/>
      <c r="AJ212" s="1316"/>
      <c r="AK212" s="1316"/>
      <c r="AL212" s="1316"/>
      <c r="AM212" s="1316"/>
      <c r="AN212" s="1316"/>
      <c r="AO212" s="1316"/>
      <c r="AP212" s="1316"/>
      <c r="AQ212" s="1316"/>
      <c r="AR212" s="1316"/>
      <c r="AS212" s="1301"/>
      <c r="AT212" s="1301"/>
      <c r="AU212" s="1301"/>
      <c r="AV212" s="1301"/>
      <c r="AW212" s="1301"/>
      <c r="AX212" s="1301"/>
      <c r="AY212" s="1301"/>
      <c r="AZ212" s="1301"/>
      <c r="BA212" s="1301"/>
      <c r="BB212" s="1301"/>
      <c r="BC212" s="1301"/>
      <c r="BD212" s="1301"/>
    </row>
    <row r="213" spans="3:56" ht="12" hidden="1" customHeight="1">
      <c r="C213" s="1144"/>
      <c r="AG213" s="1316"/>
      <c r="AH213" s="1316"/>
      <c r="AI213" s="1316"/>
      <c r="AJ213" s="1316"/>
      <c r="AK213" s="1316"/>
      <c r="AL213" s="1316"/>
      <c r="AM213" s="1316"/>
      <c r="AN213" s="1316"/>
      <c r="AO213" s="1316"/>
      <c r="AP213" s="1316"/>
      <c r="AQ213" s="1316"/>
      <c r="AR213" s="1316"/>
      <c r="AS213" s="1301"/>
      <c r="AT213" s="1301"/>
      <c r="AU213" s="1301"/>
      <c r="AV213" s="1301"/>
      <c r="AW213" s="1301"/>
      <c r="AX213" s="1301"/>
      <c r="AY213" s="1301"/>
      <c r="AZ213" s="1301"/>
      <c r="BA213" s="1301"/>
      <c r="BB213" s="1301"/>
      <c r="BC213" s="1301"/>
      <c r="BD213" s="1301"/>
    </row>
    <row r="214" spans="3:56" ht="12" hidden="1" customHeight="1">
      <c r="C214" s="1358"/>
      <c r="D214" s="1380"/>
      <c r="E214" s="1380"/>
      <c r="F214" s="1380"/>
      <c r="G214" s="1380"/>
      <c r="H214" s="1380"/>
      <c r="I214" s="1380"/>
      <c r="J214" s="1380"/>
      <c r="AG214" s="1316"/>
      <c r="AH214" s="1316"/>
      <c r="AI214" s="1316"/>
      <c r="AJ214" s="1316"/>
      <c r="AK214" s="1316"/>
      <c r="AL214" s="1316"/>
      <c r="AM214" s="1316"/>
      <c r="AN214" s="1316"/>
      <c r="AO214" s="1316"/>
      <c r="AP214" s="1316"/>
      <c r="AQ214" s="1316"/>
      <c r="AR214" s="1316"/>
      <c r="AS214" s="1301"/>
      <c r="AT214" s="1301"/>
      <c r="AU214" s="1301"/>
      <c r="AV214" s="1301"/>
      <c r="AW214" s="1301"/>
      <c r="AX214" s="1301"/>
      <c r="AY214" s="1301"/>
      <c r="AZ214" s="1301"/>
      <c r="BA214" s="1301"/>
      <c r="BB214" s="1301"/>
      <c r="BC214" s="1301"/>
      <c r="BD214" s="1301"/>
    </row>
    <row r="215" spans="3:56" ht="12" hidden="1" customHeight="1">
      <c r="C215" s="1358"/>
      <c r="D215" s="1380"/>
      <c r="E215" s="1380"/>
      <c r="F215" s="1380"/>
      <c r="G215" s="1380"/>
      <c r="H215" s="1380"/>
      <c r="I215" s="1380"/>
      <c r="J215" s="1380"/>
      <c r="AG215" s="1316"/>
      <c r="AH215" s="1316"/>
      <c r="AI215" s="1316"/>
      <c r="AJ215" s="1316"/>
      <c r="AK215" s="1316"/>
      <c r="AL215" s="1316"/>
      <c r="AM215" s="1316"/>
      <c r="AN215" s="1316"/>
      <c r="AO215" s="1316"/>
      <c r="AP215" s="1316"/>
      <c r="AQ215" s="1316"/>
      <c r="AR215" s="1316"/>
      <c r="AS215" s="1301"/>
      <c r="AT215" s="1301"/>
      <c r="AU215" s="1301"/>
      <c r="AV215" s="1301"/>
      <c r="AW215" s="1301"/>
      <c r="AX215" s="1301"/>
      <c r="AY215" s="1301"/>
      <c r="AZ215" s="1301"/>
      <c r="BA215" s="1301"/>
      <c r="BB215" s="1301"/>
      <c r="BC215" s="1301"/>
      <c r="BD215" s="1301"/>
    </row>
    <row r="216" spans="3:56" ht="12" hidden="1" customHeight="1">
      <c r="C216" s="1144"/>
      <c r="AG216" s="1316"/>
      <c r="AH216" s="1316"/>
      <c r="AI216" s="1316"/>
      <c r="AJ216" s="1316"/>
      <c r="AK216" s="1316"/>
      <c r="AL216" s="1316"/>
      <c r="AM216" s="1316"/>
      <c r="AN216" s="1316"/>
      <c r="AO216" s="1316"/>
      <c r="AP216" s="1316"/>
      <c r="AQ216" s="1316"/>
      <c r="AR216" s="1316"/>
      <c r="AS216" s="1301"/>
      <c r="AT216" s="1301"/>
      <c r="AU216" s="1301"/>
      <c r="AV216" s="1301"/>
      <c r="AW216" s="1301"/>
      <c r="AX216" s="1301"/>
      <c r="AY216" s="1301"/>
      <c r="AZ216" s="1301"/>
      <c r="BA216" s="1301"/>
      <c r="BB216" s="1301"/>
      <c r="BC216" s="1301"/>
      <c r="BD216" s="1301"/>
    </row>
    <row r="217" spans="3:56" ht="12" hidden="1" customHeight="1">
      <c r="C217" s="1144"/>
      <c r="AG217" s="1316"/>
      <c r="AH217" s="1316"/>
      <c r="AI217" s="1316"/>
      <c r="AJ217" s="1316"/>
      <c r="AK217" s="1316"/>
      <c r="AL217" s="1316"/>
      <c r="AM217" s="1316"/>
      <c r="AN217" s="1316"/>
      <c r="AO217" s="1316"/>
      <c r="AP217" s="1316"/>
      <c r="AQ217" s="1316"/>
      <c r="AR217" s="1316"/>
      <c r="AS217" s="1301"/>
      <c r="AT217" s="1301"/>
      <c r="AU217" s="1301"/>
      <c r="AV217" s="1301"/>
      <c r="AW217" s="1301"/>
      <c r="AX217" s="1301"/>
      <c r="AY217" s="1301"/>
      <c r="AZ217" s="1301"/>
      <c r="BA217" s="1301"/>
      <c r="BB217" s="1301"/>
      <c r="BC217" s="1301"/>
      <c r="BD217" s="1301"/>
    </row>
    <row r="218" spans="3:56" ht="12" hidden="1" customHeight="1">
      <c r="C218" s="1358"/>
      <c r="D218" s="1380"/>
      <c r="E218" s="1380"/>
      <c r="F218" s="1380"/>
      <c r="G218" s="1380"/>
      <c r="H218" s="1380"/>
      <c r="I218" s="1380"/>
      <c r="J218" s="1380"/>
      <c r="AG218" s="1316"/>
      <c r="AH218" s="1316"/>
      <c r="AI218" s="1316"/>
      <c r="AJ218" s="1316"/>
      <c r="AK218" s="1316"/>
      <c r="AL218" s="1316"/>
      <c r="AM218" s="1316"/>
      <c r="AN218" s="1316"/>
      <c r="AO218" s="1316"/>
      <c r="AP218" s="1316"/>
      <c r="AQ218" s="1316"/>
      <c r="AR218" s="1316"/>
      <c r="AS218" s="1301"/>
      <c r="AT218" s="1301"/>
      <c r="AU218" s="1301"/>
      <c r="AV218" s="1301"/>
      <c r="AW218" s="1301"/>
      <c r="AX218" s="1301"/>
      <c r="AY218" s="1301"/>
      <c r="AZ218" s="1301"/>
      <c r="BA218" s="1301"/>
      <c r="BB218" s="1301"/>
      <c r="BC218" s="1301"/>
      <c r="BD218" s="1301"/>
    </row>
    <row r="219" spans="3:56" ht="12" hidden="1" customHeight="1">
      <c r="C219" s="1358"/>
      <c r="D219" s="1380"/>
      <c r="E219" s="1380"/>
      <c r="F219" s="1380"/>
      <c r="G219" s="1380"/>
      <c r="H219" s="1380"/>
      <c r="I219" s="1380"/>
      <c r="J219" s="1380"/>
      <c r="AG219" s="1316"/>
      <c r="AH219" s="1316"/>
      <c r="AI219" s="1316"/>
      <c r="AJ219" s="1316"/>
      <c r="AK219" s="1316"/>
      <c r="AL219" s="1316"/>
      <c r="AM219" s="1316"/>
      <c r="AN219" s="1316"/>
      <c r="AO219" s="1316"/>
      <c r="AP219" s="1316"/>
      <c r="AQ219" s="1316"/>
      <c r="AR219" s="1316"/>
      <c r="AS219" s="1301"/>
      <c r="AT219" s="1301"/>
      <c r="AU219" s="1301"/>
      <c r="AV219" s="1301"/>
      <c r="AW219" s="1301"/>
      <c r="AX219" s="1301"/>
      <c r="AY219" s="1301"/>
      <c r="AZ219" s="1301"/>
      <c r="BA219" s="1301"/>
      <c r="BB219" s="1301"/>
      <c r="BC219" s="1301"/>
      <c r="BD219" s="1301"/>
    </row>
    <row r="220" spans="3:56" ht="12" hidden="1" customHeight="1">
      <c r="C220" s="1358"/>
      <c r="D220" s="1380"/>
      <c r="E220" s="1380"/>
      <c r="F220" s="1380"/>
      <c r="G220" s="1380"/>
      <c r="H220" s="1380"/>
      <c r="I220" s="1380"/>
      <c r="J220" s="1380"/>
      <c r="AG220" s="1316"/>
      <c r="AH220" s="1316"/>
      <c r="AI220" s="1316"/>
      <c r="AJ220" s="1316"/>
      <c r="AK220" s="1316"/>
      <c r="AL220" s="1316"/>
      <c r="AM220" s="1316"/>
      <c r="AN220" s="1316"/>
      <c r="AO220" s="1316"/>
      <c r="AP220" s="1316"/>
      <c r="AQ220" s="1316"/>
      <c r="AR220" s="1316"/>
      <c r="AS220" s="1301"/>
      <c r="AT220" s="1301"/>
      <c r="AU220" s="1301"/>
      <c r="AV220" s="1301"/>
      <c r="AW220" s="1301"/>
      <c r="AX220" s="1301"/>
      <c r="AY220" s="1301"/>
      <c r="AZ220" s="1301"/>
      <c r="BA220" s="1301"/>
      <c r="BB220" s="1301"/>
      <c r="BC220" s="1301"/>
      <c r="BD220" s="1301"/>
    </row>
    <row r="221" spans="3:56" ht="12" hidden="1" customHeight="1">
      <c r="C221" s="1144"/>
      <c r="AG221" s="1316"/>
      <c r="AH221" s="1316"/>
      <c r="AI221" s="1316"/>
      <c r="AJ221" s="1316"/>
      <c r="AK221" s="1316"/>
      <c r="AL221" s="1316"/>
      <c r="AM221" s="1316"/>
      <c r="AN221" s="1316"/>
      <c r="AO221" s="1316"/>
      <c r="AP221" s="1316"/>
      <c r="AQ221" s="1316"/>
      <c r="AR221" s="1316"/>
      <c r="AS221" s="1301"/>
      <c r="AT221" s="1301"/>
      <c r="AU221" s="1301"/>
      <c r="AV221" s="1301"/>
      <c r="AW221" s="1301"/>
      <c r="AX221" s="1301"/>
      <c r="AY221" s="1301"/>
      <c r="AZ221" s="1301"/>
      <c r="BA221" s="1301"/>
      <c r="BB221" s="1301"/>
      <c r="BC221" s="1301"/>
      <c r="BD221" s="1301"/>
    </row>
    <row r="222" spans="3:56" ht="24" hidden="1" customHeight="1">
      <c r="C222" s="1381"/>
      <c r="D222" s="1380"/>
      <c r="E222" s="1380"/>
      <c r="F222" s="1380"/>
      <c r="G222" s="1380"/>
      <c r="H222" s="1380"/>
      <c r="I222" s="1380"/>
      <c r="J222" s="1380"/>
      <c r="AG222" s="1316"/>
      <c r="AH222" s="1316"/>
      <c r="AI222" s="1316"/>
      <c r="AJ222" s="1316"/>
      <c r="AK222" s="1316"/>
      <c r="AL222" s="1316"/>
      <c r="AM222" s="1316"/>
      <c r="AN222" s="1316"/>
      <c r="AO222" s="1316"/>
      <c r="AP222" s="1316"/>
      <c r="AQ222" s="1316"/>
      <c r="AR222" s="1316"/>
      <c r="AS222" s="1301"/>
      <c r="AT222" s="1301"/>
      <c r="AU222" s="1301"/>
      <c r="AV222" s="1301"/>
      <c r="AW222" s="1301"/>
      <c r="AX222" s="1301"/>
      <c r="AY222" s="1301"/>
      <c r="AZ222" s="1301"/>
      <c r="BA222" s="1301"/>
      <c r="BB222" s="1301"/>
      <c r="BC222" s="1301"/>
      <c r="BD222" s="1301"/>
    </row>
    <row r="223" spans="3:56" ht="12" hidden="1" customHeight="1">
      <c r="C223" s="1381"/>
      <c r="D223" s="1380"/>
      <c r="E223" s="1380"/>
      <c r="F223" s="1380"/>
      <c r="G223" s="1380"/>
      <c r="H223" s="1380"/>
      <c r="I223" s="1380"/>
      <c r="J223" s="1380"/>
      <c r="AG223" s="1316"/>
      <c r="AH223" s="1316"/>
      <c r="AI223" s="1316"/>
      <c r="AJ223" s="1316"/>
      <c r="AK223" s="1316"/>
      <c r="AL223" s="1316"/>
      <c r="AM223" s="1316"/>
      <c r="AN223" s="1316"/>
      <c r="AO223" s="1316"/>
      <c r="AP223" s="1316"/>
      <c r="AQ223" s="1316"/>
      <c r="AR223" s="1316"/>
      <c r="AS223" s="1301"/>
      <c r="AT223" s="1301"/>
      <c r="AU223" s="1301"/>
      <c r="AV223" s="1301"/>
      <c r="AW223" s="1301"/>
      <c r="AX223" s="1301"/>
      <c r="AY223" s="1301"/>
      <c r="AZ223" s="1301"/>
      <c r="BA223" s="1301"/>
      <c r="BB223" s="1301"/>
      <c r="BC223" s="1301"/>
      <c r="BD223" s="1301"/>
    </row>
    <row r="224" spans="3:56" ht="12" hidden="1" customHeight="1">
      <c r="C224" s="1144"/>
      <c r="AG224" s="1316"/>
      <c r="AH224" s="1316"/>
      <c r="AI224" s="1316"/>
      <c r="AJ224" s="1316"/>
      <c r="AK224" s="1316"/>
      <c r="AL224" s="1316"/>
      <c r="AM224" s="1316"/>
      <c r="AN224" s="1316"/>
      <c r="AO224" s="1316"/>
      <c r="AP224" s="1316"/>
      <c r="AQ224" s="1316"/>
      <c r="AR224" s="1316"/>
      <c r="AS224" s="1301"/>
      <c r="AT224" s="1301"/>
      <c r="AU224" s="1301"/>
      <c r="AV224" s="1301"/>
      <c r="AW224" s="1301"/>
      <c r="AX224" s="1301"/>
      <c r="AY224" s="1301"/>
      <c r="AZ224" s="1301"/>
      <c r="BA224" s="1301"/>
      <c r="BB224" s="1301"/>
      <c r="BC224" s="1301"/>
      <c r="BD224" s="1301"/>
    </row>
    <row r="225" spans="3:56" ht="48" hidden="1" customHeight="1">
      <c r="C225" s="1358"/>
      <c r="D225" s="1380"/>
      <c r="E225" s="1380"/>
      <c r="F225" s="1380"/>
      <c r="G225" s="1380"/>
      <c r="H225" s="1380"/>
      <c r="I225" s="1380"/>
      <c r="J225" s="1380"/>
      <c r="AG225" s="1316"/>
      <c r="AH225" s="1316"/>
      <c r="AI225" s="1316"/>
      <c r="AJ225" s="1316"/>
      <c r="AK225" s="1316"/>
      <c r="AL225" s="1316"/>
      <c r="AM225" s="1316"/>
      <c r="AN225" s="1316"/>
      <c r="AO225" s="1316"/>
      <c r="AP225" s="1316"/>
      <c r="AQ225" s="1316"/>
      <c r="AR225" s="1316"/>
      <c r="AS225" s="1301"/>
      <c r="AT225" s="1301"/>
      <c r="AU225" s="1301"/>
      <c r="AV225" s="1301"/>
      <c r="AW225" s="1301"/>
      <c r="AX225" s="1301"/>
      <c r="AY225" s="1301"/>
      <c r="AZ225" s="1301"/>
      <c r="BA225" s="1301"/>
      <c r="BB225" s="1301"/>
      <c r="BC225" s="1301"/>
      <c r="BD225" s="1301"/>
    </row>
    <row r="226" spans="3:56" ht="12" hidden="1" customHeight="1">
      <c r="C226" s="1144"/>
      <c r="AG226" s="1316"/>
      <c r="AH226" s="1316"/>
      <c r="AI226" s="1316"/>
      <c r="AJ226" s="1316"/>
      <c r="AK226" s="1316"/>
      <c r="AL226" s="1316"/>
      <c r="AM226" s="1316"/>
      <c r="AN226" s="1316"/>
      <c r="AO226" s="1316"/>
      <c r="AP226" s="1316"/>
      <c r="AQ226" s="1316"/>
      <c r="AR226" s="1316"/>
      <c r="AS226" s="1301"/>
      <c r="AT226" s="1301"/>
      <c r="AU226" s="1301"/>
      <c r="AV226" s="1301"/>
      <c r="AW226" s="1301"/>
      <c r="AX226" s="1301"/>
      <c r="AY226" s="1301"/>
      <c r="AZ226" s="1301"/>
      <c r="BA226" s="1301"/>
      <c r="BB226" s="1301"/>
      <c r="BC226" s="1301"/>
      <c r="BD226" s="1301"/>
    </row>
    <row r="227" spans="3:56" ht="12" hidden="1" customHeight="1">
      <c r="C227" s="1381"/>
      <c r="D227" s="1380"/>
      <c r="E227" s="1380"/>
      <c r="F227" s="1380"/>
      <c r="G227" s="1380"/>
      <c r="H227" s="1380"/>
      <c r="I227" s="1380"/>
      <c r="J227" s="1380"/>
      <c r="AG227" s="1316"/>
      <c r="AH227" s="1316"/>
      <c r="AI227" s="1316"/>
      <c r="AJ227" s="1316"/>
      <c r="AK227" s="1316"/>
      <c r="AL227" s="1316"/>
      <c r="AM227" s="1316"/>
      <c r="AN227" s="1316"/>
      <c r="AO227" s="1316"/>
      <c r="AP227" s="1316"/>
      <c r="AQ227" s="1316"/>
      <c r="AR227" s="1316"/>
      <c r="AS227" s="1301"/>
      <c r="AT227" s="1301"/>
      <c r="AU227" s="1301"/>
      <c r="AV227" s="1301"/>
      <c r="AW227" s="1301"/>
      <c r="AX227" s="1301"/>
      <c r="AY227" s="1301"/>
      <c r="AZ227" s="1301"/>
      <c r="BA227" s="1301"/>
      <c r="BB227" s="1301"/>
      <c r="BC227" s="1301"/>
      <c r="BD227" s="1301"/>
    </row>
    <row r="228" spans="3:56" ht="12" hidden="1" customHeight="1">
      <c r="C228" s="1144"/>
      <c r="AG228" s="1316"/>
      <c r="AH228" s="1316"/>
      <c r="AI228" s="1316"/>
      <c r="AJ228" s="1316"/>
      <c r="AK228" s="1316"/>
      <c r="AL228" s="1316"/>
      <c r="AM228" s="1316"/>
      <c r="AN228" s="1316"/>
      <c r="AO228" s="1316"/>
      <c r="AP228" s="1316"/>
      <c r="AQ228" s="1316"/>
      <c r="AR228" s="1316"/>
      <c r="AS228" s="1301"/>
      <c r="AT228" s="1301"/>
      <c r="AU228" s="1301"/>
      <c r="AV228" s="1301"/>
      <c r="AW228" s="1301"/>
      <c r="AX228" s="1301"/>
      <c r="AY228" s="1301"/>
      <c r="AZ228" s="1301"/>
      <c r="BA228" s="1301"/>
      <c r="BB228" s="1301"/>
      <c r="BC228" s="1301"/>
      <c r="BD228" s="1301"/>
    </row>
    <row r="229" spans="3:56" ht="12" hidden="1" customHeight="1">
      <c r="C229" s="1358"/>
      <c r="D229" s="1380"/>
      <c r="E229" s="1380"/>
      <c r="F229" s="1380"/>
      <c r="G229" s="1380"/>
      <c r="H229" s="1380"/>
      <c r="I229" s="1380"/>
      <c r="J229" s="1380"/>
      <c r="AG229" s="1316"/>
      <c r="AH229" s="1316"/>
      <c r="AI229" s="1316"/>
      <c r="AJ229" s="1316"/>
      <c r="AK229" s="1316"/>
      <c r="AL229" s="1316"/>
      <c r="AM229" s="1316"/>
      <c r="AN229" s="1316"/>
      <c r="AO229" s="1316"/>
      <c r="AP229" s="1316"/>
      <c r="AQ229" s="1316"/>
      <c r="AR229" s="1316"/>
      <c r="AS229" s="1301"/>
      <c r="AT229" s="1301"/>
      <c r="AU229" s="1301"/>
      <c r="AV229" s="1301"/>
      <c r="AW229" s="1301"/>
      <c r="AX229" s="1301"/>
      <c r="AY229" s="1301"/>
      <c r="AZ229" s="1301"/>
      <c r="BA229" s="1301"/>
      <c r="BB229" s="1301"/>
      <c r="BC229" s="1301"/>
      <c r="BD229" s="1301"/>
    </row>
    <row r="230" spans="3:56" ht="12" hidden="1" customHeight="1">
      <c r="C230" s="1144"/>
      <c r="AG230" s="1316"/>
      <c r="AH230" s="1316"/>
      <c r="AI230" s="1316"/>
      <c r="AJ230" s="1316"/>
      <c r="AK230" s="1316"/>
      <c r="AL230" s="1316"/>
      <c r="AM230" s="1316"/>
      <c r="AN230" s="1316"/>
      <c r="AO230" s="1316"/>
      <c r="AP230" s="1316"/>
      <c r="AQ230" s="1316"/>
      <c r="AR230" s="1316"/>
      <c r="AS230" s="1301"/>
      <c r="AT230" s="1301"/>
      <c r="AU230" s="1301"/>
      <c r="AV230" s="1301"/>
      <c r="AW230" s="1301"/>
      <c r="AX230" s="1301"/>
      <c r="AY230" s="1301"/>
      <c r="AZ230" s="1301"/>
      <c r="BA230" s="1301"/>
      <c r="BB230" s="1301"/>
      <c r="BC230" s="1301"/>
      <c r="BD230" s="1301"/>
    </row>
    <row r="231" spans="3:56" ht="12" hidden="1" customHeight="1">
      <c r="C231" s="1358"/>
      <c r="D231" s="1380"/>
      <c r="E231" s="1380"/>
      <c r="F231" s="1380"/>
      <c r="G231" s="1380"/>
      <c r="H231" s="1380"/>
      <c r="I231" s="1380"/>
      <c r="J231" s="1380"/>
      <c r="AG231" s="1316"/>
      <c r="AH231" s="1316"/>
      <c r="AI231" s="1316"/>
      <c r="AJ231" s="1316"/>
      <c r="AK231" s="1316"/>
      <c r="AL231" s="1316"/>
      <c r="AM231" s="1316"/>
      <c r="AN231" s="1316"/>
      <c r="AO231" s="1316"/>
      <c r="AP231" s="1316"/>
      <c r="AQ231" s="1316"/>
      <c r="AR231" s="1316"/>
      <c r="AS231" s="1301"/>
      <c r="AT231" s="1301"/>
      <c r="AU231" s="1301"/>
      <c r="AV231" s="1301"/>
      <c r="AW231" s="1301"/>
      <c r="AX231" s="1301"/>
      <c r="AY231" s="1301"/>
      <c r="AZ231" s="1301"/>
      <c r="BA231" s="1301"/>
      <c r="BB231" s="1301"/>
      <c r="BC231" s="1301"/>
      <c r="BD231" s="1301"/>
    </row>
    <row r="232" spans="3:56" ht="12" hidden="1" customHeight="1">
      <c r="C232" s="1144"/>
      <c r="AG232" s="1316"/>
      <c r="AH232" s="1316"/>
      <c r="AI232" s="1316"/>
      <c r="AJ232" s="1316"/>
      <c r="AK232" s="1316"/>
      <c r="AL232" s="1316"/>
      <c r="AM232" s="1316"/>
      <c r="AN232" s="1316"/>
      <c r="AO232" s="1316"/>
      <c r="AP232" s="1316"/>
      <c r="AQ232" s="1316"/>
      <c r="AR232" s="1316"/>
      <c r="AS232" s="1301"/>
      <c r="AT232" s="1301"/>
      <c r="AU232" s="1301"/>
      <c r="AV232" s="1301"/>
      <c r="AW232" s="1301"/>
      <c r="AX232" s="1301"/>
      <c r="AY232" s="1301"/>
      <c r="AZ232" s="1301"/>
      <c r="BA232" s="1301"/>
      <c r="BB232" s="1301"/>
      <c r="BC232" s="1301"/>
      <c r="BD232" s="1301"/>
    </row>
    <row r="233" spans="3:56" ht="12" hidden="1" customHeight="1">
      <c r="C233" s="1358"/>
      <c r="D233" s="1380"/>
      <c r="E233" s="1380"/>
      <c r="F233" s="1380"/>
      <c r="G233" s="1380"/>
      <c r="H233" s="1380"/>
      <c r="I233" s="1380"/>
      <c r="J233" s="1380"/>
      <c r="AG233" s="1316"/>
      <c r="AH233" s="1316"/>
      <c r="AI233" s="1316"/>
      <c r="AJ233" s="1316"/>
      <c r="AK233" s="1316"/>
      <c r="AL233" s="1316"/>
      <c r="AM233" s="1316"/>
      <c r="AN233" s="1316"/>
      <c r="AO233" s="1316"/>
      <c r="AP233" s="1316"/>
      <c r="AQ233" s="1316"/>
      <c r="AR233" s="1316"/>
      <c r="AS233" s="1301"/>
      <c r="AT233" s="1301"/>
      <c r="AU233" s="1301"/>
      <c r="AV233" s="1301"/>
      <c r="AW233" s="1301"/>
      <c r="AX233" s="1301"/>
      <c r="AY233" s="1301"/>
      <c r="AZ233" s="1301"/>
      <c r="BA233" s="1301"/>
      <c r="BB233" s="1301"/>
      <c r="BC233" s="1301"/>
      <c r="BD233" s="1301"/>
    </row>
    <row r="234" spans="3:56" ht="12" hidden="1" customHeight="1">
      <c r="C234" s="1144"/>
      <c r="AG234" s="1316"/>
      <c r="AH234" s="1316"/>
      <c r="AI234" s="1316"/>
      <c r="AJ234" s="1316"/>
      <c r="AK234" s="1316"/>
      <c r="AL234" s="1316"/>
      <c r="AM234" s="1316"/>
      <c r="AN234" s="1316"/>
      <c r="AO234" s="1316"/>
      <c r="AP234" s="1316"/>
      <c r="AQ234" s="1316"/>
      <c r="AR234" s="1316"/>
      <c r="AS234" s="1301"/>
      <c r="AT234" s="1301"/>
      <c r="AU234" s="1301"/>
      <c r="AV234" s="1301"/>
      <c r="AW234" s="1301"/>
      <c r="AX234" s="1301"/>
      <c r="AY234" s="1301"/>
      <c r="AZ234" s="1301"/>
      <c r="BA234" s="1301"/>
      <c r="BB234" s="1301"/>
      <c r="BC234" s="1301"/>
      <c r="BD234" s="1301"/>
    </row>
    <row r="235" spans="3:56" ht="12" hidden="1" customHeight="1">
      <c r="C235" s="1358"/>
      <c r="D235" s="1380"/>
      <c r="E235" s="1380"/>
      <c r="F235" s="1380"/>
      <c r="G235" s="1380"/>
      <c r="H235" s="1380"/>
      <c r="I235" s="1380"/>
      <c r="J235" s="1380"/>
      <c r="AG235" s="1316"/>
      <c r="AH235" s="1316"/>
      <c r="AI235" s="1316"/>
      <c r="AJ235" s="1316"/>
      <c r="AK235" s="1316"/>
      <c r="AL235" s="1316"/>
      <c r="AM235" s="1316"/>
      <c r="AN235" s="1316"/>
      <c r="AO235" s="1316"/>
      <c r="AP235" s="1316"/>
      <c r="AQ235" s="1316"/>
      <c r="AR235" s="1316"/>
      <c r="AS235" s="1301"/>
      <c r="AT235" s="1301"/>
      <c r="AU235" s="1301"/>
      <c r="AV235" s="1301"/>
      <c r="AW235" s="1301"/>
      <c r="AX235" s="1301"/>
      <c r="AY235" s="1301"/>
      <c r="AZ235" s="1301"/>
      <c r="BA235" s="1301"/>
      <c r="BB235" s="1301"/>
      <c r="BC235" s="1301"/>
      <c r="BD235" s="1301"/>
    </row>
    <row r="236" spans="3:56" ht="12" hidden="1" customHeight="1">
      <c r="C236" s="1144"/>
      <c r="AG236" s="1316"/>
      <c r="AH236" s="1316"/>
      <c r="AI236" s="1316"/>
      <c r="AJ236" s="1316"/>
      <c r="AK236" s="1316"/>
      <c r="AL236" s="1316"/>
      <c r="AM236" s="1316"/>
      <c r="AN236" s="1316"/>
      <c r="AO236" s="1316"/>
      <c r="AP236" s="1316"/>
      <c r="AQ236" s="1316"/>
      <c r="AR236" s="1316"/>
      <c r="AS236" s="1301"/>
      <c r="AT236" s="1301"/>
      <c r="AU236" s="1301"/>
      <c r="AV236" s="1301"/>
      <c r="AW236" s="1301"/>
      <c r="AX236" s="1301"/>
      <c r="AY236" s="1301"/>
      <c r="AZ236" s="1301"/>
      <c r="BA236" s="1301"/>
      <c r="BB236" s="1301"/>
      <c r="BC236" s="1301"/>
      <c r="BD236" s="1301"/>
    </row>
    <row r="237" spans="3:56" ht="12" hidden="1" customHeight="1">
      <c r="C237" s="1358"/>
      <c r="D237" s="1380"/>
      <c r="E237" s="1380"/>
      <c r="F237" s="1380"/>
      <c r="G237" s="1380"/>
      <c r="H237" s="1380"/>
      <c r="I237" s="1380"/>
      <c r="J237" s="1380"/>
      <c r="AG237" s="1316"/>
      <c r="AH237" s="1316"/>
      <c r="AI237" s="1316"/>
      <c r="AJ237" s="1316"/>
      <c r="AK237" s="1316"/>
      <c r="AL237" s="1316"/>
      <c r="AM237" s="1316"/>
      <c r="AN237" s="1316"/>
      <c r="AO237" s="1316"/>
      <c r="AP237" s="1316"/>
      <c r="AQ237" s="1316"/>
      <c r="AR237" s="1316"/>
      <c r="AS237" s="1301"/>
      <c r="AT237" s="1301"/>
      <c r="AU237" s="1301"/>
      <c r="AV237" s="1301"/>
      <c r="AW237" s="1301"/>
      <c r="AX237" s="1301"/>
      <c r="AY237" s="1301"/>
      <c r="AZ237" s="1301"/>
      <c r="BA237" s="1301"/>
      <c r="BB237" s="1301"/>
      <c r="BC237" s="1301"/>
      <c r="BD237" s="1301"/>
    </row>
    <row r="238" spans="3:56" ht="12" hidden="1" customHeight="1">
      <c r="C238" s="1144"/>
      <c r="AG238" s="1316"/>
      <c r="AH238" s="1316"/>
      <c r="AI238" s="1316"/>
      <c r="AJ238" s="1316"/>
      <c r="AK238" s="1316"/>
      <c r="AL238" s="1316"/>
      <c r="AM238" s="1316"/>
      <c r="AN238" s="1316"/>
      <c r="AO238" s="1316"/>
      <c r="AP238" s="1316"/>
      <c r="AQ238" s="1316"/>
      <c r="AR238" s="1316"/>
      <c r="AS238" s="1301"/>
      <c r="AT238" s="1301"/>
      <c r="AU238" s="1301"/>
      <c r="AV238" s="1301"/>
      <c r="AW238" s="1301"/>
      <c r="AX238" s="1301"/>
      <c r="AY238" s="1301"/>
      <c r="AZ238" s="1301"/>
      <c r="BA238" s="1301"/>
      <c r="BB238" s="1301"/>
      <c r="BC238" s="1301"/>
      <c r="BD238" s="1301"/>
    </row>
    <row r="239" spans="3:56" ht="12" hidden="1" customHeight="1">
      <c r="C239" s="1144"/>
      <c r="AG239" s="1316"/>
      <c r="AH239" s="1316"/>
      <c r="AI239" s="1316"/>
      <c r="AJ239" s="1316"/>
      <c r="AK239" s="1316"/>
      <c r="AL239" s="1316"/>
      <c r="AM239" s="1316"/>
      <c r="AN239" s="1316"/>
      <c r="AO239" s="1316"/>
      <c r="AP239" s="1316"/>
      <c r="AQ239" s="1316"/>
      <c r="AR239" s="1316"/>
      <c r="AS239" s="1301"/>
      <c r="AT239" s="1301"/>
      <c r="AU239" s="1301"/>
      <c r="AV239" s="1301"/>
      <c r="AW239" s="1301"/>
      <c r="AX239" s="1301"/>
      <c r="AY239" s="1301"/>
      <c r="AZ239" s="1301"/>
      <c r="BA239" s="1301"/>
      <c r="BB239" s="1301"/>
      <c r="BC239" s="1301"/>
      <c r="BD239" s="1301"/>
    </row>
    <row r="240" spans="3:56" ht="12" hidden="1" customHeight="1">
      <c r="C240" s="1358"/>
      <c r="D240" s="1380"/>
      <c r="E240" s="1380"/>
      <c r="F240" s="1380"/>
      <c r="G240" s="1380"/>
      <c r="H240" s="1380"/>
      <c r="I240" s="1380"/>
      <c r="J240" s="1380"/>
      <c r="AG240" s="1316"/>
      <c r="AH240" s="1316"/>
      <c r="AI240" s="1316"/>
      <c r="AJ240" s="1316"/>
      <c r="AK240" s="1316"/>
      <c r="AL240" s="1316"/>
      <c r="AM240" s="1316"/>
      <c r="AN240" s="1316"/>
      <c r="AO240" s="1316"/>
      <c r="AP240" s="1316"/>
      <c r="AQ240" s="1316"/>
      <c r="AR240" s="1316"/>
      <c r="AS240" s="1301"/>
      <c r="AT240" s="1301"/>
      <c r="AU240" s="1301"/>
      <c r="AV240" s="1301"/>
      <c r="AW240" s="1301"/>
      <c r="AX240" s="1301"/>
      <c r="AY240" s="1301"/>
      <c r="AZ240" s="1301"/>
      <c r="BA240" s="1301"/>
      <c r="BB240" s="1301"/>
      <c r="BC240" s="1301"/>
      <c r="BD240" s="1301"/>
    </row>
    <row r="241" spans="3:56" ht="12" hidden="1" customHeight="1">
      <c r="AG241" s="1316"/>
      <c r="AH241" s="1316"/>
      <c r="AI241" s="1316"/>
      <c r="AJ241" s="1316"/>
      <c r="AK241" s="1316"/>
      <c r="AL241" s="1316"/>
      <c r="AM241" s="1316"/>
      <c r="AN241" s="1316"/>
      <c r="AO241" s="1316"/>
      <c r="AP241" s="1316"/>
      <c r="AQ241" s="1316"/>
      <c r="AR241" s="1316"/>
      <c r="AS241" s="1301"/>
      <c r="AT241" s="1301"/>
      <c r="AU241" s="1301"/>
      <c r="AV241" s="1301"/>
      <c r="AW241" s="1301"/>
      <c r="AX241" s="1301"/>
      <c r="AY241" s="1301"/>
      <c r="AZ241" s="1301"/>
      <c r="BA241" s="1301"/>
      <c r="BB241" s="1301"/>
      <c r="BC241" s="1301"/>
      <c r="BD241" s="1301"/>
    </row>
    <row r="242" spans="3:56" ht="12" hidden="1" customHeight="1">
      <c r="C242" s="1358"/>
      <c r="D242" s="1380"/>
      <c r="E242" s="1380"/>
      <c r="F242" s="1380"/>
      <c r="G242" s="1380"/>
      <c r="H242" s="1380"/>
      <c r="I242" s="1380"/>
      <c r="J242" s="1380"/>
      <c r="AG242" s="1316"/>
      <c r="AH242" s="1316"/>
      <c r="AI242" s="1316"/>
      <c r="AJ242" s="1316"/>
      <c r="AK242" s="1316"/>
      <c r="AL242" s="1316"/>
      <c r="AM242" s="1316"/>
      <c r="AN242" s="1316"/>
      <c r="AO242" s="1316"/>
      <c r="AP242" s="1316"/>
      <c r="AQ242" s="1316"/>
      <c r="AR242" s="1316"/>
      <c r="AS242" s="1301"/>
      <c r="AT242" s="1301"/>
      <c r="AU242" s="1301"/>
      <c r="AV242" s="1301"/>
      <c r="AW242" s="1301"/>
      <c r="AX242" s="1301"/>
      <c r="AY242" s="1301"/>
      <c r="AZ242" s="1301"/>
      <c r="BA242" s="1301"/>
      <c r="BB242" s="1301"/>
      <c r="BC242" s="1301"/>
      <c r="BD242" s="1301"/>
    </row>
    <row r="243" spans="3:56" ht="12" hidden="1" customHeight="1">
      <c r="C243" s="1144"/>
      <c r="AG243" s="1316"/>
      <c r="AH243" s="1316"/>
      <c r="AI243" s="1316"/>
      <c r="AJ243" s="1316"/>
      <c r="AK243" s="1316"/>
      <c r="AL243" s="1316"/>
      <c r="AM243" s="1316"/>
      <c r="AN243" s="1316"/>
      <c r="AO243" s="1316"/>
      <c r="AP243" s="1316"/>
      <c r="AQ243" s="1316"/>
      <c r="AR243" s="1316"/>
      <c r="AS243" s="1301"/>
      <c r="AT243" s="1301"/>
      <c r="AU243" s="1301"/>
      <c r="AV243" s="1301"/>
      <c r="AW243" s="1301"/>
      <c r="AX243" s="1301"/>
      <c r="AY243" s="1301"/>
      <c r="AZ243" s="1301"/>
      <c r="BA243" s="1301"/>
      <c r="BB243" s="1301"/>
      <c r="BC243" s="1301"/>
      <c r="BD243" s="1301"/>
    </row>
    <row r="244" spans="3:56" ht="12" hidden="1" customHeight="1">
      <c r="C244" s="1382"/>
      <c r="D244" s="1380"/>
      <c r="E244" s="1380"/>
      <c r="F244" s="1380"/>
      <c r="G244" s="1380"/>
      <c r="H244" s="1380"/>
      <c r="I244" s="1380"/>
      <c r="J244" s="1380"/>
      <c r="AG244" s="1316"/>
      <c r="AH244" s="1316"/>
      <c r="AI244" s="1316"/>
      <c r="AJ244" s="1316"/>
      <c r="AK244" s="1316"/>
      <c r="AL244" s="1316"/>
      <c r="AM244" s="1316"/>
      <c r="AN244" s="1316"/>
      <c r="AO244" s="1316"/>
      <c r="AP244" s="1316"/>
      <c r="AQ244" s="1316"/>
      <c r="AR244" s="1316"/>
      <c r="AS244" s="1301"/>
      <c r="AT244" s="1301"/>
      <c r="AU244" s="1301"/>
      <c r="AV244" s="1301"/>
      <c r="AW244" s="1301"/>
      <c r="AX244" s="1301"/>
      <c r="AY244" s="1301"/>
      <c r="AZ244" s="1301"/>
      <c r="BA244" s="1301"/>
      <c r="BB244" s="1301"/>
      <c r="BC244" s="1301"/>
      <c r="BD244" s="1301"/>
    </row>
    <row r="245" spans="3:56" ht="12" hidden="1" customHeight="1">
      <c r="C245" s="1382"/>
      <c r="D245" s="1380"/>
      <c r="E245" s="1380"/>
      <c r="F245" s="1380"/>
      <c r="G245" s="1380"/>
      <c r="H245" s="1380"/>
      <c r="I245" s="1380"/>
      <c r="J245" s="1380"/>
      <c r="AG245" s="1316"/>
      <c r="AH245" s="1316"/>
      <c r="AI245" s="1316"/>
      <c r="AJ245" s="1316"/>
      <c r="AK245" s="1316"/>
      <c r="AL245" s="1316"/>
      <c r="AM245" s="1316"/>
      <c r="AN245" s="1316"/>
      <c r="AO245" s="1316"/>
      <c r="AP245" s="1316"/>
      <c r="AQ245" s="1316"/>
      <c r="AR245" s="1316"/>
      <c r="AS245" s="1301"/>
      <c r="AT245" s="1301"/>
      <c r="AU245" s="1301"/>
      <c r="AV245" s="1301"/>
      <c r="AW245" s="1301"/>
      <c r="AX245" s="1301"/>
      <c r="AY245" s="1301"/>
      <c r="AZ245" s="1301"/>
      <c r="BA245" s="1301"/>
      <c r="BB245" s="1301"/>
      <c r="BC245" s="1301"/>
      <c r="BD245" s="1301"/>
    </row>
    <row r="246" spans="3:56" ht="12" hidden="1" customHeight="1">
      <c r="C246" s="1144"/>
      <c r="AG246" s="1316"/>
      <c r="AH246" s="1316"/>
      <c r="AI246" s="1316"/>
      <c r="AJ246" s="1316"/>
      <c r="AK246" s="1316"/>
      <c r="AL246" s="1316"/>
      <c r="AM246" s="1316"/>
      <c r="AN246" s="1316"/>
      <c r="AO246" s="1316"/>
      <c r="AP246" s="1316"/>
      <c r="AQ246" s="1316"/>
      <c r="AR246" s="1316"/>
      <c r="AS246" s="1301"/>
      <c r="AT246" s="1301"/>
      <c r="AU246" s="1301"/>
      <c r="AV246" s="1301"/>
      <c r="AW246" s="1301"/>
      <c r="AX246" s="1301"/>
      <c r="AY246" s="1301"/>
      <c r="AZ246" s="1301"/>
      <c r="BA246" s="1301"/>
      <c r="BB246" s="1301"/>
      <c r="BC246" s="1301"/>
      <c r="BD246" s="1301"/>
    </row>
    <row r="247" spans="3:56" ht="12" hidden="1" customHeight="1">
      <c r="C247" s="1358"/>
      <c r="D247" s="1380"/>
      <c r="E247" s="1380"/>
      <c r="F247" s="1380"/>
      <c r="G247" s="1380"/>
      <c r="H247" s="1380"/>
      <c r="I247" s="1380"/>
      <c r="J247" s="1380"/>
      <c r="AG247" s="1316"/>
      <c r="AH247" s="1316"/>
      <c r="AI247" s="1316"/>
      <c r="AJ247" s="1316"/>
      <c r="AK247" s="1316"/>
      <c r="AL247" s="1316"/>
      <c r="AM247" s="1316"/>
      <c r="AN247" s="1316"/>
      <c r="AO247" s="1316"/>
      <c r="AP247" s="1316"/>
      <c r="AQ247" s="1316"/>
      <c r="AR247" s="1316"/>
      <c r="AS247" s="1301"/>
      <c r="AT247" s="1301"/>
      <c r="AU247" s="1301"/>
      <c r="AV247" s="1301"/>
      <c r="AW247" s="1301"/>
      <c r="AX247" s="1301"/>
      <c r="AY247" s="1301"/>
      <c r="AZ247" s="1301"/>
      <c r="BA247" s="1301"/>
      <c r="BB247" s="1301"/>
      <c r="BC247" s="1301"/>
      <c r="BD247" s="1301"/>
    </row>
    <row r="248" spans="3:56" ht="12" hidden="1" customHeight="1">
      <c r="C248" s="1358"/>
      <c r="D248" s="1380"/>
      <c r="E248" s="1380"/>
      <c r="F248" s="1380"/>
      <c r="G248" s="1380"/>
      <c r="H248" s="1380"/>
      <c r="I248" s="1380"/>
      <c r="J248" s="1380"/>
      <c r="AG248" s="1316"/>
      <c r="AH248" s="1316"/>
      <c r="AI248" s="1316"/>
      <c r="AJ248" s="1316"/>
      <c r="AK248" s="1316"/>
      <c r="AL248" s="1316"/>
      <c r="AM248" s="1316"/>
      <c r="AN248" s="1316"/>
      <c r="AO248" s="1316"/>
      <c r="AP248" s="1316"/>
      <c r="AQ248" s="1316"/>
      <c r="AR248" s="1316"/>
      <c r="AS248" s="1301"/>
      <c r="AT248" s="1301"/>
      <c r="AU248" s="1301"/>
      <c r="AV248" s="1301"/>
      <c r="AW248" s="1301"/>
      <c r="AX248" s="1301"/>
      <c r="AY248" s="1301"/>
      <c r="AZ248" s="1301"/>
      <c r="BA248" s="1301"/>
      <c r="BB248" s="1301"/>
      <c r="BC248" s="1301"/>
      <c r="BD248" s="1301"/>
    </row>
    <row r="249" spans="3:56" ht="12" hidden="1" customHeight="1">
      <c r="C249" s="1144"/>
      <c r="AG249" s="1316"/>
      <c r="AH249" s="1316"/>
      <c r="AI249" s="1316"/>
      <c r="AJ249" s="1316"/>
      <c r="AK249" s="1316"/>
      <c r="AL249" s="1316"/>
      <c r="AM249" s="1316"/>
      <c r="AN249" s="1316"/>
      <c r="AO249" s="1316"/>
      <c r="AP249" s="1316"/>
      <c r="AQ249" s="1316"/>
      <c r="AR249" s="1316"/>
      <c r="AS249" s="1301"/>
      <c r="AT249" s="1301"/>
      <c r="AU249" s="1301"/>
      <c r="AV249" s="1301"/>
      <c r="AW249" s="1301"/>
      <c r="AX249" s="1301"/>
      <c r="AY249" s="1301"/>
      <c r="AZ249" s="1301"/>
      <c r="BA249" s="1301"/>
      <c r="BB249" s="1301"/>
      <c r="BC249" s="1301"/>
      <c r="BD249" s="1301"/>
    </row>
    <row r="250" spans="3:56" ht="12" hidden="1" customHeight="1">
      <c r="C250" s="1358"/>
      <c r="D250" s="1380"/>
      <c r="E250" s="1380"/>
      <c r="F250" s="1380"/>
      <c r="G250" s="1380"/>
      <c r="H250" s="1380"/>
      <c r="I250" s="1380"/>
      <c r="J250" s="1380"/>
      <c r="AG250" s="1316"/>
      <c r="AH250" s="1316"/>
      <c r="AI250" s="1316"/>
      <c r="AJ250" s="1316"/>
      <c r="AK250" s="1316"/>
      <c r="AL250" s="1316"/>
      <c r="AM250" s="1316"/>
      <c r="AN250" s="1316"/>
      <c r="AO250" s="1316"/>
      <c r="AP250" s="1316"/>
      <c r="AQ250" s="1316"/>
      <c r="AR250" s="1316"/>
      <c r="AS250" s="1301"/>
      <c r="AT250" s="1301"/>
      <c r="AU250" s="1301"/>
      <c r="AV250" s="1301"/>
      <c r="AW250" s="1301"/>
      <c r="AX250" s="1301"/>
      <c r="AY250" s="1301"/>
      <c r="AZ250" s="1301"/>
      <c r="BA250" s="1301"/>
      <c r="BB250" s="1301"/>
      <c r="BC250" s="1301"/>
      <c r="BD250" s="1301"/>
    </row>
    <row r="251" spans="3:56" ht="12" hidden="1" customHeight="1">
      <c r="C251" s="1358"/>
      <c r="D251" s="1380"/>
      <c r="E251" s="1380"/>
      <c r="F251" s="1380"/>
      <c r="G251" s="1380"/>
      <c r="H251" s="1380"/>
      <c r="I251" s="1380"/>
      <c r="J251" s="1380"/>
      <c r="AG251" s="1316"/>
      <c r="AH251" s="1316"/>
      <c r="AI251" s="1316"/>
      <c r="AJ251" s="1316"/>
      <c r="AK251" s="1316"/>
      <c r="AL251" s="1316"/>
      <c r="AM251" s="1316"/>
      <c r="AN251" s="1316"/>
      <c r="AO251" s="1316"/>
      <c r="AP251" s="1316"/>
      <c r="AQ251" s="1316"/>
      <c r="AR251" s="1316"/>
      <c r="AS251" s="1301"/>
      <c r="AT251" s="1301"/>
      <c r="AU251" s="1301"/>
      <c r="AV251" s="1301"/>
      <c r="AW251" s="1301"/>
      <c r="AX251" s="1301"/>
      <c r="AY251" s="1301"/>
      <c r="AZ251" s="1301"/>
      <c r="BA251" s="1301"/>
      <c r="BB251" s="1301"/>
      <c r="BC251" s="1301"/>
      <c r="BD251" s="1301"/>
    </row>
    <row r="252" spans="3:56" ht="12" hidden="1" customHeight="1">
      <c r="C252" s="1358"/>
      <c r="D252" s="1380"/>
      <c r="E252" s="1380"/>
      <c r="F252" s="1380"/>
      <c r="G252" s="1380"/>
      <c r="H252" s="1380"/>
      <c r="I252" s="1380"/>
      <c r="J252" s="1380"/>
      <c r="AG252" s="1316"/>
      <c r="AH252" s="1316"/>
      <c r="AI252" s="1316"/>
      <c r="AJ252" s="1316"/>
      <c r="AK252" s="1316"/>
      <c r="AL252" s="1316"/>
      <c r="AM252" s="1316"/>
      <c r="AN252" s="1316"/>
      <c r="AO252" s="1316"/>
      <c r="AP252" s="1316"/>
      <c r="AQ252" s="1316"/>
      <c r="AR252" s="1316"/>
      <c r="AS252" s="1301"/>
      <c r="AT252" s="1301"/>
      <c r="AU252" s="1301"/>
      <c r="AV252" s="1301"/>
      <c r="AW252" s="1301"/>
      <c r="AX252" s="1301"/>
      <c r="AY252" s="1301"/>
      <c r="AZ252" s="1301"/>
      <c r="BA252" s="1301"/>
      <c r="BB252" s="1301"/>
      <c r="BC252" s="1301"/>
      <c r="BD252" s="1301"/>
    </row>
    <row r="253" spans="3:56" ht="12" hidden="1" customHeight="1">
      <c r="C253" s="1144"/>
      <c r="AG253" s="1316"/>
      <c r="AH253" s="1316"/>
      <c r="AI253" s="1316"/>
      <c r="AJ253" s="1316"/>
      <c r="AK253" s="1316"/>
      <c r="AL253" s="1316"/>
      <c r="AM253" s="1316"/>
      <c r="AN253" s="1316"/>
      <c r="AO253" s="1316"/>
      <c r="AP253" s="1316"/>
      <c r="AQ253" s="1316"/>
      <c r="AR253" s="1316"/>
      <c r="AS253" s="1301"/>
      <c r="AT253" s="1301"/>
      <c r="AU253" s="1301"/>
      <c r="AV253" s="1301"/>
      <c r="AW253" s="1301"/>
      <c r="AX253" s="1301"/>
      <c r="AY253" s="1301"/>
      <c r="AZ253" s="1301"/>
      <c r="BA253" s="1301"/>
      <c r="BB253" s="1301"/>
      <c r="BC253" s="1301"/>
      <c r="BD253" s="1301"/>
    </row>
    <row r="254" spans="3:56" ht="24" hidden="1" customHeight="1">
      <c r="C254" s="1381"/>
      <c r="D254" s="1380"/>
      <c r="E254" s="1380"/>
      <c r="F254" s="1380"/>
      <c r="G254" s="1380"/>
      <c r="H254" s="1380"/>
      <c r="I254" s="1380"/>
      <c r="J254" s="1380"/>
      <c r="AG254" s="1316"/>
      <c r="AH254" s="1316"/>
      <c r="AI254" s="1316"/>
      <c r="AJ254" s="1316"/>
      <c r="AK254" s="1316"/>
      <c r="AL254" s="1316"/>
      <c r="AM254" s="1316"/>
      <c r="AN254" s="1316"/>
      <c r="AO254" s="1316"/>
      <c r="AP254" s="1316"/>
      <c r="AQ254" s="1316"/>
      <c r="AR254" s="1316"/>
      <c r="AS254" s="1301"/>
      <c r="AT254" s="1301"/>
      <c r="AU254" s="1301"/>
      <c r="AV254" s="1301"/>
      <c r="AW254" s="1301"/>
      <c r="AX254" s="1301"/>
      <c r="AY254" s="1301"/>
      <c r="AZ254" s="1301"/>
      <c r="BA254" s="1301"/>
      <c r="BB254" s="1301"/>
      <c r="BC254" s="1301"/>
      <c r="BD254" s="1301"/>
    </row>
    <row r="255" spans="3:56" ht="12" hidden="1" customHeight="1">
      <c r="C255" s="1381"/>
      <c r="D255" s="1380"/>
      <c r="E255" s="1380"/>
      <c r="F255" s="1380"/>
      <c r="G255" s="1380"/>
      <c r="H255" s="1380"/>
      <c r="I255" s="1380"/>
      <c r="J255" s="1380"/>
      <c r="AG255" s="1316"/>
      <c r="AH255" s="1316"/>
      <c r="AI255" s="1316"/>
      <c r="AJ255" s="1316"/>
      <c r="AK255" s="1316"/>
      <c r="AL255" s="1316"/>
      <c r="AM255" s="1316"/>
      <c r="AN255" s="1316"/>
      <c r="AO255" s="1316"/>
      <c r="AP255" s="1316"/>
      <c r="AQ255" s="1316"/>
      <c r="AR255" s="1316"/>
      <c r="AS255" s="1301"/>
      <c r="AT255" s="1301"/>
      <c r="AU255" s="1301"/>
      <c r="AV255" s="1301"/>
      <c r="AW255" s="1301"/>
      <c r="AX255" s="1301"/>
      <c r="AY255" s="1301"/>
      <c r="AZ255" s="1301"/>
      <c r="BA255" s="1301"/>
      <c r="BB255" s="1301"/>
      <c r="BC255" s="1301"/>
      <c r="BD255" s="1301"/>
    </row>
    <row r="256" spans="3:56" ht="12" hidden="1" customHeight="1">
      <c r="C256" s="1144"/>
      <c r="AG256" s="1316"/>
      <c r="AH256" s="1316"/>
      <c r="AI256" s="1316"/>
      <c r="AJ256" s="1316"/>
      <c r="AK256" s="1316"/>
      <c r="AL256" s="1316"/>
      <c r="AM256" s="1316"/>
      <c r="AN256" s="1316"/>
      <c r="AO256" s="1316"/>
      <c r="AP256" s="1316"/>
      <c r="AQ256" s="1316"/>
      <c r="AR256" s="1316"/>
      <c r="AS256" s="1301"/>
      <c r="AT256" s="1301"/>
      <c r="AU256" s="1301"/>
      <c r="AV256" s="1301"/>
      <c r="AW256" s="1301"/>
      <c r="AX256" s="1301"/>
      <c r="AY256" s="1301"/>
      <c r="AZ256" s="1301"/>
      <c r="BA256" s="1301"/>
      <c r="BB256" s="1301"/>
      <c r="BC256" s="1301"/>
      <c r="BD256" s="1301"/>
    </row>
    <row r="257" spans="3:56" ht="48" hidden="1" customHeight="1">
      <c r="C257" s="1358"/>
      <c r="D257" s="1380"/>
      <c r="E257" s="1380"/>
      <c r="F257" s="1380"/>
      <c r="G257" s="1380"/>
      <c r="H257" s="1380"/>
      <c r="I257" s="1380"/>
      <c r="J257" s="1380"/>
      <c r="AG257" s="1316"/>
      <c r="AH257" s="1316"/>
      <c r="AI257" s="1316"/>
      <c r="AJ257" s="1316"/>
      <c r="AK257" s="1316"/>
      <c r="AL257" s="1316"/>
      <c r="AM257" s="1316"/>
      <c r="AN257" s="1316"/>
      <c r="AO257" s="1316"/>
      <c r="AP257" s="1316"/>
      <c r="AQ257" s="1316"/>
      <c r="AR257" s="1316"/>
      <c r="AS257" s="1301"/>
      <c r="AT257" s="1301"/>
      <c r="AU257" s="1301"/>
      <c r="AV257" s="1301"/>
      <c r="AW257" s="1301"/>
      <c r="AX257" s="1301"/>
      <c r="AY257" s="1301"/>
      <c r="AZ257" s="1301"/>
      <c r="BA257" s="1301"/>
      <c r="BB257" s="1301"/>
      <c r="BC257" s="1301"/>
      <c r="BD257" s="1301"/>
    </row>
    <row r="258" spans="3:56" ht="12" hidden="1" customHeight="1">
      <c r="C258" s="1144"/>
      <c r="AG258" s="1316"/>
      <c r="AH258" s="1316"/>
      <c r="AI258" s="1316"/>
      <c r="AJ258" s="1316"/>
      <c r="AK258" s="1316"/>
      <c r="AL258" s="1316"/>
      <c r="AM258" s="1316"/>
      <c r="AN258" s="1316"/>
      <c r="AO258" s="1316"/>
      <c r="AP258" s="1316"/>
      <c r="AQ258" s="1316"/>
      <c r="AR258" s="1316"/>
      <c r="AS258" s="1301"/>
      <c r="AT258" s="1301"/>
      <c r="AU258" s="1301"/>
      <c r="AV258" s="1301"/>
      <c r="AW258" s="1301"/>
      <c r="AX258" s="1301"/>
      <c r="AY258" s="1301"/>
      <c r="AZ258" s="1301"/>
      <c r="BA258" s="1301"/>
      <c r="BB258" s="1301"/>
      <c r="BC258" s="1301"/>
      <c r="BD258" s="1301"/>
    </row>
    <row r="259" spans="3:56" ht="12" hidden="1" customHeight="1">
      <c r="C259" s="1381"/>
      <c r="D259" s="1380"/>
      <c r="E259" s="1380"/>
      <c r="F259" s="1380"/>
      <c r="G259" s="1380"/>
      <c r="H259" s="1380"/>
      <c r="I259" s="1380"/>
      <c r="J259" s="1380"/>
      <c r="AG259" s="1316"/>
      <c r="AH259" s="1316"/>
      <c r="AI259" s="1316"/>
      <c r="AJ259" s="1316"/>
      <c r="AK259" s="1316"/>
      <c r="AL259" s="1316"/>
      <c r="AM259" s="1316"/>
      <c r="AN259" s="1316"/>
      <c r="AO259" s="1316"/>
      <c r="AP259" s="1316"/>
      <c r="AQ259" s="1316"/>
      <c r="AR259" s="1316"/>
      <c r="AS259" s="1301"/>
      <c r="AT259" s="1301"/>
      <c r="AU259" s="1301"/>
      <c r="AV259" s="1301"/>
      <c r="AW259" s="1301"/>
      <c r="AX259" s="1301"/>
      <c r="AY259" s="1301"/>
      <c r="AZ259" s="1301"/>
      <c r="BA259" s="1301"/>
      <c r="BB259" s="1301"/>
      <c r="BC259" s="1301"/>
      <c r="BD259" s="1301"/>
    </row>
    <row r="260" spans="3:56" ht="12" hidden="1" customHeight="1">
      <c r="C260" s="1144"/>
      <c r="AG260" s="1316"/>
      <c r="AH260" s="1316"/>
      <c r="AI260" s="1316"/>
      <c r="AJ260" s="1316"/>
      <c r="AK260" s="1316"/>
      <c r="AL260" s="1316"/>
      <c r="AM260" s="1316"/>
      <c r="AN260" s="1316"/>
      <c r="AO260" s="1316"/>
      <c r="AP260" s="1316"/>
      <c r="AQ260" s="1316"/>
      <c r="AR260" s="1316"/>
      <c r="AS260" s="1301"/>
      <c r="AT260" s="1301"/>
      <c r="AU260" s="1301"/>
      <c r="AV260" s="1301"/>
      <c r="AW260" s="1301"/>
      <c r="AX260" s="1301"/>
      <c r="AY260" s="1301"/>
      <c r="AZ260" s="1301"/>
      <c r="BA260" s="1301"/>
      <c r="BB260" s="1301"/>
      <c r="BC260" s="1301"/>
      <c r="BD260" s="1301"/>
    </row>
    <row r="261" spans="3:56" ht="26.45" hidden="1" customHeight="1">
      <c r="C261" s="1163"/>
      <c r="D261" s="1164"/>
      <c r="E261" s="1164"/>
      <c r="F261" s="1164"/>
      <c r="AG261" s="1316"/>
      <c r="AH261" s="1316"/>
      <c r="AI261" s="1316"/>
      <c r="AJ261" s="1316"/>
      <c r="AK261" s="1316"/>
      <c r="AL261" s="1316"/>
      <c r="AM261" s="1316"/>
      <c r="AN261" s="1316"/>
      <c r="AO261" s="1316"/>
      <c r="AP261" s="1316"/>
      <c r="AQ261" s="1316"/>
      <c r="AR261" s="1316"/>
      <c r="AS261" s="1301"/>
      <c r="AT261" s="1301"/>
      <c r="AU261" s="1301"/>
      <c r="AV261" s="1301"/>
      <c r="AW261" s="1301"/>
      <c r="AX261" s="1301"/>
      <c r="AY261" s="1301"/>
      <c r="AZ261" s="1301"/>
      <c r="BA261" s="1301"/>
      <c r="BB261" s="1301"/>
      <c r="BC261" s="1301"/>
      <c r="BD261" s="1301"/>
    </row>
    <row r="262" spans="3:56" ht="33.4" hidden="1" customHeight="1">
      <c r="C262" s="1165"/>
      <c r="D262" s="1166"/>
      <c r="E262" s="1166"/>
      <c r="F262" s="1166"/>
      <c r="AG262" s="1316"/>
      <c r="AH262" s="1316"/>
      <c r="AI262" s="1316"/>
      <c r="AJ262" s="1316"/>
      <c r="AK262" s="1316"/>
      <c r="AL262" s="1316"/>
      <c r="AM262" s="1316"/>
      <c r="AN262" s="1316"/>
      <c r="AO262" s="1316"/>
      <c r="AP262" s="1316"/>
      <c r="AQ262" s="1316"/>
      <c r="AR262" s="1316"/>
      <c r="AS262" s="1301"/>
      <c r="AT262" s="1301"/>
      <c r="AU262" s="1301"/>
      <c r="AV262" s="1301"/>
      <c r="AW262" s="1301"/>
      <c r="AX262" s="1301"/>
      <c r="AY262" s="1301"/>
      <c r="AZ262" s="1301"/>
      <c r="BA262" s="1301"/>
      <c r="BB262" s="1301"/>
      <c r="BC262" s="1301"/>
      <c r="BD262" s="1301"/>
    </row>
    <row r="263" spans="3:56" ht="33.4" hidden="1" customHeight="1">
      <c r="C263" s="1165"/>
      <c r="D263" s="1166"/>
      <c r="E263" s="1166"/>
      <c r="F263" s="1166"/>
      <c r="AG263" s="1316"/>
      <c r="AH263" s="1316"/>
      <c r="AI263" s="1316"/>
      <c r="AJ263" s="1316"/>
      <c r="AK263" s="1316"/>
      <c r="AL263" s="1316"/>
      <c r="AM263" s="1316"/>
      <c r="AN263" s="1316"/>
      <c r="AO263" s="1316"/>
      <c r="AP263" s="1316"/>
      <c r="AQ263" s="1316"/>
      <c r="AR263" s="1316"/>
      <c r="AS263" s="1301"/>
      <c r="AT263" s="1301"/>
      <c r="AU263" s="1301"/>
      <c r="AV263" s="1301"/>
      <c r="AW263" s="1301"/>
      <c r="AX263" s="1301"/>
      <c r="AY263" s="1301"/>
      <c r="AZ263" s="1301"/>
      <c r="BA263" s="1301"/>
      <c r="BB263" s="1301"/>
      <c r="BC263" s="1301"/>
      <c r="BD263" s="1301"/>
    </row>
    <row r="264" spans="3:56" ht="33.4" hidden="1" customHeight="1">
      <c r="C264" s="1165"/>
      <c r="D264" s="1166"/>
      <c r="E264" s="1166"/>
      <c r="F264" s="1166"/>
      <c r="AG264" s="1316"/>
      <c r="AH264" s="1316"/>
      <c r="AI264" s="1316"/>
      <c r="AJ264" s="1316"/>
      <c r="AK264" s="1316"/>
      <c r="AL264" s="1316"/>
      <c r="AM264" s="1316"/>
      <c r="AN264" s="1316"/>
      <c r="AO264" s="1316"/>
      <c r="AP264" s="1316"/>
      <c r="AQ264" s="1316"/>
      <c r="AR264" s="1316"/>
      <c r="AS264" s="1301"/>
      <c r="AT264" s="1301"/>
      <c r="AU264" s="1301"/>
      <c r="AV264" s="1301"/>
      <c r="AW264" s="1301"/>
      <c r="AX264" s="1301"/>
      <c r="AY264" s="1301"/>
      <c r="AZ264" s="1301"/>
      <c r="BA264" s="1301"/>
      <c r="BB264" s="1301"/>
      <c r="BC264" s="1301"/>
      <c r="BD264" s="1301"/>
    </row>
    <row r="265" spans="3:56" ht="33.4" hidden="1" customHeight="1">
      <c r="C265" s="1167"/>
      <c r="D265" s="1166"/>
      <c r="E265" s="1166"/>
      <c r="F265" s="1166"/>
      <c r="AG265" s="1316"/>
      <c r="AH265" s="1316"/>
      <c r="AI265" s="1316"/>
      <c r="AJ265" s="1316"/>
      <c r="AK265" s="1316"/>
      <c r="AL265" s="1316"/>
      <c r="AM265" s="1316"/>
      <c r="AN265" s="1316"/>
      <c r="AO265" s="1316"/>
      <c r="AP265" s="1316"/>
      <c r="AQ265" s="1316"/>
      <c r="AR265" s="1316"/>
      <c r="AS265" s="1301"/>
      <c r="AT265" s="1301"/>
      <c r="AU265" s="1301"/>
      <c r="AV265" s="1301"/>
      <c r="AW265" s="1301"/>
      <c r="AX265" s="1301"/>
      <c r="AY265" s="1301"/>
      <c r="AZ265" s="1301"/>
      <c r="BA265" s="1301"/>
      <c r="BB265" s="1301"/>
      <c r="BC265" s="1301"/>
      <c r="BD265" s="1301"/>
    </row>
    <row r="266" spans="3:56" ht="12" hidden="1" customHeight="1">
      <c r="C266" s="1144"/>
      <c r="AG266" s="1316"/>
      <c r="AH266" s="1316"/>
      <c r="AI266" s="1316"/>
      <c r="AJ266" s="1316"/>
      <c r="AK266" s="1316"/>
      <c r="AL266" s="1316"/>
      <c r="AM266" s="1316"/>
      <c r="AN266" s="1316"/>
      <c r="AO266" s="1316"/>
      <c r="AP266" s="1316"/>
      <c r="AQ266" s="1316"/>
      <c r="AR266" s="1316"/>
      <c r="AS266" s="1301"/>
      <c r="AT266" s="1301"/>
      <c r="AU266" s="1301"/>
      <c r="AV266" s="1301"/>
      <c r="AW266" s="1301"/>
      <c r="AX266" s="1301"/>
      <c r="AY266" s="1301"/>
      <c r="AZ266" s="1301"/>
      <c r="BA266" s="1301"/>
      <c r="BB266" s="1301"/>
      <c r="BC266" s="1301"/>
      <c r="BD266" s="1301"/>
    </row>
    <row r="267" spans="3:56" ht="12" hidden="1" customHeight="1">
      <c r="C267" s="1144"/>
      <c r="AG267" s="1316"/>
      <c r="AH267" s="1316"/>
      <c r="AI267" s="1316"/>
      <c r="AJ267" s="1316"/>
      <c r="AK267" s="1316"/>
      <c r="AL267" s="1316"/>
      <c r="AM267" s="1316"/>
      <c r="AN267" s="1316"/>
      <c r="AO267" s="1316"/>
      <c r="AP267" s="1316"/>
      <c r="AQ267" s="1316"/>
      <c r="AR267" s="1316"/>
      <c r="AS267" s="1301"/>
      <c r="AT267" s="1301"/>
      <c r="AU267" s="1301"/>
      <c r="AV267" s="1301"/>
      <c r="AW267" s="1301"/>
      <c r="AX267" s="1301"/>
      <c r="AY267" s="1301"/>
      <c r="AZ267" s="1301"/>
      <c r="BA267" s="1301"/>
      <c r="BB267" s="1301"/>
      <c r="BC267" s="1301"/>
      <c r="BD267" s="1301"/>
    </row>
    <row r="268" spans="3:56" ht="12" hidden="1" customHeight="1">
      <c r="AG268" s="1316"/>
      <c r="AH268" s="1316"/>
      <c r="AI268" s="1316"/>
      <c r="AJ268" s="1316"/>
      <c r="AK268" s="1316"/>
      <c r="AL268" s="1316"/>
      <c r="AM268" s="1316"/>
      <c r="AN268" s="1316"/>
      <c r="AO268" s="1316"/>
      <c r="AP268" s="1316"/>
      <c r="AQ268" s="1316"/>
      <c r="AR268" s="1316"/>
      <c r="AS268" s="1301"/>
      <c r="AT268" s="1301"/>
      <c r="AU268" s="1301"/>
      <c r="AV268" s="1301"/>
      <c r="AW268" s="1301"/>
      <c r="AX268" s="1301"/>
      <c r="AY268" s="1301"/>
      <c r="AZ268" s="1301"/>
      <c r="BA268" s="1301"/>
      <c r="BB268" s="1301"/>
      <c r="BC268" s="1301"/>
      <c r="BD268" s="1301"/>
    </row>
    <row r="269" spans="3:56" ht="12" hidden="1" customHeight="1">
      <c r="C269" s="1358"/>
      <c r="D269" s="1380"/>
      <c r="E269" s="1380"/>
      <c r="F269" s="1380"/>
      <c r="G269" s="1380"/>
      <c r="H269" s="1380"/>
      <c r="I269" s="1380"/>
      <c r="J269" s="1380"/>
      <c r="AG269" s="1316"/>
      <c r="AH269" s="1316"/>
      <c r="AI269" s="1316"/>
      <c r="AJ269" s="1316"/>
      <c r="AK269" s="1316"/>
      <c r="AL269" s="1316"/>
      <c r="AM269" s="1316"/>
      <c r="AN269" s="1316"/>
      <c r="AO269" s="1316"/>
      <c r="AP269" s="1316"/>
      <c r="AQ269" s="1316"/>
      <c r="AR269" s="1316"/>
      <c r="AS269" s="1301"/>
      <c r="AT269" s="1301"/>
      <c r="AU269" s="1301"/>
      <c r="AV269" s="1301"/>
      <c r="AW269" s="1301"/>
      <c r="AX269" s="1301"/>
      <c r="AY269" s="1301"/>
      <c r="AZ269" s="1301"/>
      <c r="BA269" s="1301"/>
      <c r="BB269" s="1301"/>
      <c r="BC269" s="1301"/>
      <c r="BD269" s="1301"/>
    </row>
    <row r="270" spans="3:56" ht="12" hidden="1" customHeight="1">
      <c r="C270" s="1382"/>
      <c r="D270" s="1380"/>
      <c r="E270" s="1380"/>
      <c r="F270" s="1380"/>
      <c r="G270" s="1380"/>
      <c r="H270" s="1380"/>
      <c r="I270" s="1380"/>
      <c r="J270" s="1380"/>
      <c r="AG270" s="1316"/>
      <c r="AH270" s="1316"/>
      <c r="AI270" s="1316"/>
      <c r="AJ270" s="1316"/>
      <c r="AK270" s="1316"/>
      <c r="AL270" s="1316"/>
      <c r="AM270" s="1316"/>
      <c r="AN270" s="1316"/>
      <c r="AO270" s="1316"/>
      <c r="AP270" s="1316"/>
      <c r="AQ270" s="1316"/>
      <c r="AR270" s="1316"/>
      <c r="AS270" s="1301"/>
      <c r="AT270" s="1301"/>
      <c r="AU270" s="1301"/>
      <c r="AV270" s="1301"/>
      <c r="AW270" s="1301"/>
      <c r="AX270" s="1301"/>
      <c r="AY270" s="1301"/>
      <c r="AZ270" s="1301"/>
      <c r="BA270" s="1301"/>
      <c r="BB270" s="1301"/>
      <c r="BC270" s="1301"/>
      <c r="BD270" s="1301"/>
    </row>
    <row r="271" spans="3:56" ht="12" hidden="1" customHeight="1">
      <c r="C271" s="1382"/>
      <c r="D271" s="1380"/>
      <c r="E271" s="1380"/>
      <c r="F271" s="1380"/>
      <c r="G271" s="1380"/>
      <c r="H271" s="1380"/>
      <c r="I271" s="1380"/>
      <c r="J271" s="1380"/>
      <c r="AG271" s="1316"/>
      <c r="AH271" s="1316"/>
      <c r="AI271" s="1316"/>
      <c r="AJ271" s="1316"/>
      <c r="AK271" s="1316"/>
      <c r="AL271" s="1316"/>
      <c r="AM271" s="1316"/>
      <c r="AN271" s="1316"/>
      <c r="AO271" s="1316"/>
      <c r="AP271" s="1316"/>
      <c r="AQ271" s="1316"/>
      <c r="AR271" s="1316"/>
      <c r="AS271" s="1301"/>
      <c r="AT271" s="1301"/>
      <c r="AU271" s="1301"/>
      <c r="AV271" s="1301"/>
      <c r="AW271" s="1301"/>
      <c r="AX271" s="1301"/>
      <c r="AY271" s="1301"/>
      <c r="AZ271" s="1301"/>
      <c r="BA271" s="1301"/>
      <c r="BB271" s="1301"/>
      <c r="BC271" s="1301"/>
      <c r="BD271" s="1301"/>
    </row>
    <row r="272" spans="3:56" ht="12" hidden="1" customHeight="1">
      <c r="C272" s="1144"/>
      <c r="AG272" s="1316"/>
      <c r="AH272" s="1316"/>
      <c r="AI272" s="1316"/>
      <c r="AJ272" s="1316"/>
      <c r="AK272" s="1316"/>
      <c r="AL272" s="1316"/>
      <c r="AM272" s="1316"/>
      <c r="AN272" s="1316"/>
      <c r="AO272" s="1316"/>
      <c r="AP272" s="1316"/>
      <c r="AQ272" s="1316"/>
      <c r="AR272" s="1316"/>
      <c r="AS272" s="1301"/>
      <c r="AT272" s="1301"/>
      <c r="AU272" s="1301"/>
      <c r="AV272" s="1301"/>
      <c r="AW272" s="1301"/>
      <c r="AX272" s="1301"/>
      <c r="AY272" s="1301"/>
      <c r="AZ272" s="1301"/>
      <c r="BA272" s="1301"/>
      <c r="BB272" s="1301"/>
      <c r="BC272" s="1301"/>
      <c r="BD272" s="1301"/>
    </row>
    <row r="273" spans="3:56" ht="12" hidden="1" customHeight="1">
      <c r="C273" s="1358"/>
      <c r="D273" s="1380"/>
      <c r="E273" s="1380"/>
      <c r="F273" s="1380"/>
      <c r="G273" s="1380"/>
      <c r="H273" s="1380"/>
      <c r="I273" s="1380"/>
      <c r="J273" s="1380"/>
      <c r="AG273" s="1316"/>
      <c r="AH273" s="1316"/>
      <c r="AI273" s="1316"/>
      <c r="AJ273" s="1316"/>
      <c r="AK273" s="1316"/>
      <c r="AL273" s="1316"/>
      <c r="AM273" s="1316"/>
      <c r="AN273" s="1316"/>
      <c r="AO273" s="1316"/>
      <c r="AP273" s="1316"/>
      <c r="AQ273" s="1316"/>
      <c r="AR273" s="1316"/>
      <c r="AS273" s="1301"/>
      <c r="AT273" s="1301"/>
      <c r="AU273" s="1301"/>
      <c r="AV273" s="1301"/>
      <c r="AW273" s="1301"/>
      <c r="AX273" s="1301"/>
      <c r="AY273" s="1301"/>
      <c r="AZ273" s="1301"/>
      <c r="BA273" s="1301"/>
      <c r="BB273" s="1301"/>
      <c r="BC273" s="1301"/>
      <c r="BD273" s="1301"/>
    </row>
    <row r="274" spans="3:56" ht="12" hidden="1" customHeight="1">
      <c r="C274" s="1358"/>
      <c r="D274" s="1380"/>
      <c r="E274" s="1380"/>
      <c r="F274" s="1380"/>
      <c r="G274" s="1380"/>
      <c r="H274" s="1380"/>
      <c r="I274" s="1380"/>
      <c r="J274" s="1380"/>
      <c r="AG274" s="1316"/>
      <c r="AH274" s="1316"/>
      <c r="AI274" s="1316"/>
      <c r="AJ274" s="1316"/>
      <c r="AK274" s="1316"/>
      <c r="AL274" s="1316"/>
      <c r="AM274" s="1316"/>
      <c r="AN274" s="1316"/>
      <c r="AO274" s="1316"/>
      <c r="AP274" s="1316"/>
      <c r="AQ274" s="1316"/>
      <c r="AR274" s="1316"/>
      <c r="AS274" s="1301"/>
      <c r="AT274" s="1301"/>
      <c r="AU274" s="1301"/>
      <c r="AV274" s="1301"/>
      <c r="AW274" s="1301"/>
      <c r="AX274" s="1301"/>
      <c r="AY274" s="1301"/>
      <c r="AZ274" s="1301"/>
      <c r="BA274" s="1301"/>
      <c r="BB274" s="1301"/>
      <c r="BC274" s="1301"/>
      <c r="BD274" s="1301"/>
    </row>
    <row r="275" spans="3:56" ht="12" hidden="1" customHeight="1">
      <c r="C275" s="1144"/>
      <c r="AG275" s="1316"/>
      <c r="AH275" s="1316"/>
      <c r="AI275" s="1316"/>
      <c r="AJ275" s="1316"/>
      <c r="AK275" s="1316"/>
      <c r="AL275" s="1316"/>
      <c r="AM275" s="1316"/>
      <c r="AN275" s="1316"/>
      <c r="AO275" s="1316"/>
      <c r="AP275" s="1316"/>
      <c r="AQ275" s="1316"/>
      <c r="AR275" s="1316"/>
      <c r="AS275" s="1301"/>
      <c r="AT275" s="1301"/>
      <c r="AU275" s="1301"/>
      <c r="AV275" s="1301"/>
      <c r="AW275" s="1301"/>
      <c r="AX275" s="1301"/>
      <c r="AY275" s="1301"/>
      <c r="AZ275" s="1301"/>
      <c r="BA275" s="1301"/>
      <c r="BB275" s="1301"/>
      <c r="BC275" s="1301"/>
      <c r="BD275" s="1301"/>
    </row>
    <row r="276" spans="3:56" ht="12" hidden="1" customHeight="1">
      <c r="C276" s="1144"/>
      <c r="AG276" s="1316"/>
      <c r="AH276" s="1316"/>
      <c r="AI276" s="1316"/>
      <c r="AJ276" s="1316"/>
      <c r="AK276" s="1316"/>
      <c r="AL276" s="1316"/>
      <c r="AM276" s="1316"/>
      <c r="AN276" s="1316"/>
      <c r="AO276" s="1316"/>
      <c r="AP276" s="1316"/>
      <c r="AQ276" s="1316"/>
      <c r="AR276" s="1316"/>
      <c r="AS276" s="1301"/>
      <c r="AT276" s="1301"/>
      <c r="AU276" s="1301"/>
      <c r="AV276" s="1301"/>
      <c r="AW276" s="1301"/>
      <c r="AX276" s="1301"/>
      <c r="AY276" s="1301"/>
      <c r="AZ276" s="1301"/>
      <c r="BA276" s="1301"/>
      <c r="BB276" s="1301"/>
      <c r="BC276" s="1301"/>
      <c r="BD276" s="1301"/>
    </row>
    <row r="277" spans="3:56" ht="12" hidden="1" customHeight="1">
      <c r="C277" s="1358"/>
      <c r="D277" s="1380"/>
      <c r="E277" s="1380"/>
      <c r="F277" s="1380"/>
      <c r="G277" s="1380"/>
      <c r="H277" s="1380"/>
      <c r="I277" s="1380"/>
      <c r="J277" s="1380"/>
      <c r="AG277" s="1316"/>
      <c r="AH277" s="1316"/>
      <c r="AI277" s="1316"/>
      <c r="AJ277" s="1316"/>
      <c r="AK277" s="1316"/>
      <c r="AL277" s="1316"/>
      <c r="AM277" s="1316"/>
      <c r="AN277" s="1316"/>
      <c r="AO277" s="1316"/>
      <c r="AP277" s="1316"/>
      <c r="AQ277" s="1316"/>
      <c r="AR277" s="1316"/>
      <c r="AS277" s="1301"/>
      <c r="AT277" s="1301"/>
      <c r="AU277" s="1301"/>
      <c r="AV277" s="1301"/>
      <c r="AW277" s="1301"/>
      <c r="AX277" s="1301"/>
      <c r="AY277" s="1301"/>
      <c r="AZ277" s="1301"/>
      <c r="BA277" s="1301"/>
      <c r="BB277" s="1301"/>
      <c r="BC277" s="1301"/>
      <c r="BD277" s="1301"/>
    </row>
    <row r="278" spans="3:56" ht="12" hidden="1" customHeight="1">
      <c r="C278" s="1358"/>
      <c r="D278" s="1380"/>
      <c r="E278" s="1380"/>
      <c r="F278" s="1380"/>
      <c r="G278" s="1380"/>
      <c r="H278" s="1380"/>
      <c r="I278" s="1380"/>
      <c r="J278" s="1380"/>
      <c r="AG278" s="1316"/>
      <c r="AH278" s="1316"/>
      <c r="AI278" s="1316"/>
      <c r="AJ278" s="1316"/>
      <c r="AK278" s="1316"/>
      <c r="AL278" s="1316"/>
      <c r="AM278" s="1316"/>
      <c r="AN278" s="1316"/>
      <c r="AO278" s="1316"/>
      <c r="AP278" s="1316"/>
      <c r="AQ278" s="1316"/>
      <c r="AR278" s="1316"/>
      <c r="AS278" s="1301"/>
      <c r="AT278" s="1301"/>
      <c r="AU278" s="1301"/>
      <c r="AV278" s="1301"/>
      <c r="AW278" s="1301"/>
      <c r="AX278" s="1301"/>
      <c r="AY278" s="1301"/>
      <c r="AZ278" s="1301"/>
      <c r="BA278" s="1301"/>
      <c r="BB278" s="1301"/>
      <c r="BC278" s="1301"/>
      <c r="BD278" s="1301"/>
    </row>
    <row r="279" spans="3:56" ht="12" hidden="1" customHeight="1">
      <c r="C279" s="1358"/>
      <c r="D279" s="1380"/>
      <c r="E279" s="1380"/>
      <c r="F279" s="1380"/>
      <c r="G279" s="1380"/>
      <c r="H279" s="1380"/>
      <c r="I279" s="1380"/>
      <c r="J279" s="1380"/>
      <c r="AG279" s="1316"/>
      <c r="AH279" s="1316"/>
      <c r="AI279" s="1316"/>
      <c r="AJ279" s="1316"/>
      <c r="AK279" s="1316"/>
      <c r="AL279" s="1316"/>
      <c r="AM279" s="1316"/>
      <c r="AN279" s="1316"/>
      <c r="AO279" s="1316"/>
      <c r="AP279" s="1316"/>
      <c r="AQ279" s="1316"/>
      <c r="AR279" s="1316"/>
      <c r="AS279" s="1301"/>
      <c r="AT279" s="1301"/>
      <c r="AU279" s="1301"/>
      <c r="AV279" s="1301"/>
      <c r="AW279" s="1301"/>
      <c r="AX279" s="1301"/>
      <c r="AY279" s="1301"/>
      <c r="AZ279" s="1301"/>
      <c r="BA279" s="1301"/>
      <c r="BB279" s="1301"/>
      <c r="BC279" s="1301"/>
      <c r="BD279" s="1301"/>
    </row>
    <row r="280" spans="3:56" ht="12" hidden="1" customHeight="1">
      <c r="C280" s="1144"/>
      <c r="AG280" s="1316"/>
      <c r="AH280" s="1316"/>
      <c r="AI280" s="1316"/>
      <c r="AJ280" s="1316"/>
      <c r="AK280" s="1316"/>
      <c r="AL280" s="1316"/>
      <c r="AM280" s="1316"/>
      <c r="AN280" s="1316"/>
      <c r="AO280" s="1316"/>
      <c r="AP280" s="1316"/>
      <c r="AQ280" s="1316"/>
      <c r="AR280" s="1316"/>
      <c r="AS280" s="1301"/>
      <c r="AT280" s="1301"/>
      <c r="AU280" s="1301"/>
      <c r="AV280" s="1301"/>
      <c r="AW280" s="1301"/>
      <c r="AX280" s="1301"/>
      <c r="AY280" s="1301"/>
      <c r="AZ280" s="1301"/>
      <c r="BA280" s="1301"/>
      <c r="BB280" s="1301"/>
      <c r="BC280" s="1301"/>
      <c r="BD280" s="1301"/>
    </row>
    <row r="281" spans="3:56" ht="12" hidden="1" customHeight="1">
      <c r="C281" s="1358"/>
      <c r="D281" s="1380"/>
      <c r="E281" s="1380"/>
      <c r="F281" s="1380"/>
      <c r="G281" s="1380"/>
      <c r="H281" s="1380"/>
      <c r="I281" s="1380"/>
      <c r="J281" s="1380"/>
      <c r="AG281" s="1316"/>
      <c r="AH281" s="1316"/>
      <c r="AI281" s="1316"/>
      <c r="AJ281" s="1316"/>
      <c r="AK281" s="1316"/>
      <c r="AL281" s="1316"/>
      <c r="AM281" s="1316"/>
      <c r="AN281" s="1316"/>
      <c r="AO281" s="1316"/>
      <c r="AP281" s="1316"/>
      <c r="AQ281" s="1316"/>
      <c r="AR281" s="1316"/>
      <c r="AS281" s="1301"/>
      <c r="AT281" s="1301"/>
      <c r="AU281" s="1301"/>
      <c r="AV281" s="1301"/>
      <c r="AW281" s="1301"/>
      <c r="AX281" s="1301"/>
      <c r="AY281" s="1301"/>
      <c r="AZ281" s="1301"/>
      <c r="BA281" s="1301"/>
      <c r="BB281" s="1301"/>
      <c r="BC281" s="1301"/>
      <c r="BD281" s="1301"/>
    </row>
    <row r="282" spans="3:56" ht="12" hidden="1" customHeight="1">
      <c r="C282" s="1381"/>
      <c r="D282" s="1380"/>
      <c r="E282" s="1380"/>
      <c r="F282" s="1380"/>
      <c r="G282" s="1380"/>
      <c r="H282" s="1380"/>
      <c r="I282" s="1380"/>
      <c r="J282" s="1380"/>
      <c r="AG282" s="1316"/>
      <c r="AH282" s="1316"/>
      <c r="AI282" s="1316"/>
      <c r="AJ282" s="1316"/>
      <c r="AK282" s="1316"/>
      <c r="AL282" s="1316"/>
      <c r="AM282" s="1316"/>
      <c r="AN282" s="1316"/>
      <c r="AO282" s="1316"/>
      <c r="AP282" s="1316"/>
      <c r="AQ282" s="1316"/>
      <c r="AR282" s="1316"/>
      <c r="AS282" s="1301"/>
      <c r="AT282" s="1301"/>
      <c r="AU282" s="1301"/>
      <c r="AV282" s="1301"/>
      <c r="AW282" s="1301"/>
      <c r="AX282" s="1301"/>
      <c r="AY282" s="1301"/>
      <c r="AZ282" s="1301"/>
      <c r="BA282" s="1301"/>
      <c r="BB282" s="1301"/>
      <c r="BC282" s="1301"/>
      <c r="BD282" s="1301"/>
    </row>
    <row r="283" spans="3:56" ht="12" hidden="1" customHeight="1">
      <c r="C283" s="1144"/>
      <c r="AG283" s="1316"/>
      <c r="AH283" s="1316"/>
      <c r="AI283" s="1316"/>
      <c r="AJ283" s="1316"/>
      <c r="AK283" s="1316"/>
      <c r="AL283" s="1316"/>
      <c r="AM283" s="1316"/>
      <c r="AN283" s="1316"/>
      <c r="AO283" s="1316"/>
      <c r="AP283" s="1316"/>
      <c r="AQ283" s="1316"/>
      <c r="AR283" s="1316"/>
      <c r="AS283" s="1301"/>
      <c r="AT283" s="1301"/>
      <c r="AU283" s="1301"/>
      <c r="AV283" s="1301"/>
      <c r="AW283" s="1301"/>
      <c r="AX283" s="1301"/>
      <c r="AY283" s="1301"/>
      <c r="AZ283" s="1301"/>
      <c r="BA283" s="1301"/>
      <c r="BB283" s="1301"/>
      <c r="BC283" s="1301"/>
      <c r="BD283" s="1301"/>
    </row>
    <row r="284" spans="3:56" ht="12" hidden="1" customHeight="1">
      <c r="C284" s="1358"/>
      <c r="D284" s="1380"/>
      <c r="E284" s="1380"/>
      <c r="F284" s="1380"/>
      <c r="G284" s="1380"/>
      <c r="H284" s="1380"/>
      <c r="I284" s="1380"/>
      <c r="J284" s="1380"/>
      <c r="AG284" s="1316"/>
      <c r="AH284" s="1316"/>
      <c r="AI284" s="1316"/>
      <c r="AJ284" s="1316"/>
      <c r="AK284" s="1316"/>
      <c r="AL284" s="1316"/>
      <c r="AM284" s="1316"/>
      <c r="AN284" s="1316"/>
      <c r="AO284" s="1316"/>
      <c r="AP284" s="1316"/>
      <c r="AQ284" s="1316"/>
      <c r="AR284" s="1316"/>
      <c r="AS284" s="1301"/>
      <c r="AT284" s="1301"/>
      <c r="AU284" s="1301"/>
      <c r="AV284" s="1301"/>
      <c r="AW284" s="1301"/>
      <c r="AX284" s="1301"/>
      <c r="AY284" s="1301"/>
      <c r="AZ284" s="1301"/>
      <c r="BA284" s="1301"/>
      <c r="BB284" s="1301"/>
      <c r="BC284" s="1301"/>
      <c r="BD284" s="1301"/>
    </row>
    <row r="285" spans="3:56" ht="12" hidden="1" customHeight="1">
      <c r="C285" s="1144"/>
      <c r="AG285" s="1316"/>
      <c r="AH285" s="1316"/>
      <c r="AI285" s="1316"/>
      <c r="AJ285" s="1316"/>
      <c r="AK285" s="1316"/>
      <c r="AL285" s="1316"/>
      <c r="AM285" s="1316"/>
      <c r="AN285" s="1316"/>
      <c r="AO285" s="1316"/>
      <c r="AP285" s="1316"/>
      <c r="AQ285" s="1316"/>
      <c r="AR285" s="1316"/>
      <c r="AS285" s="1301"/>
      <c r="AT285" s="1301"/>
      <c r="AU285" s="1301"/>
      <c r="AV285" s="1301"/>
      <c r="AW285" s="1301"/>
      <c r="AX285" s="1301"/>
      <c r="AY285" s="1301"/>
      <c r="AZ285" s="1301"/>
      <c r="BA285" s="1301"/>
      <c r="BB285" s="1301"/>
      <c r="BC285" s="1301"/>
      <c r="BD285" s="1301"/>
    </row>
    <row r="286" spans="3:56" ht="12" hidden="1" customHeight="1">
      <c r="C286" s="1381"/>
      <c r="D286" s="1380"/>
      <c r="E286" s="1380"/>
      <c r="F286" s="1380"/>
      <c r="G286" s="1380"/>
      <c r="H286" s="1380"/>
      <c r="I286" s="1380"/>
      <c r="J286" s="1380"/>
      <c r="AG286" s="1316"/>
      <c r="AH286" s="1316"/>
      <c r="AI286" s="1316"/>
      <c r="AJ286" s="1316"/>
      <c r="AK286" s="1316"/>
      <c r="AL286" s="1316"/>
      <c r="AM286" s="1316"/>
      <c r="AN286" s="1316"/>
      <c r="AO286" s="1316"/>
      <c r="AP286" s="1316"/>
      <c r="AQ286" s="1316"/>
      <c r="AR286" s="1316"/>
      <c r="AS286" s="1301"/>
      <c r="AT286" s="1301"/>
      <c r="AU286" s="1301"/>
      <c r="AV286" s="1301"/>
      <c r="AW286" s="1301"/>
      <c r="AX286" s="1301"/>
      <c r="AY286" s="1301"/>
      <c r="AZ286" s="1301"/>
      <c r="BA286" s="1301"/>
      <c r="BB286" s="1301"/>
      <c r="BC286" s="1301"/>
      <c r="BD286" s="1301"/>
    </row>
    <row r="287" spans="3:56" ht="12" hidden="1" customHeight="1">
      <c r="C287" s="1144"/>
      <c r="AG287" s="1316"/>
      <c r="AH287" s="1316"/>
      <c r="AI287" s="1316"/>
      <c r="AJ287" s="1316"/>
      <c r="AK287" s="1316"/>
      <c r="AL287" s="1316"/>
      <c r="AM287" s="1316"/>
      <c r="AN287" s="1316"/>
      <c r="AO287" s="1316"/>
      <c r="AP287" s="1316"/>
      <c r="AQ287" s="1316"/>
      <c r="AR287" s="1316"/>
      <c r="AS287" s="1301"/>
      <c r="AT287" s="1301"/>
      <c r="AU287" s="1301"/>
      <c r="AV287" s="1301"/>
      <c r="AW287" s="1301"/>
      <c r="AX287" s="1301"/>
      <c r="AY287" s="1301"/>
      <c r="AZ287" s="1301"/>
      <c r="BA287" s="1301"/>
      <c r="BB287" s="1301"/>
      <c r="BC287" s="1301"/>
      <c r="BD287" s="1301"/>
    </row>
    <row r="288" spans="3:56" ht="12" hidden="1" customHeight="1">
      <c r="C288" s="1358"/>
      <c r="D288" s="1380"/>
      <c r="E288" s="1380"/>
      <c r="F288" s="1380"/>
      <c r="G288" s="1380"/>
      <c r="H288" s="1380"/>
      <c r="I288" s="1380"/>
      <c r="J288" s="1380"/>
      <c r="AG288" s="1316"/>
      <c r="AH288" s="1316"/>
      <c r="AI288" s="1316"/>
      <c r="AJ288" s="1316"/>
      <c r="AK288" s="1316"/>
      <c r="AL288" s="1316"/>
      <c r="AM288" s="1316"/>
      <c r="AN288" s="1316"/>
      <c r="AO288" s="1316"/>
      <c r="AP288" s="1316"/>
      <c r="AQ288" s="1316"/>
      <c r="AR288" s="1316"/>
      <c r="AS288" s="1301"/>
      <c r="AT288" s="1301"/>
      <c r="AU288" s="1301"/>
      <c r="AV288" s="1301"/>
      <c r="AW288" s="1301"/>
      <c r="AX288" s="1301"/>
      <c r="AY288" s="1301"/>
      <c r="AZ288" s="1301"/>
      <c r="BA288" s="1301"/>
      <c r="BB288" s="1301"/>
      <c r="BC288" s="1301"/>
      <c r="BD288" s="1301"/>
    </row>
    <row r="289" spans="3:56" ht="12" hidden="1" customHeight="1">
      <c r="C289" s="1358"/>
      <c r="D289" s="1380"/>
      <c r="E289" s="1380"/>
      <c r="F289" s="1380"/>
      <c r="G289" s="1380"/>
      <c r="H289" s="1380"/>
      <c r="I289" s="1380"/>
      <c r="J289" s="1380"/>
      <c r="AG289" s="1316"/>
      <c r="AH289" s="1316"/>
      <c r="AI289" s="1316"/>
      <c r="AJ289" s="1316"/>
      <c r="AK289" s="1316"/>
      <c r="AL289" s="1316"/>
      <c r="AM289" s="1316"/>
      <c r="AN289" s="1316"/>
      <c r="AO289" s="1316"/>
      <c r="AP289" s="1316"/>
      <c r="AQ289" s="1316"/>
      <c r="AR289" s="1316"/>
      <c r="AS289" s="1301"/>
      <c r="AT289" s="1301"/>
      <c r="AU289" s="1301"/>
      <c r="AV289" s="1301"/>
      <c r="AW289" s="1301"/>
      <c r="AX289" s="1301"/>
      <c r="AY289" s="1301"/>
      <c r="AZ289" s="1301"/>
      <c r="BA289" s="1301"/>
      <c r="BB289" s="1301"/>
      <c r="BC289" s="1301"/>
      <c r="BD289" s="1301"/>
    </row>
    <row r="290" spans="3:56" ht="12" hidden="1" customHeight="1">
      <c r="C290" s="1144"/>
      <c r="AG290" s="1316"/>
      <c r="AH290" s="1316"/>
      <c r="AI290" s="1316"/>
      <c r="AJ290" s="1316"/>
      <c r="AK290" s="1316"/>
      <c r="AL290" s="1316"/>
      <c r="AM290" s="1316"/>
      <c r="AN290" s="1316"/>
      <c r="AO290" s="1316"/>
      <c r="AP290" s="1316"/>
      <c r="AQ290" s="1316"/>
      <c r="AR290" s="1316"/>
      <c r="AS290" s="1301"/>
      <c r="AT290" s="1301"/>
      <c r="AU290" s="1301"/>
      <c r="AV290" s="1301"/>
      <c r="AW290" s="1301"/>
      <c r="AX290" s="1301"/>
      <c r="AY290" s="1301"/>
      <c r="AZ290" s="1301"/>
      <c r="BA290" s="1301"/>
      <c r="BB290" s="1301"/>
      <c r="BC290" s="1301"/>
      <c r="BD290" s="1301"/>
    </row>
    <row r="291" spans="3:56" ht="12" hidden="1" customHeight="1">
      <c r="C291" s="1358"/>
      <c r="D291" s="1380"/>
      <c r="E291" s="1380"/>
      <c r="F291" s="1380"/>
      <c r="G291" s="1380"/>
      <c r="H291" s="1380"/>
      <c r="I291" s="1380"/>
      <c r="J291" s="1380"/>
      <c r="AG291" s="1316"/>
      <c r="AH291" s="1316"/>
      <c r="AI291" s="1316"/>
      <c r="AJ291" s="1316"/>
      <c r="AK291" s="1316"/>
      <c r="AL291" s="1316"/>
      <c r="AM291" s="1316"/>
      <c r="AN291" s="1316"/>
      <c r="AO291" s="1316"/>
      <c r="AP291" s="1316"/>
      <c r="AQ291" s="1316"/>
      <c r="AR291" s="1316"/>
      <c r="AS291" s="1301"/>
      <c r="AT291" s="1301"/>
      <c r="AU291" s="1301"/>
      <c r="AV291" s="1301"/>
      <c r="AW291" s="1301"/>
      <c r="AX291" s="1301"/>
      <c r="AY291" s="1301"/>
      <c r="AZ291" s="1301"/>
      <c r="BA291" s="1301"/>
      <c r="BB291" s="1301"/>
      <c r="BC291" s="1301"/>
      <c r="BD291" s="1301"/>
    </row>
    <row r="292" spans="3:56" ht="12" hidden="1" customHeight="1">
      <c r="C292" s="1358"/>
      <c r="D292" s="1380"/>
      <c r="E292" s="1380"/>
      <c r="F292" s="1380"/>
      <c r="G292" s="1380"/>
      <c r="H292" s="1380"/>
      <c r="I292" s="1380"/>
      <c r="J292" s="1380"/>
      <c r="AG292" s="1316"/>
      <c r="AH292" s="1316"/>
      <c r="AI292" s="1316"/>
      <c r="AJ292" s="1316"/>
      <c r="AK292" s="1316"/>
      <c r="AL292" s="1316"/>
      <c r="AM292" s="1316"/>
      <c r="AN292" s="1316"/>
      <c r="AO292" s="1316"/>
      <c r="AP292" s="1316"/>
      <c r="AQ292" s="1316"/>
      <c r="AR292" s="1316"/>
      <c r="AS292" s="1301"/>
      <c r="AT292" s="1301"/>
      <c r="AU292" s="1301"/>
      <c r="AV292" s="1301"/>
      <c r="AW292" s="1301"/>
      <c r="AX292" s="1301"/>
      <c r="AY292" s="1301"/>
      <c r="AZ292" s="1301"/>
      <c r="BA292" s="1301"/>
      <c r="BB292" s="1301"/>
      <c r="BC292" s="1301"/>
      <c r="BD292" s="1301"/>
    </row>
    <row r="293" spans="3:56" ht="12" hidden="1" customHeight="1">
      <c r="C293" s="1358"/>
      <c r="D293" s="1380"/>
      <c r="E293" s="1380"/>
      <c r="F293" s="1380"/>
      <c r="G293" s="1380"/>
      <c r="H293" s="1380"/>
      <c r="I293" s="1380"/>
      <c r="J293" s="1380"/>
      <c r="AG293" s="1316"/>
      <c r="AH293" s="1316"/>
      <c r="AI293" s="1316"/>
      <c r="AJ293" s="1316"/>
      <c r="AK293" s="1316"/>
      <c r="AL293" s="1316"/>
      <c r="AM293" s="1316"/>
      <c r="AN293" s="1316"/>
      <c r="AO293" s="1316"/>
      <c r="AP293" s="1316"/>
      <c r="AQ293" s="1316"/>
      <c r="AR293" s="1316"/>
      <c r="AS293" s="1301"/>
      <c r="AT293" s="1301"/>
      <c r="AU293" s="1301"/>
      <c r="AV293" s="1301"/>
      <c r="AW293" s="1301"/>
      <c r="AX293" s="1301"/>
      <c r="AY293" s="1301"/>
      <c r="AZ293" s="1301"/>
      <c r="BA293" s="1301"/>
      <c r="BB293" s="1301"/>
      <c r="BC293" s="1301"/>
      <c r="BD293" s="1301"/>
    </row>
    <row r="294" spans="3:56" ht="12" hidden="1" customHeight="1">
      <c r="C294" s="1144"/>
      <c r="AG294" s="1316"/>
      <c r="AH294" s="1316"/>
      <c r="AI294" s="1316"/>
      <c r="AJ294" s="1316"/>
      <c r="AK294" s="1316"/>
      <c r="AL294" s="1316"/>
      <c r="AM294" s="1316"/>
      <c r="AN294" s="1316"/>
      <c r="AO294" s="1316"/>
      <c r="AP294" s="1316"/>
      <c r="AQ294" s="1316"/>
      <c r="AR294" s="1316"/>
      <c r="AS294" s="1301"/>
      <c r="AT294" s="1301"/>
      <c r="AU294" s="1301"/>
      <c r="AV294" s="1301"/>
      <c r="AW294" s="1301"/>
      <c r="AX294" s="1301"/>
      <c r="AY294" s="1301"/>
      <c r="AZ294" s="1301"/>
      <c r="BA294" s="1301"/>
      <c r="BB294" s="1301"/>
      <c r="BC294" s="1301"/>
      <c r="BD294" s="1301"/>
    </row>
    <row r="295" spans="3:56" ht="12" hidden="1" customHeight="1">
      <c r="C295" s="1144"/>
      <c r="AG295" s="1316"/>
      <c r="AH295" s="1316"/>
      <c r="AI295" s="1316"/>
      <c r="AJ295" s="1316"/>
      <c r="AK295" s="1316"/>
      <c r="AL295" s="1316"/>
      <c r="AM295" s="1316"/>
      <c r="AN295" s="1316"/>
      <c r="AO295" s="1316"/>
      <c r="AP295" s="1316"/>
      <c r="AQ295" s="1316"/>
      <c r="AR295" s="1316"/>
      <c r="AS295" s="1301"/>
      <c r="AT295" s="1301"/>
      <c r="AU295" s="1301"/>
      <c r="AV295" s="1301"/>
      <c r="AW295" s="1301"/>
      <c r="AX295" s="1301"/>
      <c r="AY295" s="1301"/>
      <c r="AZ295" s="1301"/>
      <c r="BA295" s="1301"/>
      <c r="BB295" s="1301"/>
      <c r="BC295" s="1301"/>
      <c r="BD295" s="1301"/>
    </row>
    <row r="296" spans="3:56" ht="12" hidden="1" customHeight="1">
      <c r="C296" s="1144"/>
      <c r="AG296" s="1316"/>
      <c r="AH296" s="1316"/>
      <c r="AI296" s="1316"/>
      <c r="AJ296" s="1316"/>
      <c r="AK296" s="1316"/>
      <c r="AL296" s="1316"/>
      <c r="AM296" s="1316"/>
      <c r="AN296" s="1316"/>
      <c r="AO296" s="1316"/>
      <c r="AP296" s="1316"/>
      <c r="AQ296" s="1316"/>
      <c r="AR296" s="1316"/>
      <c r="AS296" s="1301"/>
      <c r="AT296" s="1301"/>
      <c r="AU296" s="1301"/>
      <c r="AV296" s="1301"/>
      <c r="AW296" s="1301"/>
      <c r="AX296" s="1301"/>
      <c r="AY296" s="1301"/>
      <c r="AZ296" s="1301"/>
      <c r="BA296" s="1301"/>
      <c r="BB296" s="1301"/>
      <c r="BC296" s="1301"/>
      <c r="BD296" s="1301"/>
    </row>
    <row r="297" spans="3:56" ht="12" hidden="1" customHeight="1">
      <c r="C297" s="1144"/>
      <c r="AG297" s="1316"/>
      <c r="AH297" s="1316"/>
      <c r="AI297" s="1316"/>
      <c r="AJ297" s="1316"/>
      <c r="AK297" s="1316"/>
      <c r="AL297" s="1316"/>
      <c r="AM297" s="1316"/>
      <c r="AN297" s="1316"/>
      <c r="AO297" s="1316"/>
      <c r="AP297" s="1316"/>
      <c r="AQ297" s="1316"/>
      <c r="AR297" s="1316"/>
      <c r="AS297" s="1301"/>
      <c r="AT297" s="1301"/>
      <c r="AU297" s="1301"/>
      <c r="AV297" s="1301"/>
      <c r="AW297" s="1301"/>
      <c r="AX297" s="1301"/>
      <c r="AY297" s="1301"/>
      <c r="AZ297" s="1301"/>
      <c r="BA297" s="1301"/>
      <c r="BB297" s="1301"/>
      <c r="BC297" s="1301"/>
      <c r="BD297" s="1301"/>
    </row>
    <row r="298" spans="3:56" ht="12" hidden="1" customHeight="1">
      <c r="C298" s="1358"/>
      <c r="D298" s="1380"/>
      <c r="E298" s="1380"/>
      <c r="F298" s="1380"/>
      <c r="G298" s="1380"/>
      <c r="H298" s="1380"/>
      <c r="I298" s="1380"/>
      <c r="J298" s="1380"/>
      <c r="AG298" s="1316"/>
      <c r="AH298" s="1316"/>
      <c r="AI298" s="1316"/>
      <c r="AJ298" s="1316"/>
      <c r="AK298" s="1316"/>
      <c r="AL298" s="1316"/>
      <c r="AM298" s="1316"/>
      <c r="AN298" s="1316"/>
      <c r="AO298" s="1316"/>
      <c r="AP298" s="1316"/>
      <c r="AQ298" s="1316"/>
      <c r="AR298" s="1316"/>
      <c r="AS298" s="1301"/>
      <c r="AT298" s="1301"/>
      <c r="AU298" s="1301"/>
      <c r="AV298" s="1301"/>
      <c r="AW298" s="1301"/>
      <c r="AX298" s="1301"/>
      <c r="AY298" s="1301"/>
      <c r="AZ298" s="1301"/>
      <c r="BA298" s="1301"/>
      <c r="BB298" s="1301"/>
      <c r="BC298" s="1301"/>
      <c r="BD298" s="1301"/>
    </row>
    <row r="299" spans="3:56" ht="12" hidden="1" customHeight="1">
      <c r="C299" s="1144"/>
      <c r="AG299" s="1316"/>
      <c r="AH299" s="1316"/>
      <c r="AI299" s="1316"/>
      <c r="AJ299" s="1316"/>
      <c r="AK299" s="1316"/>
      <c r="AL299" s="1316"/>
      <c r="AM299" s="1316"/>
      <c r="AN299" s="1316"/>
      <c r="AO299" s="1316"/>
      <c r="AP299" s="1316"/>
      <c r="AQ299" s="1316"/>
      <c r="AR299" s="1316"/>
      <c r="AS299" s="1301"/>
      <c r="AT299" s="1301"/>
      <c r="AU299" s="1301"/>
      <c r="AV299" s="1301"/>
      <c r="AW299" s="1301"/>
      <c r="AX299" s="1301"/>
      <c r="AY299" s="1301"/>
      <c r="AZ299" s="1301"/>
      <c r="BA299" s="1301"/>
      <c r="BB299" s="1301"/>
      <c r="BC299" s="1301"/>
      <c r="BD299" s="1301"/>
    </row>
    <row r="300" spans="3:56" ht="12" hidden="1" customHeight="1">
      <c r="AG300" s="1316"/>
      <c r="AH300" s="1316"/>
      <c r="AI300" s="1316"/>
      <c r="AJ300" s="1316"/>
      <c r="AK300" s="1316"/>
      <c r="AL300" s="1316"/>
      <c r="AM300" s="1316"/>
      <c r="AN300" s="1316"/>
      <c r="AO300" s="1316"/>
      <c r="AP300" s="1316"/>
      <c r="AQ300" s="1316"/>
      <c r="AR300" s="1316"/>
      <c r="AS300" s="1301"/>
      <c r="AT300" s="1301"/>
      <c r="AU300" s="1301"/>
      <c r="AV300" s="1301"/>
      <c r="AW300" s="1301"/>
      <c r="AX300" s="1301"/>
      <c r="AY300" s="1301"/>
      <c r="AZ300" s="1301"/>
      <c r="BA300" s="1301"/>
      <c r="BB300" s="1301"/>
      <c r="BC300" s="1301"/>
      <c r="BD300" s="1301"/>
    </row>
    <row r="301" spans="3:56" ht="12" hidden="1" customHeight="1">
      <c r="C301" s="1358"/>
      <c r="D301" s="1380"/>
      <c r="E301" s="1380"/>
      <c r="F301" s="1380"/>
      <c r="G301" s="1380"/>
      <c r="H301" s="1380"/>
      <c r="I301" s="1380"/>
      <c r="J301" s="1380"/>
      <c r="AG301" s="1316"/>
      <c r="AH301" s="1316"/>
      <c r="AI301" s="1316"/>
      <c r="AJ301" s="1316"/>
      <c r="AK301" s="1316"/>
      <c r="AL301" s="1316"/>
      <c r="AM301" s="1316"/>
      <c r="AN301" s="1316"/>
      <c r="AO301" s="1316"/>
      <c r="AP301" s="1316"/>
      <c r="AQ301" s="1316"/>
      <c r="AR301" s="1316"/>
      <c r="AS301" s="1301"/>
      <c r="AT301" s="1301"/>
      <c r="AU301" s="1301"/>
      <c r="AV301" s="1301"/>
      <c r="AW301" s="1301"/>
      <c r="AX301" s="1301"/>
      <c r="AY301" s="1301"/>
      <c r="AZ301" s="1301"/>
      <c r="BA301" s="1301"/>
      <c r="BB301" s="1301"/>
      <c r="BC301" s="1301"/>
      <c r="BD301" s="1301"/>
    </row>
    <row r="302" spans="3:56" ht="12" hidden="1" customHeight="1">
      <c r="C302" s="1381"/>
      <c r="D302" s="1380"/>
      <c r="E302" s="1380"/>
      <c r="F302" s="1380"/>
      <c r="G302" s="1380"/>
      <c r="H302" s="1380"/>
      <c r="I302" s="1380"/>
      <c r="J302" s="1380"/>
      <c r="AG302" s="1316"/>
      <c r="AH302" s="1316"/>
      <c r="AI302" s="1316"/>
      <c r="AJ302" s="1316"/>
      <c r="AK302" s="1316"/>
      <c r="AL302" s="1316"/>
      <c r="AM302" s="1316"/>
      <c r="AN302" s="1316"/>
      <c r="AO302" s="1316"/>
      <c r="AP302" s="1316"/>
      <c r="AQ302" s="1316"/>
      <c r="AR302" s="1316"/>
      <c r="AS302" s="1301"/>
      <c r="AT302" s="1301"/>
      <c r="AU302" s="1301"/>
      <c r="AV302" s="1301"/>
      <c r="AW302" s="1301"/>
      <c r="AX302" s="1301"/>
      <c r="AY302" s="1301"/>
      <c r="AZ302" s="1301"/>
      <c r="BA302" s="1301"/>
      <c r="BB302" s="1301"/>
      <c r="BC302" s="1301"/>
      <c r="BD302" s="1301"/>
    </row>
    <row r="303" spans="3:56" ht="12" hidden="1" customHeight="1">
      <c r="C303" s="1381"/>
      <c r="D303" s="1380"/>
      <c r="E303" s="1380"/>
      <c r="F303" s="1380"/>
      <c r="G303" s="1380"/>
      <c r="H303" s="1380"/>
      <c r="I303" s="1380"/>
      <c r="J303" s="1380"/>
      <c r="AG303" s="1316"/>
      <c r="AH303" s="1316"/>
      <c r="AI303" s="1316"/>
      <c r="AJ303" s="1316"/>
      <c r="AK303" s="1316"/>
      <c r="AL303" s="1316"/>
      <c r="AM303" s="1316"/>
      <c r="AN303" s="1316"/>
      <c r="AO303" s="1316"/>
      <c r="AP303" s="1316"/>
      <c r="AQ303" s="1316"/>
      <c r="AR303" s="1316"/>
      <c r="AS303" s="1301"/>
      <c r="AT303" s="1301"/>
      <c r="AU303" s="1301"/>
      <c r="AV303" s="1301"/>
      <c r="AW303" s="1301"/>
      <c r="AX303" s="1301"/>
      <c r="AY303" s="1301"/>
      <c r="AZ303" s="1301"/>
      <c r="BA303" s="1301"/>
      <c r="BB303" s="1301"/>
      <c r="BC303" s="1301"/>
      <c r="BD303" s="1301"/>
    </row>
    <row r="304" spans="3:56" ht="12" hidden="1" customHeight="1">
      <c r="C304" s="1144"/>
      <c r="AG304" s="1316"/>
      <c r="AH304" s="1316"/>
      <c r="AI304" s="1316"/>
      <c r="AJ304" s="1316"/>
      <c r="AK304" s="1316"/>
      <c r="AL304" s="1316"/>
      <c r="AM304" s="1316"/>
      <c r="AN304" s="1316"/>
      <c r="AO304" s="1316"/>
      <c r="AP304" s="1316"/>
      <c r="AQ304" s="1316"/>
      <c r="AR304" s="1316"/>
      <c r="AS304" s="1301"/>
      <c r="AT304" s="1301"/>
      <c r="AU304" s="1301"/>
      <c r="AV304" s="1301"/>
      <c r="AW304" s="1301"/>
      <c r="AX304" s="1301"/>
      <c r="AY304" s="1301"/>
      <c r="AZ304" s="1301"/>
      <c r="BA304" s="1301"/>
      <c r="BB304" s="1301"/>
      <c r="BC304" s="1301"/>
      <c r="BD304" s="1301"/>
    </row>
    <row r="305" spans="3:56" ht="18.75" hidden="1" customHeight="1">
      <c r="C305" s="1168"/>
      <c r="D305" s="1383"/>
      <c r="E305" s="1383"/>
      <c r="F305" s="1169"/>
      <c r="G305" s="1169"/>
      <c r="H305" s="1383"/>
      <c r="I305" s="1170"/>
      <c r="J305" s="1169"/>
      <c r="AG305" s="1316"/>
      <c r="AH305" s="1316"/>
      <c r="AI305" s="1316"/>
      <c r="AJ305" s="1316"/>
      <c r="AK305" s="1316"/>
      <c r="AL305" s="1316"/>
      <c r="AM305" s="1316"/>
      <c r="AN305" s="1316"/>
      <c r="AO305" s="1316"/>
      <c r="AP305" s="1316"/>
      <c r="AQ305" s="1316"/>
      <c r="AR305" s="1316"/>
      <c r="AS305" s="1301"/>
      <c r="AT305" s="1301"/>
      <c r="AU305" s="1301"/>
      <c r="AV305" s="1301"/>
      <c r="AW305" s="1301"/>
      <c r="AX305" s="1301"/>
      <c r="AY305" s="1301"/>
      <c r="AZ305" s="1301"/>
      <c r="BA305" s="1301"/>
      <c r="BB305" s="1301"/>
      <c r="BC305" s="1301"/>
      <c r="BD305" s="1301"/>
    </row>
    <row r="306" spans="3:56" ht="18.75" hidden="1" customHeight="1">
      <c r="C306" s="1171"/>
      <c r="D306" s="1384"/>
      <c r="E306" s="1384"/>
      <c r="F306" s="1172"/>
      <c r="G306" s="1172"/>
      <c r="H306" s="1384"/>
      <c r="I306" s="1166"/>
      <c r="J306" s="1173"/>
      <c r="AG306" s="1316"/>
      <c r="AH306" s="1316"/>
      <c r="AI306" s="1316"/>
      <c r="AJ306" s="1316"/>
      <c r="AK306" s="1316"/>
      <c r="AL306" s="1316"/>
      <c r="AM306" s="1316"/>
      <c r="AN306" s="1316"/>
      <c r="AO306" s="1316"/>
      <c r="AP306" s="1316"/>
      <c r="AQ306" s="1316"/>
      <c r="AR306" s="1316"/>
      <c r="AS306" s="1301"/>
      <c r="AT306" s="1301"/>
      <c r="AU306" s="1301"/>
      <c r="AV306" s="1301"/>
      <c r="AW306" s="1301"/>
      <c r="AX306" s="1301"/>
      <c r="AY306" s="1301"/>
      <c r="AZ306" s="1301"/>
      <c r="BA306" s="1301"/>
      <c r="BB306" s="1301"/>
      <c r="BC306" s="1301"/>
      <c r="BD306" s="1301"/>
    </row>
    <row r="307" spans="3:56" ht="409.5" hidden="1" customHeight="1">
      <c r="C307" s="1165"/>
      <c r="D307" s="1166"/>
      <c r="E307" s="1166"/>
      <c r="F307" s="1166"/>
      <c r="G307" s="1166"/>
      <c r="H307" s="1166"/>
      <c r="I307" s="1166"/>
      <c r="J307" s="1166"/>
      <c r="AG307" s="1316"/>
      <c r="AH307" s="1316"/>
      <c r="AI307" s="1316"/>
      <c r="AJ307" s="1316"/>
      <c r="AK307" s="1316"/>
      <c r="AL307" s="1316"/>
      <c r="AM307" s="1316"/>
      <c r="AN307" s="1316"/>
      <c r="AO307" s="1316"/>
      <c r="AP307" s="1316"/>
      <c r="AQ307" s="1316"/>
      <c r="AR307" s="1316"/>
      <c r="AS307" s="1301"/>
      <c r="AT307" s="1301"/>
      <c r="AU307" s="1301"/>
      <c r="AV307" s="1301"/>
      <c r="AW307" s="1301"/>
      <c r="AX307" s="1301"/>
      <c r="AY307" s="1301"/>
      <c r="AZ307" s="1301"/>
      <c r="BA307" s="1301"/>
      <c r="BB307" s="1301"/>
      <c r="BC307" s="1301"/>
      <c r="BD307" s="1301"/>
    </row>
    <row r="308" spans="3:56" ht="12" hidden="1" customHeight="1">
      <c r="C308" s="1358"/>
      <c r="D308" s="1380"/>
      <c r="E308" s="1380"/>
      <c r="F308" s="1380"/>
      <c r="G308" s="1380"/>
      <c r="H308" s="1380"/>
      <c r="I308" s="1380"/>
      <c r="J308" s="1380"/>
      <c r="AG308" s="1316"/>
      <c r="AH308" s="1316"/>
      <c r="AI308" s="1316"/>
      <c r="AJ308" s="1316"/>
      <c r="AK308" s="1316"/>
      <c r="AL308" s="1316"/>
      <c r="AM308" s="1316"/>
      <c r="AN308" s="1316"/>
      <c r="AO308" s="1316"/>
      <c r="AP308" s="1316"/>
      <c r="AQ308" s="1316"/>
      <c r="AR308" s="1316"/>
      <c r="AS308" s="1301"/>
      <c r="AT308" s="1301"/>
      <c r="AU308" s="1301"/>
      <c r="AV308" s="1301"/>
      <c r="AW308" s="1301"/>
      <c r="AX308" s="1301"/>
      <c r="AY308" s="1301"/>
      <c r="AZ308" s="1301"/>
      <c r="BA308" s="1301"/>
      <c r="BB308" s="1301"/>
      <c r="BC308" s="1301"/>
      <c r="BD308" s="1301"/>
    </row>
    <row r="309" spans="3:56" ht="12" hidden="1" customHeight="1">
      <c r="C309" s="1358"/>
      <c r="D309" s="1380"/>
      <c r="E309" s="1380"/>
      <c r="F309" s="1380"/>
      <c r="G309" s="1380"/>
      <c r="H309" s="1380"/>
      <c r="I309" s="1380"/>
      <c r="J309" s="1380"/>
      <c r="AG309" s="1316"/>
      <c r="AH309" s="1316"/>
      <c r="AI309" s="1316"/>
      <c r="AJ309" s="1316"/>
      <c r="AK309" s="1316"/>
      <c r="AL309" s="1316"/>
      <c r="AM309" s="1316"/>
      <c r="AN309" s="1316"/>
      <c r="AO309" s="1316"/>
      <c r="AP309" s="1316"/>
      <c r="AQ309" s="1316"/>
      <c r="AR309" s="1316"/>
      <c r="AS309" s="1301"/>
      <c r="AT309" s="1301"/>
      <c r="AU309" s="1301"/>
      <c r="AV309" s="1301"/>
      <c r="AW309" s="1301"/>
      <c r="AX309" s="1301"/>
      <c r="AY309" s="1301"/>
      <c r="AZ309" s="1301"/>
      <c r="BA309" s="1301"/>
      <c r="BB309" s="1301"/>
      <c r="BC309" s="1301"/>
      <c r="BD309" s="1301"/>
    </row>
    <row r="310" spans="3:56" ht="12" hidden="1" customHeight="1">
      <c r="C310" s="1358"/>
      <c r="D310" s="1380"/>
      <c r="E310" s="1380"/>
      <c r="F310" s="1380"/>
      <c r="G310" s="1380"/>
      <c r="H310" s="1380"/>
      <c r="I310" s="1380"/>
      <c r="J310" s="1380"/>
      <c r="AG310" s="1316"/>
      <c r="AH310" s="1316"/>
      <c r="AI310" s="1316"/>
      <c r="AJ310" s="1316"/>
      <c r="AK310" s="1316"/>
      <c r="AL310" s="1316"/>
      <c r="AM310" s="1316"/>
      <c r="AN310" s="1316"/>
      <c r="AO310" s="1316"/>
      <c r="AP310" s="1316"/>
      <c r="AQ310" s="1316"/>
      <c r="AR310" s="1316"/>
      <c r="AS310" s="1301"/>
      <c r="AT310" s="1301"/>
      <c r="AU310" s="1301"/>
      <c r="AV310" s="1301"/>
      <c r="AW310" s="1301"/>
      <c r="AX310" s="1301"/>
      <c r="AY310" s="1301"/>
      <c r="AZ310" s="1301"/>
      <c r="BA310" s="1301"/>
      <c r="BB310" s="1301"/>
      <c r="BC310" s="1301"/>
      <c r="BD310" s="1301"/>
    </row>
    <row r="311" spans="3:56" ht="12" hidden="1" customHeight="1">
      <c r="AG311" s="1316"/>
      <c r="AH311" s="1316"/>
      <c r="AI311" s="1316"/>
      <c r="AJ311" s="1316"/>
      <c r="AK311" s="1316"/>
      <c r="AL311" s="1316"/>
      <c r="AM311" s="1316"/>
      <c r="AN311" s="1316"/>
      <c r="AO311" s="1316"/>
      <c r="AP311" s="1316"/>
      <c r="AQ311" s="1316"/>
      <c r="AR311" s="1316"/>
      <c r="AS311" s="1301"/>
      <c r="AT311" s="1301"/>
      <c r="AU311" s="1301"/>
      <c r="AV311" s="1301"/>
      <c r="AW311" s="1301"/>
      <c r="AX311" s="1301"/>
      <c r="AY311" s="1301"/>
      <c r="AZ311" s="1301"/>
      <c r="BA311" s="1301"/>
      <c r="BB311" s="1301"/>
      <c r="BC311" s="1301"/>
      <c r="BD311" s="1301"/>
    </row>
    <row r="312" spans="3:56" ht="12" hidden="1" customHeight="1">
      <c r="C312" s="1358"/>
      <c r="D312" s="1380"/>
      <c r="E312" s="1380"/>
      <c r="F312" s="1380"/>
      <c r="G312" s="1380"/>
      <c r="H312" s="1380"/>
      <c r="I312" s="1380"/>
      <c r="J312" s="1380"/>
      <c r="AG312" s="1316"/>
      <c r="AH312" s="1316"/>
      <c r="AI312" s="1316"/>
      <c r="AJ312" s="1316"/>
      <c r="AK312" s="1316"/>
      <c r="AL312" s="1316"/>
      <c r="AM312" s="1316"/>
      <c r="AN312" s="1316"/>
      <c r="AO312" s="1316"/>
      <c r="AP312" s="1316"/>
      <c r="AQ312" s="1316"/>
      <c r="AR312" s="1316"/>
      <c r="AS312" s="1301"/>
      <c r="AT312" s="1301"/>
      <c r="AU312" s="1301"/>
      <c r="AV312" s="1301"/>
      <c r="AW312" s="1301"/>
      <c r="AX312" s="1301"/>
      <c r="AY312" s="1301"/>
      <c r="AZ312" s="1301"/>
      <c r="BA312" s="1301"/>
      <c r="BB312" s="1301"/>
      <c r="BC312" s="1301"/>
      <c r="BD312" s="1301"/>
    </row>
    <row r="313" spans="3:56" ht="12" hidden="1" customHeight="1">
      <c r="C313" s="1382"/>
      <c r="D313" s="1380"/>
      <c r="E313" s="1380"/>
      <c r="F313" s="1380"/>
      <c r="G313" s="1380"/>
      <c r="H313" s="1380"/>
      <c r="I313" s="1380"/>
      <c r="J313" s="1380"/>
      <c r="AG313" s="1316"/>
      <c r="AH313" s="1316"/>
      <c r="AI313" s="1316"/>
      <c r="AJ313" s="1316"/>
      <c r="AK313" s="1316"/>
      <c r="AL313" s="1316"/>
      <c r="AM313" s="1316"/>
      <c r="AN313" s="1316"/>
      <c r="AO313" s="1316"/>
      <c r="AP313" s="1316"/>
      <c r="AQ313" s="1316"/>
      <c r="AR313" s="1316"/>
      <c r="AS313" s="1301"/>
      <c r="AT313" s="1301"/>
      <c r="AU313" s="1301"/>
      <c r="AV313" s="1301"/>
      <c r="AW313" s="1301"/>
      <c r="AX313" s="1301"/>
      <c r="AY313" s="1301"/>
      <c r="AZ313" s="1301"/>
      <c r="BA313" s="1301"/>
      <c r="BB313" s="1301"/>
      <c r="BC313" s="1301"/>
      <c r="BD313" s="1301"/>
    </row>
    <row r="314" spans="3:56" ht="12" hidden="1" customHeight="1">
      <c r="C314" s="1382"/>
      <c r="D314" s="1380"/>
      <c r="E314" s="1380"/>
      <c r="F314" s="1380"/>
      <c r="G314" s="1380"/>
      <c r="H314" s="1380"/>
      <c r="I314" s="1380"/>
      <c r="J314" s="1380"/>
      <c r="AG314" s="1316"/>
      <c r="AH314" s="1316"/>
      <c r="AI314" s="1316"/>
      <c r="AJ314" s="1316"/>
      <c r="AK314" s="1316"/>
      <c r="AL314" s="1316"/>
      <c r="AM314" s="1316"/>
      <c r="AN314" s="1316"/>
      <c r="AO314" s="1316"/>
      <c r="AP314" s="1316"/>
      <c r="AQ314" s="1316"/>
      <c r="AR314" s="1316"/>
      <c r="AS314" s="1301"/>
      <c r="AT314" s="1301"/>
      <c r="AU314" s="1301"/>
      <c r="AV314" s="1301"/>
      <c r="AW314" s="1301"/>
      <c r="AX314" s="1301"/>
      <c r="AY314" s="1301"/>
      <c r="AZ314" s="1301"/>
      <c r="BA314" s="1301"/>
      <c r="BB314" s="1301"/>
      <c r="BC314" s="1301"/>
      <c r="BD314" s="1301"/>
    </row>
    <row r="315" spans="3:56" ht="12" hidden="1" customHeight="1">
      <c r="C315" s="1144"/>
      <c r="AG315" s="1316"/>
      <c r="AH315" s="1316"/>
      <c r="AI315" s="1316"/>
      <c r="AJ315" s="1316"/>
      <c r="AK315" s="1316"/>
      <c r="AL315" s="1316"/>
      <c r="AM315" s="1316"/>
      <c r="AN315" s="1316"/>
      <c r="AO315" s="1316"/>
      <c r="AP315" s="1316"/>
      <c r="AQ315" s="1316"/>
      <c r="AR315" s="1316"/>
      <c r="AS315" s="1301"/>
      <c r="AT315" s="1301"/>
      <c r="AU315" s="1301"/>
      <c r="AV315" s="1301"/>
      <c r="AW315" s="1301"/>
      <c r="AX315" s="1301"/>
      <c r="AY315" s="1301"/>
      <c r="AZ315" s="1301"/>
      <c r="BA315" s="1301"/>
      <c r="BB315" s="1301"/>
      <c r="BC315" s="1301"/>
      <c r="BD315" s="1301"/>
    </row>
    <row r="316" spans="3:56" ht="12" hidden="1" customHeight="1">
      <c r="C316" s="1358"/>
      <c r="D316" s="1380"/>
      <c r="E316" s="1380"/>
      <c r="F316" s="1380"/>
      <c r="G316" s="1380"/>
      <c r="H316" s="1380"/>
      <c r="I316" s="1380"/>
      <c r="J316" s="1380"/>
      <c r="AG316" s="1316"/>
      <c r="AH316" s="1316"/>
      <c r="AI316" s="1316"/>
      <c r="AJ316" s="1316"/>
      <c r="AK316" s="1316"/>
      <c r="AL316" s="1316"/>
      <c r="AM316" s="1316"/>
      <c r="AN316" s="1316"/>
      <c r="AO316" s="1316"/>
      <c r="AP316" s="1316"/>
      <c r="AQ316" s="1316"/>
      <c r="AR316" s="1316"/>
      <c r="AS316" s="1301"/>
      <c r="AT316" s="1301"/>
      <c r="AU316" s="1301"/>
      <c r="AV316" s="1301"/>
      <c r="AW316" s="1301"/>
      <c r="AX316" s="1301"/>
      <c r="AY316" s="1301"/>
      <c r="AZ316" s="1301"/>
      <c r="BA316" s="1301"/>
      <c r="BB316" s="1301"/>
      <c r="BC316" s="1301"/>
      <c r="BD316" s="1301"/>
    </row>
    <row r="317" spans="3:56" ht="12" hidden="1" customHeight="1">
      <c r="C317" s="1358"/>
      <c r="D317" s="1380"/>
      <c r="E317" s="1380"/>
      <c r="F317" s="1380"/>
      <c r="G317" s="1380"/>
      <c r="H317" s="1380"/>
      <c r="I317" s="1380"/>
      <c r="J317" s="1380"/>
      <c r="AG317" s="1316"/>
      <c r="AH317" s="1316"/>
      <c r="AI317" s="1316"/>
      <c r="AJ317" s="1316"/>
      <c r="AK317" s="1316"/>
      <c r="AL317" s="1316"/>
      <c r="AM317" s="1316"/>
      <c r="AN317" s="1316"/>
      <c r="AO317" s="1316"/>
      <c r="AP317" s="1316"/>
      <c r="AQ317" s="1316"/>
      <c r="AR317" s="1316"/>
      <c r="AS317" s="1301"/>
      <c r="AT317" s="1301"/>
      <c r="AU317" s="1301"/>
      <c r="AV317" s="1301"/>
      <c r="AW317" s="1301"/>
      <c r="AX317" s="1301"/>
      <c r="AY317" s="1301"/>
      <c r="AZ317" s="1301"/>
      <c r="BA317" s="1301"/>
      <c r="BB317" s="1301"/>
      <c r="BC317" s="1301"/>
      <c r="BD317" s="1301"/>
    </row>
    <row r="318" spans="3:56" ht="12" hidden="1" customHeight="1">
      <c r="C318" s="1144"/>
      <c r="AG318" s="1316"/>
      <c r="AH318" s="1316"/>
      <c r="AI318" s="1316"/>
      <c r="AJ318" s="1316"/>
      <c r="AK318" s="1316"/>
      <c r="AL318" s="1316"/>
      <c r="AM318" s="1316"/>
      <c r="AN318" s="1316"/>
      <c r="AO318" s="1316"/>
      <c r="AP318" s="1316"/>
      <c r="AQ318" s="1316"/>
      <c r="AR318" s="1316"/>
      <c r="AS318" s="1301"/>
      <c r="AT318" s="1301"/>
      <c r="AU318" s="1301"/>
      <c r="AV318" s="1301"/>
      <c r="AW318" s="1301"/>
      <c r="AX318" s="1301"/>
      <c r="AY318" s="1301"/>
      <c r="AZ318" s="1301"/>
      <c r="BA318" s="1301"/>
      <c r="BB318" s="1301"/>
      <c r="BC318" s="1301"/>
      <c r="BD318" s="1301"/>
    </row>
    <row r="319" spans="3:56" ht="12" hidden="1" customHeight="1">
      <c r="C319" s="1358"/>
      <c r="D319" s="1380"/>
      <c r="E319" s="1380"/>
      <c r="F319" s="1380"/>
      <c r="G319" s="1380"/>
      <c r="H319" s="1380"/>
      <c r="I319" s="1380"/>
      <c r="J319" s="1380"/>
      <c r="AG319" s="1316"/>
      <c r="AH319" s="1316"/>
      <c r="AI319" s="1316"/>
      <c r="AJ319" s="1316"/>
      <c r="AK319" s="1316"/>
      <c r="AL319" s="1316"/>
      <c r="AM319" s="1316"/>
      <c r="AN319" s="1316"/>
      <c r="AO319" s="1316"/>
      <c r="AP319" s="1316"/>
      <c r="AQ319" s="1316"/>
      <c r="AR319" s="1316"/>
      <c r="AS319" s="1301"/>
      <c r="AT319" s="1301"/>
      <c r="AU319" s="1301"/>
      <c r="AV319" s="1301"/>
      <c r="AW319" s="1301"/>
      <c r="AX319" s="1301"/>
      <c r="AY319" s="1301"/>
      <c r="AZ319" s="1301"/>
      <c r="BA319" s="1301"/>
      <c r="BB319" s="1301"/>
      <c r="BC319" s="1301"/>
      <c r="BD319" s="1301"/>
    </row>
    <row r="320" spans="3:56" ht="12" hidden="1" customHeight="1">
      <c r="C320" s="1358"/>
      <c r="D320" s="1380"/>
      <c r="E320" s="1380"/>
      <c r="F320" s="1380"/>
      <c r="G320" s="1380"/>
      <c r="H320" s="1380"/>
      <c r="I320" s="1380"/>
      <c r="J320" s="1380"/>
      <c r="AG320" s="1316"/>
      <c r="AH320" s="1316"/>
      <c r="AI320" s="1316"/>
      <c r="AJ320" s="1316"/>
      <c r="AK320" s="1316"/>
      <c r="AL320" s="1316"/>
      <c r="AM320" s="1316"/>
      <c r="AN320" s="1316"/>
      <c r="AO320" s="1316"/>
      <c r="AP320" s="1316"/>
      <c r="AQ320" s="1316"/>
      <c r="AR320" s="1316"/>
      <c r="AS320" s="1301"/>
      <c r="AT320" s="1301"/>
      <c r="AU320" s="1301"/>
      <c r="AV320" s="1301"/>
      <c r="AW320" s="1301"/>
      <c r="AX320" s="1301"/>
      <c r="AY320" s="1301"/>
      <c r="AZ320" s="1301"/>
      <c r="BA320" s="1301"/>
      <c r="BB320" s="1301"/>
      <c r="BC320" s="1301"/>
      <c r="BD320" s="1301"/>
    </row>
    <row r="321" spans="3:56" ht="12" hidden="1" customHeight="1">
      <c r="C321" s="1358"/>
      <c r="D321" s="1380"/>
      <c r="E321" s="1380"/>
      <c r="F321" s="1380"/>
      <c r="G321" s="1380"/>
      <c r="H321" s="1380"/>
      <c r="I321" s="1380"/>
      <c r="J321" s="1380"/>
      <c r="AG321" s="1316"/>
      <c r="AH321" s="1316"/>
      <c r="AI321" s="1316"/>
      <c r="AJ321" s="1316"/>
      <c r="AK321" s="1316"/>
      <c r="AL321" s="1316"/>
      <c r="AM321" s="1316"/>
      <c r="AN321" s="1316"/>
      <c r="AO321" s="1316"/>
      <c r="AP321" s="1316"/>
      <c r="AQ321" s="1316"/>
      <c r="AR321" s="1316"/>
      <c r="AS321" s="1301"/>
      <c r="AT321" s="1301"/>
      <c r="AU321" s="1301"/>
      <c r="AV321" s="1301"/>
      <c r="AW321" s="1301"/>
      <c r="AX321" s="1301"/>
      <c r="AY321" s="1301"/>
      <c r="AZ321" s="1301"/>
      <c r="BA321" s="1301"/>
      <c r="BB321" s="1301"/>
      <c r="BC321" s="1301"/>
      <c r="BD321" s="1301"/>
    </row>
    <row r="322" spans="3:56" ht="12" hidden="1" customHeight="1">
      <c r="C322" s="1144"/>
      <c r="AG322" s="1316"/>
      <c r="AH322" s="1316"/>
      <c r="AI322" s="1316"/>
      <c r="AJ322" s="1316"/>
      <c r="AK322" s="1316"/>
      <c r="AL322" s="1316"/>
      <c r="AM322" s="1316"/>
      <c r="AN322" s="1316"/>
      <c r="AO322" s="1316"/>
      <c r="AP322" s="1316"/>
      <c r="AQ322" s="1316"/>
      <c r="AR322" s="1316"/>
      <c r="AS322" s="1301"/>
      <c r="AT322" s="1301"/>
      <c r="AU322" s="1301"/>
      <c r="AV322" s="1301"/>
      <c r="AW322" s="1301"/>
      <c r="AX322" s="1301"/>
      <c r="AY322" s="1301"/>
      <c r="AZ322" s="1301"/>
      <c r="BA322" s="1301"/>
      <c r="BB322" s="1301"/>
      <c r="BC322" s="1301"/>
      <c r="BD322" s="1301"/>
    </row>
    <row r="323" spans="3:56" ht="12" hidden="1" customHeight="1">
      <c r="C323" s="1381"/>
      <c r="D323" s="1380"/>
      <c r="E323" s="1380"/>
      <c r="F323" s="1380"/>
      <c r="G323" s="1380"/>
      <c r="H323" s="1380"/>
      <c r="I323" s="1380"/>
      <c r="J323" s="1380"/>
      <c r="AG323" s="1316"/>
      <c r="AH323" s="1316"/>
      <c r="AI323" s="1316"/>
      <c r="AJ323" s="1316"/>
      <c r="AK323" s="1316"/>
      <c r="AL323" s="1316"/>
      <c r="AM323" s="1316"/>
      <c r="AN323" s="1316"/>
      <c r="AO323" s="1316"/>
      <c r="AP323" s="1316"/>
      <c r="AQ323" s="1316"/>
      <c r="AR323" s="1316"/>
      <c r="AS323" s="1301"/>
      <c r="AT323" s="1301"/>
      <c r="AU323" s="1301"/>
      <c r="AV323" s="1301"/>
      <c r="AW323" s="1301"/>
      <c r="AX323" s="1301"/>
      <c r="AY323" s="1301"/>
      <c r="AZ323" s="1301"/>
      <c r="BA323" s="1301"/>
      <c r="BB323" s="1301"/>
      <c r="BC323" s="1301"/>
      <c r="BD323" s="1301"/>
    </row>
    <row r="324" spans="3:56" ht="12" hidden="1" customHeight="1">
      <c r="C324" s="1381"/>
      <c r="D324" s="1380"/>
      <c r="E324" s="1380"/>
      <c r="F324" s="1380"/>
      <c r="G324" s="1380"/>
      <c r="H324" s="1380"/>
      <c r="I324" s="1380"/>
      <c r="J324" s="1380"/>
      <c r="AG324" s="1316"/>
      <c r="AH324" s="1316"/>
      <c r="AI324" s="1316"/>
      <c r="AJ324" s="1316"/>
      <c r="AK324" s="1316"/>
      <c r="AL324" s="1316"/>
      <c r="AM324" s="1316"/>
      <c r="AN324" s="1316"/>
      <c r="AO324" s="1316"/>
      <c r="AP324" s="1316"/>
      <c r="AQ324" s="1316"/>
      <c r="AR324" s="1316"/>
      <c r="AS324" s="1301"/>
      <c r="AT324" s="1301"/>
      <c r="AU324" s="1301"/>
      <c r="AV324" s="1301"/>
      <c r="AW324" s="1301"/>
      <c r="AX324" s="1301"/>
      <c r="AY324" s="1301"/>
      <c r="AZ324" s="1301"/>
      <c r="BA324" s="1301"/>
      <c r="BB324" s="1301"/>
      <c r="BC324" s="1301"/>
      <c r="BD324" s="1301"/>
    </row>
    <row r="325" spans="3:56" ht="12" hidden="1" customHeight="1">
      <c r="C325" s="1144"/>
      <c r="AG325" s="1316"/>
      <c r="AH325" s="1316"/>
      <c r="AI325" s="1316"/>
      <c r="AJ325" s="1316"/>
      <c r="AK325" s="1316"/>
      <c r="AL325" s="1316"/>
      <c r="AM325" s="1316"/>
      <c r="AN325" s="1316"/>
      <c r="AO325" s="1316"/>
      <c r="AP325" s="1316"/>
      <c r="AQ325" s="1316"/>
      <c r="AR325" s="1316"/>
      <c r="AS325" s="1301"/>
      <c r="AT325" s="1301"/>
      <c r="AU325" s="1301"/>
      <c r="AV325" s="1301"/>
      <c r="AW325" s="1301"/>
      <c r="AX325" s="1301"/>
      <c r="AY325" s="1301"/>
      <c r="AZ325" s="1301"/>
      <c r="BA325" s="1301"/>
      <c r="BB325" s="1301"/>
      <c r="BC325" s="1301"/>
      <c r="BD325" s="1301"/>
    </row>
    <row r="326" spans="3:56" ht="12" hidden="1" customHeight="1">
      <c r="C326" s="1358"/>
      <c r="D326" s="1380"/>
      <c r="E326" s="1380"/>
      <c r="F326" s="1380"/>
      <c r="G326" s="1380"/>
      <c r="H326" s="1380"/>
      <c r="I326" s="1380"/>
      <c r="J326" s="1380"/>
      <c r="AG326" s="1316"/>
      <c r="AH326" s="1316"/>
      <c r="AI326" s="1316"/>
      <c r="AJ326" s="1316"/>
      <c r="AK326" s="1316"/>
      <c r="AL326" s="1316"/>
      <c r="AM326" s="1316"/>
      <c r="AN326" s="1316"/>
      <c r="AO326" s="1316"/>
      <c r="AP326" s="1316"/>
      <c r="AQ326" s="1316"/>
      <c r="AR326" s="1316"/>
      <c r="AS326" s="1301"/>
      <c r="AT326" s="1301"/>
      <c r="AU326" s="1301"/>
      <c r="AV326" s="1301"/>
      <c r="AW326" s="1301"/>
      <c r="AX326" s="1301"/>
      <c r="AY326" s="1301"/>
      <c r="AZ326" s="1301"/>
      <c r="BA326" s="1301"/>
      <c r="BB326" s="1301"/>
      <c r="BC326" s="1301"/>
      <c r="BD326" s="1301"/>
    </row>
    <row r="327" spans="3:56" ht="12" hidden="1" customHeight="1">
      <c r="C327" s="1144"/>
      <c r="AG327" s="1316"/>
      <c r="AH327" s="1316"/>
      <c r="AI327" s="1316"/>
      <c r="AJ327" s="1316"/>
      <c r="AK327" s="1316"/>
      <c r="AL327" s="1316"/>
      <c r="AM327" s="1316"/>
      <c r="AN327" s="1316"/>
      <c r="AO327" s="1316"/>
      <c r="AP327" s="1316"/>
      <c r="AQ327" s="1316"/>
      <c r="AR327" s="1316"/>
      <c r="AS327" s="1301"/>
      <c r="AT327" s="1301"/>
      <c r="AU327" s="1301"/>
      <c r="AV327" s="1301"/>
      <c r="AW327" s="1301"/>
      <c r="AX327" s="1301"/>
      <c r="AY327" s="1301"/>
      <c r="AZ327" s="1301"/>
      <c r="BA327" s="1301"/>
      <c r="BB327" s="1301"/>
      <c r="BC327" s="1301"/>
      <c r="BD327" s="1301"/>
    </row>
    <row r="328" spans="3:56" ht="12" hidden="1" customHeight="1">
      <c r="C328" s="1381"/>
      <c r="D328" s="1380"/>
      <c r="E328" s="1380"/>
      <c r="F328" s="1380"/>
      <c r="G328" s="1380"/>
      <c r="H328" s="1380"/>
      <c r="I328" s="1380"/>
      <c r="J328" s="1380"/>
      <c r="AG328" s="1316"/>
      <c r="AH328" s="1316"/>
      <c r="AI328" s="1316"/>
      <c r="AJ328" s="1316"/>
      <c r="AK328" s="1316"/>
      <c r="AL328" s="1316"/>
      <c r="AM328" s="1316"/>
      <c r="AN328" s="1316"/>
      <c r="AO328" s="1316"/>
      <c r="AP328" s="1316"/>
      <c r="AQ328" s="1316"/>
      <c r="AR328" s="1316"/>
      <c r="AS328" s="1301"/>
      <c r="AT328" s="1301"/>
      <c r="AU328" s="1301"/>
      <c r="AV328" s="1301"/>
      <c r="AW328" s="1301"/>
      <c r="AX328" s="1301"/>
      <c r="AY328" s="1301"/>
      <c r="AZ328" s="1301"/>
      <c r="BA328" s="1301"/>
      <c r="BB328" s="1301"/>
      <c r="BC328" s="1301"/>
      <c r="BD328" s="1301"/>
    </row>
    <row r="329" spans="3:56" ht="12" hidden="1" customHeight="1">
      <c r="C329" s="1144"/>
      <c r="AG329" s="1316"/>
      <c r="AH329" s="1316"/>
      <c r="AI329" s="1316"/>
      <c r="AJ329" s="1316"/>
      <c r="AK329" s="1316"/>
      <c r="AL329" s="1316"/>
      <c r="AM329" s="1316"/>
      <c r="AN329" s="1316"/>
      <c r="AO329" s="1316"/>
      <c r="AP329" s="1316"/>
      <c r="AQ329" s="1316"/>
      <c r="AR329" s="1316"/>
      <c r="AS329" s="1301"/>
      <c r="AT329" s="1301"/>
      <c r="AU329" s="1301"/>
      <c r="AV329" s="1301"/>
      <c r="AW329" s="1301"/>
      <c r="AX329" s="1301"/>
      <c r="AY329" s="1301"/>
      <c r="AZ329" s="1301"/>
      <c r="BA329" s="1301"/>
      <c r="BB329" s="1301"/>
      <c r="BC329" s="1301"/>
      <c r="BD329" s="1301"/>
    </row>
    <row r="330" spans="3:56" ht="12" hidden="1" customHeight="1">
      <c r="C330" s="1358"/>
      <c r="D330" s="1380"/>
      <c r="E330" s="1380"/>
      <c r="F330" s="1380"/>
      <c r="G330" s="1380"/>
      <c r="H330" s="1380"/>
      <c r="I330" s="1380"/>
      <c r="J330" s="1380"/>
      <c r="AG330" s="1316"/>
      <c r="AH330" s="1316"/>
      <c r="AI330" s="1316"/>
      <c r="AJ330" s="1316"/>
      <c r="AK330" s="1316"/>
      <c r="AL330" s="1316"/>
      <c r="AM330" s="1316"/>
      <c r="AN330" s="1316"/>
      <c r="AO330" s="1316"/>
      <c r="AP330" s="1316"/>
      <c r="AQ330" s="1316"/>
      <c r="AR330" s="1316"/>
      <c r="AS330" s="1301"/>
      <c r="AT330" s="1301"/>
      <c r="AU330" s="1301"/>
      <c r="AV330" s="1301"/>
      <c r="AW330" s="1301"/>
      <c r="AX330" s="1301"/>
      <c r="AY330" s="1301"/>
      <c r="AZ330" s="1301"/>
      <c r="BA330" s="1301"/>
      <c r="BB330" s="1301"/>
      <c r="BC330" s="1301"/>
      <c r="BD330" s="1301"/>
    </row>
    <row r="331" spans="3:56" ht="12" hidden="1" customHeight="1">
      <c r="C331" s="1358"/>
      <c r="D331" s="1380"/>
      <c r="E331" s="1380"/>
      <c r="F331" s="1380"/>
      <c r="G331" s="1380"/>
      <c r="H331" s="1380"/>
      <c r="I331" s="1380"/>
      <c r="J331" s="1380"/>
      <c r="AG331" s="1316"/>
      <c r="AH331" s="1316"/>
      <c r="AI331" s="1316"/>
      <c r="AJ331" s="1316"/>
      <c r="AK331" s="1316"/>
      <c r="AL331" s="1316"/>
      <c r="AM331" s="1316"/>
      <c r="AN331" s="1316"/>
      <c r="AO331" s="1316"/>
      <c r="AP331" s="1316"/>
      <c r="AQ331" s="1316"/>
      <c r="AR331" s="1316"/>
      <c r="AS331" s="1301"/>
      <c r="AT331" s="1301"/>
      <c r="AU331" s="1301"/>
      <c r="AV331" s="1301"/>
      <c r="AW331" s="1301"/>
      <c r="AX331" s="1301"/>
      <c r="AY331" s="1301"/>
      <c r="AZ331" s="1301"/>
      <c r="BA331" s="1301"/>
      <c r="BB331" s="1301"/>
      <c r="BC331" s="1301"/>
      <c r="BD331" s="1301"/>
    </row>
    <row r="332" spans="3:56" ht="12" hidden="1" customHeight="1">
      <c r="C332" s="1358"/>
      <c r="D332" s="1380"/>
      <c r="E332" s="1380"/>
      <c r="F332" s="1380"/>
      <c r="G332" s="1380"/>
      <c r="H332" s="1380"/>
      <c r="I332" s="1380"/>
      <c r="J332" s="1380"/>
      <c r="AG332" s="1316"/>
      <c r="AH332" s="1316"/>
      <c r="AI332" s="1316"/>
      <c r="AJ332" s="1316"/>
      <c r="AK332" s="1316"/>
      <c r="AL332" s="1316"/>
      <c r="AM332" s="1316"/>
      <c r="AN332" s="1316"/>
      <c r="AO332" s="1316"/>
      <c r="AP332" s="1316"/>
      <c r="AQ332" s="1316"/>
      <c r="AR332" s="1316"/>
      <c r="AS332" s="1301"/>
      <c r="AT332" s="1301"/>
      <c r="AU332" s="1301"/>
      <c r="AV332" s="1301"/>
      <c r="AW332" s="1301"/>
      <c r="AX332" s="1301"/>
      <c r="AY332" s="1301"/>
      <c r="AZ332" s="1301"/>
      <c r="BA332" s="1301"/>
      <c r="BB332" s="1301"/>
      <c r="BC332" s="1301"/>
      <c r="BD332" s="1301"/>
    </row>
    <row r="333" spans="3:56" ht="12" hidden="1" customHeight="1">
      <c r="C333" s="1144"/>
      <c r="AG333" s="1316"/>
      <c r="AH333" s="1316"/>
      <c r="AI333" s="1316"/>
      <c r="AJ333" s="1316"/>
      <c r="AK333" s="1316"/>
      <c r="AL333" s="1316"/>
      <c r="AM333" s="1316"/>
      <c r="AN333" s="1316"/>
      <c r="AO333" s="1316"/>
      <c r="AP333" s="1316"/>
      <c r="AQ333" s="1316"/>
      <c r="AR333" s="1316"/>
      <c r="AS333" s="1301"/>
      <c r="AT333" s="1301"/>
      <c r="AU333" s="1301"/>
      <c r="AV333" s="1301"/>
      <c r="AW333" s="1301"/>
      <c r="AX333" s="1301"/>
      <c r="AY333" s="1301"/>
      <c r="AZ333" s="1301"/>
      <c r="BA333" s="1301"/>
      <c r="BB333" s="1301"/>
      <c r="BC333" s="1301"/>
      <c r="BD333" s="1301"/>
    </row>
    <row r="334" spans="3:56" ht="12" hidden="1" customHeight="1">
      <c r="C334" s="1358"/>
      <c r="D334" s="1380"/>
      <c r="E334" s="1380"/>
      <c r="F334" s="1380"/>
      <c r="G334" s="1380"/>
      <c r="H334" s="1380"/>
      <c r="I334" s="1380"/>
      <c r="J334" s="1380"/>
      <c r="AG334" s="1316"/>
      <c r="AH334" s="1316"/>
      <c r="AI334" s="1316"/>
      <c r="AJ334" s="1316"/>
      <c r="AK334" s="1316"/>
      <c r="AL334" s="1316"/>
      <c r="AM334" s="1316"/>
      <c r="AN334" s="1316"/>
      <c r="AO334" s="1316"/>
      <c r="AP334" s="1316"/>
      <c r="AQ334" s="1316"/>
      <c r="AR334" s="1316"/>
      <c r="AS334" s="1301"/>
      <c r="AT334" s="1301"/>
      <c r="AU334" s="1301"/>
      <c r="AV334" s="1301"/>
      <c r="AW334" s="1301"/>
      <c r="AX334" s="1301"/>
      <c r="AY334" s="1301"/>
      <c r="AZ334" s="1301"/>
      <c r="BA334" s="1301"/>
      <c r="BB334" s="1301"/>
      <c r="BC334" s="1301"/>
      <c r="BD334" s="1301"/>
    </row>
    <row r="335" spans="3:56" ht="12" hidden="1" customHeight="1">
      <c r="C335" s="1358"/>
      <c r="D335" s="1380"/>
      <c r="E335" s="1380"/>
      <c r="F335" s="1380"/>
      <c r="G335" s="1380"/>
      <c r="H335" s="1380"/>
      <c r="I335" s="1380"/>
      <c r="J335" s="1380"/>
      <c r="AG335" s="1316"/>
      <c r="AH335" s="1316"/>
      <c r="AI335" s="1316"/>
      <c r="AJ335" s="1316"/>
      <c r="AK335" s="1316"/>
      <c r="AL335" s="1316"/>
      <c r="AM335" s="1316"/>
      <c r="AN335" s="1316"/>
      <c r="AO335" s="1316"/>
      <c r="AP335" s="1316"/>
      <c r="AQ335" s="1316"/>
      <c r="AR335" s="1316"/>
      <c r="AS335" s="1301"/>
      <c r="AT335" s="1301"/>
      <c r="AU335" s="1301"/>
      <c r="AV335" s="1301"/>
      <c r="AW335" s="1301"/>
      <c r="AX335" s="1301"/>
      <c r="AY335" s="1301"/>
      <c r="AZ335" s="1301"/>
      <c r="BA335" s="1301"/>
      <c r="BB335" s="1301"/>
      <c r="BC335" s="1301"/>
      <c r="BD335" s="1301"/>
    </row>
    <row r="336" spans="3:56" ht="12" hidden="1" customHeight="1">
      <c r="C336" s="1144"/>
      <c r="AG336" s="1316"/>
      <c r="AH336" s="1316"/>
      <c r="AI336" s="1316"/>
      <c r="AJ336" s="1316"/>
      <c r="AK336" s="1316"/>
      <c r="AL336" s="1316"/>
      <c r="AM336" s="1316"/>
      <c r="AN336" s="1316"/>
      <c r="AO336" s="1316"/>
      <c r="AP336" s="1316"/>
      <c r="AQ336" s="1316"/>
      <c r="AR336" s="1316"/>
      <c r="AS336" s="1301"/>
      <c r="AT336" s="1301"/>
      <c r="AU336" s="1301"/>
      <c r="AV336" s="1301"/>
      <c r="AW336" s="1301"/>
      <c r="AX336" s="1301"/>
      <c r="AY336" s="1301"/>
      <c r="AZ336" s="1301"/>
      <c r="BA336" s="1301"/>
      <c r="BB336" s="1301"/>
      <c r="BC336" s="1301"/>
      <c r="BD336" s="1301"/>
    </row>
    <row r="337" spans="3:56" ht="12" hidden="1" customHeight="1">
      <c r="C337" s="1358"/>
      <c r="D337" s="1380"/>
      <c r="E337" s="1380"/>
      <c r="F337" s="1380"/>
      <c r="G337" s="1380"/>
      <c r="H337" s="1380"/>
      <c r="I337" s="1380"/>
      <c r="J337" s="1380"/>
      <c r="AG337" s="1316"/>
      <c r="AH337" s="1316"/>
      <c r="AI337" s="1316"/>
      <c r="AJ337" s="1316"/>
      <c r="AK337" s="1316"/>
      <c r="AL337" s="1316"/>
      <c r="AM337" s="1316"/>
      <c r="AN337" s="1316"/>
      <c r="AO337" s="1316"/>
      <c r="AP337" s="1316"/>
      <c r="AQ337" s="1316"/>
      <c r="AR337" s="1316"/>
      <c r="AS337" s="1301"/>
      <c r="AT337" s="1301"/>
      <c r="AU337" s="1301"/>
      <c r="AV337" s="1301"/>
      <c r="AW337" s="1301"/>
      <c r="AX337" s="1301"/>
      <c r="AY337" s="1301"/>
      <c r="AZ337" s="1301"/>
      <c r="BA337" s="1301"/>
      <c r="BB337" s="1301"/>
      <c r="BC337" s="1301"/>
      <c r="BD337" s="1301"/>
    </row>
    <row r="338" spans="3:56" ht="12" hidden="1" customHeight="1">
      <c r="C338" s="1358"/>
      <c r="D338" s="1380"/>
      <c r="E338" s="1380"/>
      <c r="F338" s="1380"/>
      <c r="G338" s="1380"/>
      <c r="H338" s="1380"/>
      <c r="I338" s="1380"/>
      <c r="J338" s="1380"/>
      <c r="AG338" s="1316"/>
      <c r="AH338" s="1316"/>
      <c r="AI338" s="1316"/>
      <c r="AJ338" s="1316"/>
      <c r="AK338" s="1316"/>
      <c r="AL338" s="1316"/>
      <c r="AM338" s="1316"/>
      <c r="AN338" s="1316"/>
      <c r="AO338" s="1316"/>
      <c r="AP338" s="1316"/>
      <c r="AQ338" s="1316"/>
      <c r="AR338" s="1316"/>
      <c r="AS338" s="1301"/>
      <c r="AT338" s="1301"/>
      <c r="AU338" s="1301"/>
      <c r="AV338" s="1301"/>
      <c r="AW338" s="1301"/>
      <c r="AX338" s="1301"/>
      <c r="AY338" s="1301"/>
      <c r="AZ338" s="1301"/>
      <c r="BA338" s="1301"/>
      <c r="BB338" s="1301"/>
      <c r="BC338" s="1301"/>
      <c r="BD338" s="1301"/>
    </row>
    <row r="339" spans="3:56" ht="12" hidden="1" customHeight="1">
      <c r="C339" s="1144"/>
      <c r="AG339" s="1316"/>
      <c r="AH339" s="1316"/>
      <c r="AI339" s="1316"/>
      <c r="AJ339" s="1316"/>
      <c r="AK339" s="1316"/>
      <c r="AL339" s="1316"/>
      <c r="AM339" s="1316"/>
      <c r="AN339" s="1316"/>
      <c r="AO339" s="1316"/>
      <c r="AP339" s="1316"/>
      <c r="AQ339" s="1316"/>
      <c r="AR339" s="1316"/>
      <c r="AS339" s="1301"/>
      <c r="AT339" s="1301"/>
      <c r="AU339" s="1301"/>
      <c r="AV339" s="1301"/>
      <c r="AW339" s="1301"/>
      <c r="AX339" s="1301"/>
      <c r="AY339" s="1301"/>
      <c r="AZ339" s="1301"/>
      <c r="BA339" s="1301"/>
      <c r="BB339" s="1301"/>
      <c r="BC339" s="1301"/>
      <c r="BD339" s="1301"/>
    </row>
    <row r="340" spans="3:56" ht="12" hidden="1" customHeight="1">
      <c r="C340" s="1358"/>
      <c r="D340" s="1380"/>
      <c r="E340" s="1380"/>
      <c r="F340" s="1380"/>
      <c r="G340" s="1380"/>
      <c r="H340" s="1380"/>
      <c r="I340" s="1380"/>
      <c r="J340" s="1380"/>
      <c r="AG340" s="1316"/>
      <c r="AH340" s="1316"/>
      <c r="AI340" s="1316"/>
      <c r="AJ340" s="1316"/>
      <c r="AK340" s="1316"/>
      <c r="AL340" s="1316"/>
      <c r="AM340" s="1316"/>
      <c r="AN340" s="1316"/>
      <c r="AO340" s="1316"/>
      <c r="AP340" s="1316"/>
      <c r="AQ340" s="1316"/>
      <c r="AR340" s="1316"/>
      <c r="AS340" s="1301"/>
      <c r="AT340" s="1301"/>
      <c r="AU340" s="1301"/>
      <c r="AV340" s="1301"/>
      <c r="AW340" s="1301"/>
      <c r="AX340" s="1301"/>
      <c r="AY340" s="1301"/>
      <c r="AZ340" s="1301"/>
      <c r="BA340" s="1301"/>
      <c r="BB340" s="1301"/>
      <c r="BC340" s="1301"/>
      <c r="BD340" s="1301"/>
    </row>
    <row r="341" spans="3:56" ht="12" hidden="1" customHeight="1">
      <c r="C341" s="1358"/>
      <c r="D341" s="1380"/>
      <c r="E341" s="1380"/>
      <c r="F341" s="1380"/>
      <c r="G341" s="1380"/>
      <c r="H341" s="1380"/>
      <c r="I341" s="1380"/>
      <c r="J341" s="1380"/>
      <c r="AG341" s="1316"/>
      <c r="AH341" s="1316"/>
      <c r="AI341" s="1316"/>
      <c r="AJ341" s="1316"/>
      <c r="AK341" s="1316"/>
      <c r="AL341" s="1316"/>
      <c r="AM341" s="1316"/>
      <c r="AN341" s="1316"/>
      <c r="AO341" s="1316"/>
      <c r="AP341" s="1316"/>
      <c r="AQ341" s="1316"/>
      <c r="AR341" s="1316"/>
      <c r="AS341" s="1301"/>
      <c r="AT341" s="1301"/>
      <c r="AU341" s="1301"/>
      <c r="AV341" s="1301"/>
      <c r="AW341" s="1301"/>
      <c r="AX341" s="1301"/>
      <c r="AY341" s="1301"/>
      <c r="AZ341" s="1301"/>
      <c r="BA341" s="1301"/>
      <c r="BB341" s="1301"/>
      <c r="BC341" s="1301"/>
      <c r="BD341" s="1301"/>
    </row>
    <row r="342" spans="3:56" ht="12" hidden="1" customHeight="1">
      <c r="C342" s="1144"/>
      <c r="AG342" s="1316"/>
      <c r="AH342" s="1316"/>
      <c r="AI342" s="1316"/>
      <c r="AJ342" s="1316"/>
      <c r="AK342" s="1316"/>
      <c r="AL342" s="1316"/>
      <c r="AM342" s="1316"/>
      <c r="AN342" s="1316"/>
      <c r="AO342" s="1316"/>
      <c r="AP342" s="1316"/>
      <c r="AQ342" s="1316"/>
      <c r="AR342" s="1316"/>
      <c r="AS342" s="1301"/>
      <c r="AT342" s="1301"/>
      <c r="AU342" s="1301"/>
      <c r="AV342" s="1301"/>
      <c r="AW342" s="1301"/>
      <c r="AX342" s="1301"/>
      <c r="AY342" s="1301"/>
      <c r="AZ342" s="1301"/>
      <c r="BA342" s="1301"/>
      <c r="BB342" s="1301"/>
      <c r="BC342" s="1301"/>
      <c r="BD342" s="1301"/>
    </row>
    <row r="343" spans="3:56" ht="12" hidden="1" customHeight="1">
      <c r="C343" s="1358"/>
      <c r="D343" s="1380"/>
      <c r="E343" s="1380"/>
      <c r="F343" s="1380"/>
      <c r="G343" s="1380"/>
      <c r="H343" s="1380"/>
      <c r="I343" s="1380"/>
      <c r="J343" s="1380"/>
      <c r="AG343" s="1316"/>
      <c r="AH343" s="1316"/>
      <c r="AI343" s="1316"/>
      <c r="AJ343" s="1316"/>
      <c r="AK343" s="1316"/>
      <c r="AL343" s="1316"/>
      <c r="AM343" s="1316"/>
      <c r="AN343" s="1316"/>
      <c r="AO343" s="1316"/>
      <c r="AP343" s="1316"/>
      <c r="AQ343" s="1316"/>
      <c r="AR343" s="1316"/>
      <c r="AS343" s="1301"/>
      <c r="AT343" s="1301"/>
      <c r="AU343" s="1301"/>
      <c r="AV343" s="1301"/>
      <c r="AW343" s="1301"/>
      <c r="AX343" s="1301"/>
      <c r="AY343" s="1301"/>
      <c r="AZ343" s="1301"/>
      <c r="BA343" s="1301"/>
      <c r="BB343" s="1301"/>
      <c r="BC343" s="1301"/>
      <c r="BD343" s="1301"/>
    </row>
    <row r="344" spans="3:56" ht="12" hidden="1" customHeight="1">
      <c r="C344" s="1358"/>
      <c r="D344" s="1380"/>
      <c r="E344" s="1380"/>
      <c r="F344" s="1380"/>
      <c r="G344" s="1380"/>
      <c r="H344" s="1380"/>
      <c r="I344" s="1380"/>
      <c r="J344" s="1380"/>
      <c r="AG344" s="1316"/>
      <c r="AH344" s="1316"/>
      <c r="AI344" s="1316"/>
      <c r="AJ344" s="1316"/>
      <c r="AK344" s="1316"/>
      <c r="AL344" s="1316"/>
      <c r="AM344" s="1316"/>
      <c r="AN344" s="1316"/>
      <c r="AO344" s="1316"/>
      <c r="AP344" s="1316"/>
      <c r="AQ344" s="1316"/>
      <c r="AR344" s="1316"/>
      <c r="AS344" s="1301"/>
      <c r="AT344" s="1301"/>
      <c r="AU344" s="1301"/>
      <c r="AV344" s="1301"/>
      <c r="AW344" s="1301"/>
      <c r="AX344" s="1301"/>
      <c r="AY344" s="1301"/>
      <c r="AZ344" s="1301"/>
      <c r="BA344" s="1301"/>
      <c r="BB344" s="1301"/>
      <c r="BC344" s="1301"/>
      <c r="BD344" s="1301"/>
    </row>
    <row r="345" spans="3:56" ht="12" hidden="1" customHeight="1">
      <c r="C345" s="1358"/>
      <c r="D345" s="1380"/>
      <c r="E345" s="1380"/>
      <c r="F345" s="1380"/>
      <c r="G345" s="1380"/>
      <c r="H345" s="1380"/>
      <c r="I345" s="1380"/>
      <c r="J345" s="1380"/>
      <c r="AG345" s="1316"/>
      <c r="AH345" s="1316"/>
      <c r="AI345" s="1316"/>
      <c r="AJ345" s="1316"/>
      <c r="AK345" s="1316"/>
      <c r="AL345" s="1316"/>
      <c r="AM345" s="1316"/>
      <c r="AN345" s="1316"/>
      <c r="AO345" s="1316"/>
      <c r="AP345" s="1316"/>
      <c r="AQ345" s="1316"/>
      <c r="AR345" s="1316"/>
      <c r="AS345" s="1301"/>
      <c r="AT345" s="1301"/>
      <c r="AU345" s="1301"/>
      <c r="AV345" s="1301"/>
      <c r="AW345" s="1301"/>
      <c r="AX345" s="1301"/>
      <c r="AY345" s="1301"/>
      <c r="AZ345" s="1301"/>
      <c r="BA345" s="1301"/>
      <c r="BB345" s="1301"/>
      <c r="BC345" s="1301"/>
      <c r="BD345" s="1301"/>
    </row>
    <row r="346" spans="3:56" ht="12" hidden="1" customHeight="1">
      <c r="C346" s="1358"/>
      <c r="D346" s="1380"/>
      <c r="E346" s="1380"/>
      <c r="F346" s="1380"/>
      <c r="G346" s="1380"/>
      <c r="H346" s="1380"/>
      <c r="I346" s="1380"/>
      <c r="J346" s="1380"/>
      <c r="AG346" s="1316"/>
      <c r="AH346" s="1316"/>
      <c r="AI346" s="1316"/>
      <c r="AJ346" s="1316"/>
      <c r="AK346" s="1316"/>
      <c r="AL346" s="1316"/>
      <c r="AM346" s="1316"/>
      <c r="AN346" s="1316"/>
      <c r="AO346" s="1316"/>
      <c r="AP346" s="1316"/>
      <c r="AQ346" s="1316"/>
      <c r="AR346" s="1316"/>
      <c r="AS346" s="1301"/>
      <c r="AT346" s="1301"/>
      <c r="AU346" s="1301"/>
      <c r="AV346" s="1301"/>
      <c r="AW346" s="1301"/>
      <c r="AX346" s="1301"/>
      <c r="AY346" s="1301"/>
      <c r="AZ346" s="1301"/>
      <c r="BA346" s="1301"/>
      <c r="BB346" s="1301"/>
      <c r="BC346" s="1301"/>
      <c r="BD346" s="1301"/>
    </row>
    <row r="347" spans="3:56" ht="12" hidden="1" customHeight="1">
      <c r="AG347" s="1316"/>
      <c r="AH347" s="1316"/>
      <c r="AI347" s="1316"/>
      <c r="AJ347" s="1316"/>
      <c r="AK347" s="1316"/>
      <c r="AL347" s="1316"/>
      <c r="AM347" s="1316"/>
      <c r="AN347" s="1316"/>
      <c r="AO347" s="1316"/>
      <c r="AP347" s="1316"/>
      <c r="AQ347" s="1316"/>
      <c r="AR347" s="1316"/>
      <c r="AS347" s="1301"/>
      <c r="AT347" s="1301"/>
      <c r="AU347" s="1301"/>
      <c r="AV347" s="1301"/>
      <c r="AW347" s="1301"/>
      <c r="AX347" s="1301"/>
      <c r="AY347" s="1301"/>
      <c r="AZ347" s="1301"/>
      <c r="BA347" s="1301"/>
      <c r="BB347" s="1301"/>
      <c r="BC347" s="1301"/>
      <c r="BD347" s="1301"/>
    </row>
    <row r="348" spans="3:56" ht="12" hidden="1" customHeight="1">
      <c r="C348" s="1358"/>
      <c r="D348" s="1380"/>
      <c r="E348" s="1380"/>
      <c r="F348" s="1380"/>
      <c r="G348" s="1380"/>
      <c r="H348" s="1380"/>
      <c r="I348" s="1380"/>
      <c r="J348" s="1380"/>
      <c r="AG348" s="1316"/>
      <c r="AH348" s="1316"/>
      <c r="AI348" s="1316"/>
      <c r="AJ348" s="1316"/>
      <c r="AK348" s="1316"/>
      <c r="AL348" s="1316"/>
      <c r="AM348" s="1316"/>
      <c r="AN348" s="1316"/>
      <c r="AO348" s="1316"/>
      <c r="AP348" s="1316"/>
      <c r="AQ348" s="1316"/>
      <c r="AR348" s="1316"/>
      <c r="AS348" s="1301"/>
      <c r="AT348" s="1301"/>
      <c r="AU348" s="1301"/>
      <c r="AV348" s="1301"/>
      <c r="AW348" s="1301"/>
      <c r="AX348" s="1301"/>
      <c r="AY348" s="1301"/>
      <c r="AZ348" s="1301"/>
      <c r="BA348" s="1301"/>
      <c r="BB348" s="1301"/>
      <c r="BC348" s="1301"/>
      <c r="BD348" s="1301"/>
    </row>
    <row r="349" spans="3:56" ht="12" hidden="1" customHeight="1">
      <c r="C349" s="1153"/>
      <c r="AG349" s="1316"/>
      <c r="AH349" s="1316"/>
      <c r="AI349" s="1316"/>
      <c r="AJ349" s="1316"/>
      <c r="AK349" s="1316"/>
      <c r="AL349" s="1316"/>
      <c r="AM349" s="1316"/>
      <c r="AN349" s="1316"/>
      <c r="AO349" s="1316"/>
      <c r="AP349" s="1316"/>
      <c r="AQ349" s="1316"/>
      <c r="AR349" s="1316"/>
      <c r="AS349" s="1301"/>
      <c r="AT349" s="1301"/>
      <c r="AU349" s="1301"/>
      <c r="AV349" s="1301"/>
      <c r="AW349" s="1301"/>
      <c r="AX349" s="1301"/>
      <c r="AY349" s="1301"/>
      <c r="AZ349" s="1301"/>
      <c r="BA349" s="1301"/>
      <c r="BB349" s="1301"/>
      <c r="BC349" s="1301"/>
      <c r="BD349" s="1301"/>
    </row>
    <row r="350" spans="3:56" ht="12" hidden="1" customHeight="1">
      <c r="C350" s="1382"/>
      <c r="D350" s="1380"/>
      <c r="E350" s="1380"/>
      <c r="F350" s="1380"/>
      <c r="G350" s="1380"/>
      <c r="H350" s="1380"/>
      <c r="I350" s="1380"/>
      <c r="J350" s="1380"/>
      <c r="AG350" s="1316"/>
      <c r="AH350" s="1316"/>
      <c r="AI350" s="1316"/>
      <c r="AJ350" s="1316"/>
      <c r="AK350" s="1316"/>
      <c r="AL350" s="1316"/>
      <c r="AM350" s="1316"/>
      <c r="AN350" s="1316"/>
      <c r="AO350" s="1316"/>
      <c r="AP350" s="1316"/>
      <c r="AQ350" s="1316"/>
      <c r="AR350" s="1316"/>
      <c r="AS350" s="1301"/>
      <c r="AT350" s="1301"/>
      <c r="AU350" s="1301"/>
      <c r="AV350" s="1301"/>
      <c r="AW350" s="1301"/>
      <c r="AX350" s="1301"/>
      <c r="AY350" s="1301"/>
      <c r="AZ350" s="1301"/>
      <c r="BA350" s="1301"/>
      <c r="BB350" s="1301"/>
      <c r="BC350" s="1301"/>
      <c r="BD350" s="1301"/>
    </row>
    <row r="351" spans="3:56" ht="12" hidden="1" customHeight="1">
      <c r="C351" s="1382"/>
      <c r="D351" s="1380"/>
      <c r="E351" s="1380"/>
      <c r="F351" s="1380"/>
      <c r="G351" s="1380"/>
      <c r="H351" s="1380"/>
      <c r="I351" s="1380"/>
      <c r="J351" s="1380"/>
      <c r="AG351" s="1316"/>
      <c r="AH351" s="1316"/>
      <c r="AI351" s="1316"/>
      <c r="AJ351" s="1316"/>
      <c r="AK351" s="1316"/>
      <c r="AL351" s="1316"/>
      <c r="AM351" s="1316"/>
      <c r="AN351" s="1316"/>
      <c r="AO351" s="1316"/>
      <c r="AP351" s="1316"/>
      <c r="AQ351" s="1316"/>
      <c r="AR351" s="1316"/>
      <c r="AS351" s="1301"/>
      <c r="AT351" s="1301"/>
      <c r="AU351" s="1301"/>
      <c r="AV351" s="1301"/>
      <c r="AW351" s="1301"/>
      <c r="AX351" s="1301"/>
      <c r="AY351" s="1301"/>
      <c r="AZ351" s="1301"/>
      <c r="BA351" s="1301"/>
      <c r="BB351" s="1301"/>
      <c r="BC351" s="1301"/>
      <c r="BD351" s="1301"/>
    </row>
    <row r="352" spans="3:56" ht="12" hidden="1" customHeight="1">
      <c r="C352" s="1358"/>
      <c r="D352" s="1380"/>
      <c r="E352" s="1380"/>
      <c r="F352" s="1380"/>
      <c r="G352" s="1380"/>
      <c r="H352" s="1380"/>
      <c r="I352" s="1380"/>
      <c r="J352" s="1380"/>
      <c r="AG352" s="1316"/>
      <c r="AH352" s="1316"/>
      <c r="AI352" s="1316"/>
      <c r="AJ352" s="1316"/>
      <c r="AK352" s="1316"/>
      <c r="AL352" s="1316"/>
      <c r="AM352" s="1316"/>
      <c r="AN352" s="1316"/>
      <c r="AO352" s="1316"/>
      <c r="AP352" s="1316"/>
      <c r="AQ352" s="1316"/>
      <c r="AR352" s="1316"/>
      <c r="AS352" s="1301"/>
      <c r="AT352" s="1301"/>
      <c r="AU352" s="1301"/>
      <c r="AV352" s="1301"/>
      <c r="AW352" s="1301"/>
      <c r="AX352" s="1301"/>
      <c r="AY352" s="1301"/>
      <c r="AZ352" s="1301"/>
      <c r="BA352" s="1301"/>
      <c r="BB352" s="1301"/>
      <c r="BC352" s="1301"/>
      <c r="BD352" s="1301"/>
    </row>
    <row r="353" spans="3:56" ht="12" hidden="1" customHeight="1">
      <c r="C353" s="1358"/>
      <c r="D353" s="1380"/>
      <c r="E353" s="1380"/>
      <c r="F353" s="1380"/>
      <c r="G353" s="1380"/>
      <c r="H353" s="1380"/>
      <c r="I353" s="1380"/>
      <c r="J353" s="1380"/>
      <c r="AG353" s="1316"/>
      <c r="AH353" s="1316"/>
      <c r="AI353" s="1316"/>
      <c r="AJ353" s="1316"/>
      <c r="AK353" s="1316"/>
      <c r="AL353" s="1316"/>
      <c r="AM353" s="1316"/>
      <c r="AN353" s="1316"/>
      <c r="AO353" s="1316"/>
      <c r="AP353" s="1316"/>
      <c r="AQ353" s="1316"/>
      <c r="AR353" s="1316"/>
      <c r="AS353" s="1301"/>
      <c r="AT353" s="1301"/>
      <c r="AU353" s="1301"/>
      <c r="AV353" s="1301"/>
      <c r="AW353" s="1301"/>
      <c r="AX353" s="1301"/>
      <c r="AY353" s="1301"/>
      <c r="AZ353" s="1301"/>
      <c r="BA353" s="1301"/>
      <c r="BB353" s="1301"/>
      <c r="BC353" s="1301"/>
      <c r="BD353" s="1301"/>
    </row>
    <row r="354" spans="3:56" ht="12" hidden="1" customHeight="1">
      <c r="C354" s="1144"/>
      <c r="AG354" s="1316"/>
      <c r="AH354" s="1316"/>
      <c r="AI354" s="1316"/>
      <c r="AJ354" s="1316"/>
      <c r="AK354" s="1316"/>
      <c r="AL354" s="1316"/>
      <c r="AM354" s="1316"/>
      <c r="AN354" s="1316"/>
      <c r="AO354" s="1316"/>
      <c r="AP354" s="1316"/>
      <c r="AQ354" s="1316"/>
      <c r="AR354" s="1316"/>
      <c r="AS354" s="1301"/>
      <c r="AT354" s="1301"/>
      <c r="AU354" s="1301"/>
      <c r="AV354" s="1301"/>
      <c r="AW354" s="1301"/>
      <c r="AX354" s="1301"/>
      <c r="AY354" s="1301"/>
      <c r="AZ354" s="1301"/>
      <c r="BA354" s="1301"/>
      <c r="BB354" s="1301"/>
      <c r="BC354" s="1301"/>
      <c r="BD354" s="1301"/>
    </row>
    <row r="355" spans="3:56" ht="12" hidden="1" customHeight="1">
      <c r="C355" s="1358"/>
      <c r="D355" s="1380"/>
      <c r="E355" s="1380"/>
      <c r="F355" s="1380"/>
      <c r="G355" s="1380"/>
      <c r="H355" s="1380"/>
      <c r="I355" s="1380"/>
      <c r="J355" s="1380"/>
      <c r="AG355" s="1316"/>
      <c r="AH355" s="1316"/>
      <c r="AI355" s="1316"/>
      <c r="AJ355" s="1316"/>
      <c r="AK355" s="1316"/>
      <c r="AL355" s="1316"/>
      <c r="AM355" s="1316"/>
      <c r="AN355" s="1316"/>
      <c r="AO355" s="1316"/>
      <c r="AP355" s="1316"/>
      <c r="AQ355" s="1316"/>
      <c r="AR355" s="1316"/>
      <c r="AS355" s="1301"/>
      <c r="AT355" s="1301"/>
      <c r="AU355" s="1301"/>
      <c r="AV355" s="1301"/>
      <c r="AW355" s="1301"/>
      <c r="AX355" s="1301"/>
      <c r="AY355" s="1301"/>
      <c r="AZ355" s="1301"/>
      <c r="BA355" s="1301"/>
      <c r="BB355" s="1301"/>
      <c r="BC355" s="1301"/>
      <c r="BD355" s="1301"/>
    </row>
    <row r="356" spans="3:56" ht="12" hidden="1" customHeight="1">
      <c r="C356" s="1358"/>
      <c r="D356" s="1380"/>
      <c r="E356" s="1380"/>
      <c r="F356" s="1380"/>
      <c r="G356" s="1380"/>
      <c r="H356" s="1380"/>
      <c r="I356" s="1380"/>
      <c r="J356" s="1380"/>
      <c r="AG356" s="1316"/>
      <c r="AH356" s="1316"/>
      <c r="AI356" s="1316"/>
      <c r="AJ356" s="1316"/>
      <c r="AK356" s="1316"/>
      <c r="AL356" s="1316"/>
      <c r="AM356" s="1316"/>
      <c r="AN356" s="1316"/>
      <c r="AO356" s="1316"/>
      <c r="AP356" s="1316"/>
      <c r="AQ356" s="1316"/>
      <c r="AR356" s="1316"/>
      <c r="AS356" s="1301"/>
      <c r="AT356" s="1301"/>
      <c r="AU356" s="1301"/>
      <c r="AV356" s="1301"/>
      <c r="AW356" s="1301"/>
      <c r="AX356" s="1301"/>
      <c r="AY356" s="1301"/>
      <c r="AZ356" s="1301"/>
      <c r="BA356" s="1301"/>
      <c r="BB356" s="1301"/>
      <c r="BC356" s="1301"/>
      <c r="BD356" s="1301"/>
    </row>
    <row r="357" spans="3:56" ht="12" hidden="1" customHeight="1">
      <c r="C357" s="1358"/>
      <c r="D357" s="1380"/>
      <c r="E357" s="1380"/>
      <c r="F357" s="1380"/>
      <c r="G357" s="1380"/>
      <c r="H357" s="1380"/>
      <c r="I357" s="1380"/>
      <c r="J357" s="1380"/>
      <c r="AG357" s="1316"/>
      <c r="AH357" s="1316"/>
      <c r="AI357" s="1316"/>
      <c r="AJ357" s="1316"/>
      <c r="AK357" s="1316"/>
      <c r="AL357" s="1316"/>
      <c r="AM357" s="1316"/>
      <c r="AN357" s="1316"/>
      <c r="AO357" s="1316"/>
      <c r="AP357" s="1316"/>
      <c r="AQ357" s="1316"/>
      <c r="AR357" s="1316"/>
      <c r="AS357" s="1301"/>
      <c r="AT357" s="1301"/>
      <c r="AU357" s="1301"/>
      <c r="AV357" s="1301"/>
      <c r="AW357" s="1301"/>
      <c r="AX357" s="1301"/>
      <c r="AY357" s="1301"/>
      <c r="AZ357" s="1301"/>
      <c r="BA357" s="1301"/>
      <c r="BB357" s="1301"/>
      <c r="BC357" s="1301"/>
      <c r="BD357" s="1301"/>
    </row>
    <row r="358" spans="3:56" ht="12" hidden="1" customHeight="1">
      <c r="C358" s="1144"/>
      <c r="AG358" s="1316"/>
      <c r="AH358" s="1316"/>
      <c r="AI358" s="1316"/>
      <c r="AJ358" s="1316"/>
      <c r="AK358" s="1316"/>
      <c r="AL358" s="1316"/>
      <c r="AM358" s="1316"/>
      <c r="AN358" s="1316"/>
      <c r="AO358" s="1316"/>
      <c r="AP358" s="1316"/>
      <c r="AQ358" s="1316"/>
      <c r="AR358" s="1316"/>
      <c r="AS358" s="1301"/>
      <c r="AT358" s="1301"/>
      <c r="AU358" s="1301"/>
      <c r="AV358" s="1301"/>
      <c r="AW358" s="1301"/>
      <c r="AX358" s="1301"/>
      <c r="AY358" s="1301"/>
      <c r="AZ358" s="1301"/>
      <c r="BA358" s="1301"/>
      <c r="BB358" s="1301"/>
      <c r="BC358" s="1301"/>
      <c r="BD358" s="1301"/>
    </row>
    <row r="359" spans="3:56" ht="12" hidden="1" customHeight="1">
      <c r="C359" s="1381"/>
      <c r="D359" s="1380"/>
      <c r="E359" s="1380"/>
      <c r="F359" s="1380"/>
      <c r="G359" s="1380"/>
      <c r="H359" s="1380"/>
      <c r="I359" s="1380"/>
      <c r="J359" s="1380"/>
      <c r="AG359" s="1316"/>
      <c r="AH359" s="1316"/>
      <c r="AI359" s="1316"/>
      <c r="AJ359" s="1316"/>
      <c r="AK359" s="1316"/>
      <c r="AL359" s="1316"/>
      <c r="AM359" s="1316"/>
      <c r="AN359" s="1316"/>
      <c r="AO359" s="1316"/>
      <c r="AP359" s="1316"/>
      <c r="AQ359" s="1316"/>
      <c r="AR359" s="1316"/>
      <c r="AS359" s="1301"/>
      <c r="AT359" s="1301"/>
      <c r="AU359" s="1301"/>
      <c r="AV359" s="1301"/>
      <c r="AW359" s="1301"/>
      <c r="AX359" s="1301"/>
      <c r="AY359" s="1301"/>
      <c r="AZ359" s="1301"/>
      <c r="BA359" s="1301"/>
      <c r="BB359" s="1301"/>
      <c r="BC359" s="1301"/>
      <c r="BD359" s="1301"/>
    </row>
    <row r="360" spans="3:56" ht="12" hidden="1" customHeight="1">
      <c r="C360" s="1381"/>
      <c r="D360" s="1380"/>
      <c r="E360" s="1380"/>
      <c r="F360" s="1380"/>
      <c r="G360" s="1380"/>
      <c r="H360" s="1380"/>
      <c r="I360" s="1380"/>
      <c r="J360" s="1380"/>
      <c r="AG360" s="1316"/>
      <c r="AH360" s="1316"/>
      <c r="AI360" s="1316"/>
      <c r="AJ360" s="1316"/>
      <c r="AK360" s="1316"/>
      <c r="AL360" s="1316"/>
      <c r="AM360" s="1316"/>
      <c r="AN360" s="1316"/>
      <c r="AO360" s="1316"/>
      <c r="AP360" s="1316"/>
      <c r="AQ360" s="1316"/>
      <c r="AR360" s="1316"/>
      <c r="AS360" s="1301"/>
      <c r="AT360" s="1301"/>
      <c r="AU360" s="1301"/>
      <c r="AV360" s="1301"/>
      <c r="AW360" s="1301"/>
      <c r="AX360" s="1301"/>
      <c r="AY360" s="1301"/>
      <c r="AZ360" s="1301"/>
      <c r="BA360" s="1301"/>
      <c r="BB360" s="1301"/>
      <c r="BC360" s="1301"/>
      <c r="BD360" s="1301"/>
    </row>
    <row r="361" spans="3:56" ht="12" hidden="1" customHeight="1">
      <c r="C361" s="1144"/>
      <c r="AG361" s="1316"/>
      <c r="AH361" s="1316"/>
      <c r="AI361" s="1316"/>
      <c r="AJ361" s="1316"/>
      <c r="AK361" s="1316"/>
      <c r="AL361" s="1316"/>
      <c r="AM361" s="1316"/>
      <c r="AN361" s="1316"/>
      <c r="AO361" s="1316"/>
      <c r="AP361" s="1316"/>
      <c r="AQ361" s="1316"/>
      <c r="AR361" s="1316"/>
      <c r="AS361" s="1301"/>
      <c r="AT361" s="1301"/>
      <c r="AU361" s="1301"/>
      <c r="AV361" s="1301"/>
      <c r="AW361" s="1301"/>
      <c r="AX361" s="1301"/>
      <c r="AY361" s="1301"/>
      <c r="AZ361" s="1301"/>
      <c r="BA361" s="1301"/>
      <c r="BB361" s="1301"/>
      <c r="BC361" s="1301"/>
      <c r="BD361" s="1301"/>
    </row>
    <row r="362" spans="3:56" ht="12" hidden="1" customHeight="1">
      <c r="C362" s="1358"/>
      <c r="D362" s="1380"/>
      <c r="E362" s="1380"/>
      <c r="F362" s="1380"/>
      <c r="G362" s="1380"/>
      <c r="H362" s="1380"/>
      <c r="I362" s="1380"/>
      <c r="J362" s="1380"/>
      <c r="AG362" s="1316"/>
      <c r="AH362" s="1316"/>
      <c r="AI362" s="1316"/>
      <c r="AJ362" s="1316"/>
      <c r="AK362" s="1316"/>
      <c r="AL362" s="1316"/>
      <c r="AM362" s="1316"/>
      <c r="AN362" s="1316"/>
      <c r="AO362" s="1316"/>
      <c r="AP362" s="1316"/>
      <c r="AQ362" s="1316"/>
      <c r="AR362" s="1316"/>
      <c r="AS362" s="1301"/>
      <c r="AT362" s="1301"/>
      <c r="AU362" s="1301"/>
      <c r="AV362" s="1301"/>
      <c r="AW362" s="1301"/>
      <c r="AX362" s="1301"/>
      <c r="AY362" s="1301"/>
      <c r="AZ362" s="1301"/>
      <c r="BA362" s="1301"/>
      <c r="BB362" s="1301"/>
      <c r="BC362" s="1301"/>
      <c r="BD362" s="1301"/>
    </row>
    <row r="363" spans="3:56" ht="12" hidden="1" customHeight="1">
      <c r="C363" s="1144"/>
      <c r="AG363" s="1316"/>
      <c r="AH363" s="1316"/>
      <c r="AI363" s="1316"/>
      <c r="AJ363" s="1316"/>
      <c r="AK363" s="1316"/>
      <c r="AL363" s="1316"/>
      <c r="AM363" s="1316"/>
      <c r="AN363" s="1316"/>
      <c r="AO363" s="1316"/>
      <c r="AP363" s="1316"/>
      <c r="AQ363" s="1316"/>
      <c r="AR363" s="1316"/>
      <c r="AS363" s="1301"/>
      <c r="AT363" s="1301"/>
      <c r="AU363" s="1301"/>
      <c r="AV363" s="1301"/>
      <c r="AW363" s="1301"/>
      <c r="AX363" s="1301"/>
      <c r="AY363" s="1301"/>
      <c r="AZ363" s="1301"/>
      <c r="BA363" s="1301"/>
      <c r="BB363" s="1301"/>
      <c r="BC363" s="1301"/>
      <c r="BD363" s="1301"/>
    </row>
    <row r="364" spans="3:56" ht="12" hidden="1" customHeight="1">
      <c r="C364" s="1381"/>
      <c r="D364" s="1380"/>
      <c r="E364" s="1380"/>
      <c r="F364" s="1380"/>
      <c r="G364" s="1380"/>
      <c r="H364" s="1380"/>
      <c r="I364" s="1380"/>
      <c r="J364" s="1380"/>
      <c r="AG364" s="1316"/>
      <c r="AH364" s="1316"/>
      <c r="AI364" s="1316"/>
      <c r="AJ364" s="1316"/>
      <c r="AK364" s="1316"/>
      <c r="AL364" s="1316"/>
      <c r="AM364" s="1316"/>
      <c r="AN364" s="1316"/>
      <c r="AO364" s="1316"/>
      <c r="AP364" s="1316"/>
      <c r="AQ364" s="1316"/>
      <c r="AR364" s="1316"/>
      <c r="AS364" s="1301"/>
      <c r="AT364" s="1301"/>
      <c r="AU364" s="1301"/>
      <c r="AV364" s="1301"/>
      <c r="AW364" s="1301"/>
      <c r="AX364" s="1301"/>
      <c r="AY364" s="1301"/>
      <c r="AZ364" s="1301"/>
      <c r="BA364" s="1301"/>
      <c r="BB364" s="1301"/>
      <c r="BC364" s="1301"/>
      <c r="BD364" s="1301"/>
    </row>
    <row r="365" spans="3:56" ht="12" hidden="1" customHeight="1">
      <c r="C365" s="1144"/>
      <c r="AG365" s="1316"/>
      <c r="AH365" s="1316"/>
      <c r="AI365" s="1316"/>
      <c r="AJ365" s="1316"/>
      <c r="AK365" s="1316"/>
      <c r="AL365" s="1316"/>
      <c r="AM365" s="1316"/>
      <c r="AN365" s="1316"/>
      <c r="AO365" s="1316"/>
      <c r="AP365" s="1316"/>
      <c r="AQ365" s="1316"/>
      <c r="AR365" s="1316"/>
      <c r="AS365" s="1301"/>
      <c r="AT365" s="1301"/>
      <c r="AU365" s="1301"/>
      <c r="AV365" s="1301"/>
      <c r="AW365" s="1301"/>
      <c r="AX365" s="1301"/>
      <c r="AY365" s="1301"/>
      <c r="AZ365" s="1301"/>
      <c r="BA365" s="1301"/>
      <c r="BB365" s="1301"/>
      <c r="BC365" s="1301"/>
      <c r="BD365" s="1301"/>
    </row>
    <row r="366" spans="3:56" ht="12" hidden="1" customHeight="1">
      <c r="C366" s="1358"/>
      <c r="D366" s="1380"/>
      <c r="E366" s="1380"/>
      <c r="F366" s="1380"/>
      <c r="G366" s="1380"/>
      <c r="H366" s="1380"/>
      <c r="I366" s="1380"/>
      <c r="J366" s="1380"/>
      <c r="AG366" s="1316"/>
      <c r="AH366" s="1316"/>
      <c r="AI366" s="1316"/>
      <c r="AJ366" s="1316"/>
      <c r="AK366" s="1316"/>
      <c r="AL366" s="1316"/>
      <c r="AM366" s="1316"/>
      <c r="AN366" s="1316"/>
      <c r="AO366" s="1316"/>
      <c r="AP366" s="1316"/>
      <c r="AQ366" s="1316"/>
      <c r="AR366" s="1316"/>
      <c r="AS366" s="1301"/>
      <c r="AT366" s="1301"/>
      <c r="AU366" s="1301"/>
      <c r="AV366" s="1301"/>
      <c r="AW366" s="1301"/>
      <c r="AX366" s="1301"/>
      <c r="AY366" s="1301"/>
      <c r="AZ366" s="1301"/>
      <c r="BA366" s="1301"/>
      <c r="BB366" s="1301"/>
      <c r="BC366" s="1301"/>
      <c r="BD366" s="1301"/>
    </row>
    <row r="367" spans="3:56" ht="12" hidden="1" customHeight="1">
      <c r="C367" s="1358"/>
      <c r="D367" s="1380"/>
      <c r="E367" s="1380"/>
      <c r="F367" s="1380"/>
      <c r="G367" s="1380"/>
      <c r="H367" s="1380"/>
      <c r="I367" s="1380"/>
      <c r="J367" s="1380"/>
      <c r="AG367" s="1316"/>
      <c r="AH367" s="1316"/>
      <c r="AI367" s="1316"/>
      <c r="AJ367" s="1316"/>
      <c r="AK367" s="1316"/>
      <c r="AL367" s="1316"/>
      <c r="AM367" s="1316"/>
      <c r="AN367" s="1316"/>
      <c r="AO367" s="1316"/>
      <c r="AP367" s="1316"/>
      <c r="AQ367" s="1316"/>
      <c r="AR367" s="1316"/>
      <c r="AS367" s="1301"/>
      <c r="AT367" s="1301"/>
      <c r="AU367" s="1301"/>
      <c r="AV367" s="1301"/>
      <c r="AW367" s="1301"/>
      <c r="AX367" s="1301"/>
      <c r="AY367" s="1301"/>
      <c r="AZ367" s="1301"/>
      <c r="BA367" s="1301"/>
      <c r="BB367" s="1301"/>
      <c r="BC367" s="1301"/>
      <c r="BD367" s="1301"/>
    </row>
    <row r="368" spans="3:56" ht="12" hidden="1" customHeight="1">
      <c r="C368" s="1358"/>
      <c r="D368" s="1380"/>
      <c r="E368" s="1380"/>
      <c r="F368" s="1380"/>
      <c r="G368" s="1380"/>
      <c r="H368" s="1380"/>
      <c r="I368" s="1380"/>
      <c r="J368" s="1380"/>
      <c r="AG368" s="1316"/>
      <c r="AH368" s="1316"/>
      <c r="AI368" s="1316"/>
      <c r="AJ368" s="1316"/>
      <c r="AK368" s="1316"/>
      <c r="AL368" s="1316"/>
      <c r="AM368" s="1316"/>
      <c r="AN368" s="1316"/>
      <c r="AO368" s="1316"/>
      <c r="AP368" s="1316"/>
      <c r="AQ368" s="1316"/>
      <c r="AR368" s="1316"/>
      <c r="AS368" s="1301"/>
      <c r="AT368" s="1301"/>
      <c r="AU368" s="1301"/>
      <c r="AV368" s="1301"/>
      <c r="AW368" s="1301"/>
      <c r="AX368" s="1301"/>
      <c r="AY368" s="1301"/>
      <c r="AZ368" s="1301"/>
      <c r="BA368" s="1301"/>
      <c r="BB368" s="1301"/>
      <c r="BC368" s="1301"/>
      <c r="BD368" s="1301"/>
    </row>
    <row r="369" spans="3:56" ht="12" hidden="1" customHeight="1">
      <c r="C369" s="1144"/>
      <c r="AG369" s="1316"/>
      <c r="AH369" s="1316"/>
      <c r="AI369" s="1316"/>
      <c r="AJ369" s="1316"/>
      <c r="AK369" s="1316"/>
      <c r="AL369" s="1316"/>
      <c r="AM369" s="1316"/>
      <c r="AN369" s="1316"/>
      <c r="AO369" s="1316"/>
      <c r="AP369" s="1316"/>
      <c r="AQ369" s="1316"/>
      <c r="AR369" s="1316"/>
      <c r="AS369" s="1301"/>
      <c r="AT369" s="1301"/>
      <c r="AU369" s="1301"/>
      <c r="AV369" s="1301"/>
      <c r="AW369" s="1301"/>
      <c r="AX369" s="1301"/>
      <c r="AY369" s="1301"/>
      <c r="AZ369" s="1301"/>
      <c r="BA369" s="1301"/>
      <c r="BB369" s="1301"/>
      <c r="BC369" s="1301"/>
      <c r="BD369" s="1301"/>
    </row>
    <row r="370" spans="3:56" ht="12" hidden="1" customHeight="1">
      <c r="C370" s="1358"/>
      <c r="D370" s="1380"/>
      <c r="E370" s="1380"/>
      <c r="F370" s="1380"/>
      <c r="G370" s="1380"/>
      <c r="H370" s="1380"/>
      <c r="I370" s="1380"/>
      <c r="J370" s="1380"/>
      <c r="AG370" s="1316"/>
      <c r="AH370" s="1316"/>
      <c r="AI370" s="1316"/>
      <c r="AJ370" s="1316"/>
      <c r="AK370" s="1316"/>
      <c r="AL370" s="1316"/>
      <c r="AM370" s="1316"/>
      <c r="AN370" s="1316"/>
      <c r="AO370" s="1316"/>
      <c r="AP370" s="1316"/>
      <c r="AQ370" s="1316"/>
      <c r="AR370" s="1316"/>
      <c r="AS370" s="1301"/>
      <c r="AT370" s="1301"/>
      <c r="AU370" s="1301"/>
      <c r="AV370" s="1301"/>
      <c r="AW370" s="1301"/>
      <c r="AX370" s="1301"/>
      <c r="AY370" s="1301"/>
      <c r="AZ370" s="1301"/>
      <c r="BA370" s="1301"/>
      <c r="BB370" s="1301"/>
      <c r="BC370" s="1301"/>
      <c r="BD370" s="1301"/>
    </row>
    <row r="371" spans="3:56" ht="12" hidden="1" customHeight="1">
      <c r="C371" s="1144"/>
      <c r="AG371" s="1316"/>
      <c r="AH371" s="1316"/>
      <c r="AI371" s="1316"/>
      <c r="AJ371" s="1316"/>
      <c r="AK371" s="1316"/>
      <c r="AL371" s="1316"/>
      <c r="AM371" s="1316"/>
      <c r="AN371" s="1316"/>
      <c r="AO371" s="1316"/>
      <c r="AP371" s="1316"/>
      <c r="AQ371" s="1316"/>
      <c r="AR371" s="1316"/>
      <c r="AS371" s="1301"/>
      <c r="AT371" s="1301"/>
      <c r="AU371" s="1301"/>
      <c r="AV371" s="1301"/>
      <c r="AW371" s="1301"/>
      <c r="AX371" s="1301"/>
      <c r="AY371" s="1301"/>
      <c r="AZ371" s="1301"/>
      <c r="BA371" s="1301"/>
      <c r="BB371" s="1301"/>
      <c r="BC371" s="1301"/>
      <c r="BD371" s="1301"/>
    </row>
    <row r="372" spans="3:56" ht="12" hidden="1" customHeight="1">
      <c r="C372" s="1358"/>
      <c r="D372" s="1380"/>
      <c r="E372" s="1380"/>
      <c r="F372" s="1380"/>
      <c r="G372" s="1380"/>
      <c r="H372" s="1380"/>
      <c r="I372" s="1380"/>
      <c r="J372" s="1380"/>
      <c r="AG372" s="1316"/>
      <c r="AH372" s="1316"/>
      <c r="AI372" s="1316"/>
      <c r="AJ372" s="1316"/>
      <c r="AK372" s="1316"/>
      <c r="AL372" s="1316"/>
      <c r="AM372" s="1316"/>
      <c r="AN372" s="1316"/>
      <c r="AO372" s="1316"/>
      <c r="AP372" s="1316"/>
      <c r="AQ372" s="1316"/>
      <c r="AR372" s="1316"/>
      <c r="AS372" s="1301"/>
      <c r="AT372" s="1301"/>
      <c r="AU372" s="1301"/>
      <c r="AV372" s="1301"/>
      <c r="AW372" s="1301"/>
      <c r="AX372" s="1301"/>
      <c r="AY372" s="1301"/>
      <c r="AZ372" s="1301"/>
      <c r="BA372" s="1301"/>
      <c r="BB372" s="1301"/>
      <c r="BC372" s="1301"/>
      <c r="BD372" s="1301"/>
    </row>
    <row r="373" spans="3:56" ht="12" hidden="1" customHeight="1">
      <c r="C373" s="1144"/>
      <c r="AG373" s="1316"/>
      <c r="AH373" s="1316"/>
      <c r="AI373" s="1316"/>
      <c r="AJ373" s="1316"/>
      <c r="AK373" s="1316"/>
      <c r="AL373" s="1316"/>
      <c r="AM373" s="1316"/>
      <c r="AN373" s="1316"/>
      <c r="AO373" s="1316"/>
      <c r="AP373" s="1316"/>
      <c r="AQ373" s="1316"/>
      <c r="AR373" s="1316"/>
      <c r="AS373" s="1301"/>
      <c r="AT373" s="1301"/>
      <c r="AU373" s="1301"/>
      <c r="AV373" s="1301"/>
      <c r="AW373" s="1301"/>
      <c r="AX373" s="1301"/>
      <c r="AY373" s="1301"/>
      <c r="AZ373" s="1301"/>
      <c r="BA373" s="1301"/>
      <c r="BB373" s="1301"/>
      <c r="BC373" s="1301"/>
      <c r="BD373" s="1301"/>
    </row>
    <row r="374" spans="3:56" ht="12" hidden="1" customHeight="1">
      <c r="C374" s="1358"/>
      <c r="D374" s="1380"/>
      <c r="E374" s="1380"/>
      <c r="F374" s="1380"/>
      <c r="G374" s="1380"/>
      <c r="H374" s="1380"/>
      <c r="I374" s="1380"/>
      <c r="J374" s="1380"/>
      <c r="AG374" s="1316"/>
      <c r="AH374" s="1316"/>
      <c r="AI374" s="1316"/>
      <c r="AJ374" s="1316"/>
      <c r="AK374" s="1316"/>
      <c r="AL374" s="1316"/>
      <c r="AM374" s="1316"/>
      <c r="AN374" s="1316"/>
      <c r="AO374" s="1316"/>
      <c r="AP374" s="1316"/>
      <c r="AQ374" s="1316"/>
      <c r="AR374" s="1316"/>
      <c r="AS374" s="1301"/>
      <c r="AT374" s="1301"/>
      <c r="AU374" s="1301"/>
      <c r="AV374" s="1301"/>
      <c r="AW374" s="1301"/>
      <c r="AX374" s="1301"/>
      <c r="AY374" s="1301"/>
      <c r="AZ374" s="1301"/>
      <c r="BA374" s="1301"/>
      <c r="BB374" s="1301"/>
      <c r="BC374" s="1301"/>
      <c r="BD374" s="1301"/>
    </row>
    <row r="375" spans="3:56" ht="12" hidden="1" customHeight="1">
      <c r="C375" s="1358"/>
      <c r="D375" s="1380"/>
      <c r="E375" s="1380"/>
      <c r="F375" s="1380"/>
      <c r="G375" s="1380"/>
      <c r="H375" s="1380"/>
      <c r="I375" s="1380"/>
      <c r="J375" s="1380"/>
      <c r="AG375" s="1316"/>
      <c r="AH375" s="1316"/>
      <c r="AI375" s="1316"/>
      <c r="AJ375" s="1316"/>
      <c r="AK375" s="1316"/>
      <c r="AL375" s="1316"/>
      <c r="AM375" s="1316"/>
      <c r="AN375" s="1316"/>
      <c r="AO375" s="1316"/>
      <c r="AP375" s="1316"/>
      <c r="AQ375" s="1316"/>
      <c r="AR375" s="1316"/>
      <c r="AS375" s="1301"/>
      <c r="AT375" s="1301"/>
      <c r="AU375" s="1301"/>
      <c r="AV375" s="1301"/>
      <c r="AW375" s="1301"/>
      <c r="AX375" s="1301"/>
      <c r="AY375" s="1301"/>
      <c r="AZ375" s="1301"/>
      <c r="BA375" s="1301"/>
      <c r="BB375" s="1301"/>
      <c r="BC375" s="1301"/>
      <c r="BD375" s="1301"/>
    </row>
    <row r="376" spans="3:56" ht="12" hidden="1" customHeight="1">
      <c r="C376" s="1144"/>
      <c r="AG376" s="1316"/>
      <c r="AH376" s="1316"/>
      <c r="AI376" s="1316"/>
      <c r="AJ376" s="1316"/>
      <c r="AK376" s="1316"/>
      <c r="AL376" s="1316"/>
      <c r="AM376" s="1316"/>
      <c r="AN376" s="1316"/>
      <c r="AO376" s="1316"/>
      <c r="AP376" s="1316"/>
      <c r="AQ376" s="1316"/>
      <c r="AR376" s="1316"/>
      <c r="AS376" s="1301"/>
      <c r="AT376" s="1301"/>
      <c r="AU376" s="1301"/>
      <c r="AV376" s="1301"/>
      <c r="AW376" s="1301"/>
      <c r="AX376" s="1301"/>
      <c r="AY376" s="1301"/>
      <c r="AZ376" s="1301"/>
      <c r="BA376" s="1301"/>
      <c r="BB376" s="1301"/>
      <c r="BC376" s="1301"/>
      <c r="BD376" s="1301"/>
    </row>
    <row r="377" spans="3:56" ht="12" hidden="1" customHeight="1">
      <c r="AG377" s="1316"/>
      <c r="AH377" s="1316"/>
      <c r="AI377" s="1316"/>
      <c r="AJ377" s="1316"/>
      <c r="AK377" s="1316"/>
      <c r="AL377" s="1316"/>
      <c r="AM377" s="1316"/>
      <c r="AN377" s="1316"/>
      <c r="AO377" s="1316"/>
      <c r="AP377" s="1316"/>
      <c r="AQ377" s="1316"/>
      <c r="AR377" s="1316"/>
      <c r="AS377" s="1301"/>
      <c r="AT377" s="1301"/>
      <c r="AU377" s="1301"/>
      <c r="AV377" s="1301"/>
      <c r="AW377" s="1301"/>
      <c r="AX377" s="1301"/>
      <c r="AY377" s="1301"/>
      <c r="AZ377" s="1301"/>
      <c r="BA377" s="1301"/>
      <c r="BB377" s="1301"/>
      <c r="BC377" s="1301"/>
      <c r="BD377" s="1301"/>
    </row>
    <row r="378" spans="3:56" ht="12" hidden="1" customHeight="1">
      <c r="C378" s="1358"/>
      <c r="D378" s="1380"/>
      <c r="E378" s="1380"/>
      <c r="F378" s="1380"/>
      <c r="G378" s="1380"/>
      <c r="H378" s="1380"/>
      <c r="I378" s="1380"/>
      <c r="J378" s="1380"/>
      <c r="AG378" s="1316"/>
      <c r="AH378" s="1316"/>
      <c r="AI378" s="1316"/>
      <c r="AJ378" s="1316"/>
      <c r="AK378" s="1316"/>
      <c r="AL378" s="1316"/>
      <c r="AM378" s="1316"/>
      <c r="AN378" s="1316"/>
      <c r="AO378" s="1316"/>
      <c r="AP378" s="1316"/>
      <c r="AQ378" s="1316"/>
      <c r="AR378" s="1316"/>
      <c r="AS378" s="1301"/>
      <c r="AT378" s="1301"/>
      <c r="AU378" s="1301"/>
      <c r="AV378" s="1301"/>
      <c r="AW378" s="1301"/>
      <c r="AX378" s="1301"/>
      <c r="AY378" s="1301"/>
      <c r="AZ378" s="1301"/>
      <c r="BA378" s="1301"/>
      <c r="BB378" s="1301"/>
      <c r="BC378" s="1301"/>
      <c r="BD378" s="1301"/>
    </row>
    <row r="379" spans="3:56" ht="12" hidden="1" customHeight="1">
      <c r="C379" s="1157"/>
      <c r="AG379" s="1316"/>
      <c r="AH379" s="1316"/>
      <c r="AI379" s="1316"/>
      <c r="AJ379" s="1316"/>
      <c r="AK379" s="1316"/>
      <c r="AL379" s="1316"/>
      <c r="AM379" s="1316"/>
      <c r="AN379" s="1316"/>
      <c r="AO379" s="1316"/>
      <c r="AP379" s="1316"/>
      <c r="AQ379" s="1316"/>
      <c r="AR379" s="1316"/>
      <c r="AS379" s="1301"/>
      <c r="AT379" s="1301"/>
      <c r="AU379" s="1301"/>
      <c r="AV379" s="1301"/>
      <c r="AW379" s="1301"/>
      <c r="AX379" s="1301"/>
      <c r="AY379" s="1301"/>
      <c r="AZ379" s="1301"/>
      <c r="BA379" s="1301"/>
      <c r="BB379" s="1301"/>
      <c r="BC379" s="1301"/>
      <c r="BD379" s="1301"/>
    </row>
    <row r="380" spans="3:56" ht="12" hidden="1" customHeight="1">
      <c r="C380" s="1385"/>
      <c r="D380" s="1380"/>
      <c r="E380" s="1380"/>
      <c r="F380" s="1380"/>
      <c r="G380" s="1380"/>
      <c r="H380" s="1380"/>
      <c r="I380" s="1380"/>
      <c r="J380" s="1380"/>
      <c r="AG380" s="1316"/>
      <c r="AH380" s="1316"/>
      <c r="AI380" s="1316"/>
      <c r="AJ380" s="1316"/>
      <c r="AK380" s="1316"/>
      <c r="AL380" s="1316"/>
      <c r="AM380" s="1316"/>
      <c r="AN380" s="1316"/>
      <c r="AO380" s="1316"/>
      <c r="AP380" s="1316"/>
      <c r="AQ380" s="1316"/>
      <c r="AR380" s="1316"/>
      <c r="AS380" s="1301"/>
      <c r="AT380" s="1301"/>
      <c r="AU380" s="1301"/>
      <c r="AV380" s="1301"/>
      <c r="AW380" s="1301"/>
      <c r="AX380" s="1301"/>
      <c r="AY380" s="1301"/>
      <c r="AZ380" s="1301"/>
      <c r="BA380" s="1301"/>
      <c r="BB380" s="1301"/>
      <c r="BC380" s="1301"/>
      <c r="BD380" s="1301"/>
    </row>
    <row r="381" spans="3:56" ht="12" hidden="1" customHeight="1">
      <c r="C381" s="1144"/>
      <c r="AG381" s="1316"/>
      <c r="AH381" s="1316"/>
      <c r="AI381" s="1316"/>
      <c r="AJ381" s="1316"/>
      <c r="AK381" s="1316"/>
      <c r="AL381" s="1316"/>
      <c r="AM381" s="1316"/>
      <c r="AN381" s="1316"/>
      <c r="AO381" s="1316"/>
      <c r="AP381" s="1316"/>
      <c r="AQ381" s="1316"/>
      <c r="AR381" s="1316"/>
      <c r="AS381" s="1301"/>
      <c r="AT381" s="1301"/>
      <c r="AU381" s="1301"/>
      <c r="AV381" s="1301"/>
      <c r="AW381" s="1301"/>
      <c r="AX381" s="1301"/>
      <c r="AY381" s="1301"/>
      <c r="AZ381" s="1301"/>
      <c r="BA381" s="1301"/>
      <c r="BB381" s="1301"/>
      <c r="BC381" s="1301"/>
      <c r="BD381" s="1301"/>
    </row>
    <row r="382" spans="3:56" ht="12" hidden="1" customHeight="1">
      <c r="C382" s="1144"/>
      <c r="AG382" s="1316"/>
      <c r="AH382" s="1316"/>
      <c r="AI382" s="1316"/>
      <c r="AJ382" s="1316"/>
      <c r="AK382" s="1316"/>
      <c r="AL382" s="1316"/>
      <c r="AM382" s="1316"/>
      <c r="AN382" s="1316"/>
      <c r="AO382" s="1316"/>
      <c r="AP382" s="1316"/>
      <c r="AQ382" s="1316"/>
      <c r="AR382" s="1316"/>
      <c r="AS382" s="1301"/>
      <c r="AT382" s="1301"/>
      <c r="AU382" s="1301"/>
      <c r="AV382" s="1301"/>
      <c r="AW382" s="1301"/>
      <c r="AX382" s="1301"/>
      <c r="AY382" s="1301"/>
      <c r="AZ382" s="1301"/>
      <c r="BA382" s="1301"/>
      <c r="BB382" s="1301"/>
      <c r="BC382" s="1301"/>
      <c r="BD382" s="1301"/>
    </row>
    <row r="383" spans="3:56" ht="12" hidden="1" customHeight="1">
      <c r="C383" s="1382"/>
      <c r="D383" s="1380"/>
      <c r="E383" s="1380"/>
      <c r="F383" s="1380"/>
      <c r="G383" s="1380"/>
      <c r="H383" s="1380"/>
      <c r="I383" s="1380"/>
      <c r="J383" s="1380"/>
      <c r="AG383" s="1316"/>
      <c r="AH383" s="1316"/>
      <c r="AI383" s="1316"/>
      <c r="AJ383" s="1316"/>
      <c r="AK383" s="1316"/>
      <c r="AL383" s="1316"/>
      <c r="AM383" s="1316"/>
      <c r="AN383" s="1316"/>
      <c r="AO383" s="1316"/>
      <c r="AP383" s="1316"/>
      <c r="AQ383" s="1316"/>
      <c r="AR383" s="1316"/>
      <c r="AS383" s="1301"/>
      <c r="AT383" s="1301"/>
      <c r="AU383" s="1301"/>
      <c r="AV383" s="1301"/>
      <c r="AW383" s="1301"/>
      <c r="AX383" s="1301"/>
      <c r="AY383" s="1301"/>
      <c r="AZ383" s="1301"/>
      <c r="BA383" s="1301"/>
      <c r="BB383" s="1301"/>
      <c r="BC383" s="1301"/>
      <c r="BD383" s="1301"/>
    </row>
    <row r="384" spans="3:56" ht="12" hidden="1" customHeight="1">
      <c r="C384" s="1144"/>
      <c r="AG384" s="1316"/>
      <c r="AH384" s="1316"/>
      <c r="AI384" s="1316"/>
      <c r="AJ384" s="1316"/>
      <c r="AK384" s="1316"/>
      <c r="AL384" s="1316"/>
      <c r="AM384" s="1316"/>
      <c r="AN384" s="1316"/>
      <c r="AO384" s="1316"/>
      <c r="AP384" s="1316"/>
      <c r="AQ384" s="1316"/>
      <c r="AR384" s="1316"/>
      <c r="AS384" s="1301"/>
      <c r="AT384" s="1301"/>
      <c r="AU384" s="1301"/>
      <c r="AV384" s="1301"/>
      <c r="AW384" s="1301"/>
      <c r="AX384" s="1301"/>
      <c r="AY384" s="1301"/>
      <c r="AZ384" s="1301"/>
      <c r="BA384" s="1301"/>
      <c r="BB384" s="1301"/>
      <c r="BC384" s="1301"/>
      <c r="BD384" s="1301"/>
    </row>
    <row r="385" spans="3:56" ht="34.9" hidden="1" customHeight="1">
      <c r="C385" s="1386"/>
      <c r="D385" s="1387"/>
      <c r="E385" s="1386"/>
      <c r="F385" s="1387"/>
      <c r="G385" s="1386"/>
      <c r="H385" s="1387"/>
      <c r="AG385" s="1316"/>
      <c r="AH385" s="1316"/>
      <c r="AI385" s="1316"/>
      <c r="AJ385" s="1316"/>
      <c r="AK385" s="1316"/>
      <c r="AL385" s="1316"/>
      <c r="AM385" s="1316"/>
      <c r="AN385" s="1316"/>
      <c r="AO385" s="1316"/>
      <c r="AP385" s="1316"/>
      <c r="AQ385" s="1316"/>
      <c r="AR385" s="1316"/>
      <c r="AS385" s="1301"/>
      <c r="AT385" s="1301"/>
      <c r="AU385" s="1301"/>
      <c r="AV385" s="1301"/>
      <c r="AW385" s="1301"/>
      <c r="AX385" s="1301"/>
      <c r="AY385" s="1301"/>
      <c r="AZ385" s="1301"/>
      <c r="BA385" s="1301"/>
      <c r="BB385" s="1301"/>
      <c r="BC385" s="1301"/>
      <c r="BD385" s="1301"/>
    </row>
    <row r="386" spans="3:56" ht="18.75" hidden="1" customHeight="1">
      <c r="C386" s="1174"/>
      <c r="D386" s="1388"/>
      <c r="E386" s="1175"/>
      <c r="F386" s="1175"/>
      <c r="G386" s="1175"/>
      <c r="H386" s="1175"/>
      <c r="AG386" s="1316"/>
      <c r="AH386" s="1316"/>
      <c r="AI386" s="1316"/>
      <c r="AJ386" s="1316"/>
      <c r="AK386" s="1316"/>
      <c r="AL386" s="1316"/>
      <c r="AM386" s="1316"/>
      <c r="AN386" s="1316"/>
      <c r="AO386" s="1316"/>
      <c r="AP386" s="1316"/>
      <c r="AQ386" s="1316"/>
      <c r="AR386" s="1316"/>
      <c r="AS386" s="1301"/>
      <c r="AT386" s="1301"/>
      <c r="AU386" s="1301"/>
      <c r="AV386" s="1301"/>
      <c r="AW386" s="1301"/>
      <c r="AX386" s="1301"/>
      <c r="AY386" s="1301"/>
      <c r="AZ386" s="1301"/>
      <c r="BA386" s="1301"/>
      <c r="BB386" s="1301"/>
      <c r="BC386" s="1301"/>
      <c r="BD386" s="1301"/>
    </row>
    <row r="387" spans="3:56" ht="18.75" hidden="1" customHeight="1">
      <c r="C387" s="1176"/>
      <c r="D387" s="1389"/>
      <c r="E387" s="1177"/>
      <c r="F387" s="1177"/>
      <c r="G387" s="1177"/>
      <c r="H387" s="1177"/>
      <c r="AG387" s="1316"/>
      <c r="AH387" s="1316"/>
      <c r="AI387" s="1316"/>
      <c r="AJ387" s="1316"/>
      <c r="AK387" s="1316"/>
      <c r="AL387" s="1316"/>
      <c r="AM387" s="1316"/>
      <c r="AN387" s="1316"/>
      <c r="AO387" s="1316"/>
      <c r="AP387" s="1316"/>
      <c r="AQ387" s="1316"/>
      <c r="AR387" s="1316"/>
      <c r="AS387" s="1301"/>
      <c r="AT387" s="1301"/>
      <c r="AU387" s="1301"/>
      <c r="AV387" s="1301"/>
      <c r="AW387" s="1301"/>
      <c r="AX387" s="1301"/>
      <c r="AY387" s="1301"/>
      <c r="AZ387" s="1301"/>
      <c r="BA387" s="1301"/>
      <c r="BB387" s="1301"/>
      <c r="BC387" s="1301"/>
      <c r="BD387" s="1301"/>
    </row>
    <row r="388" spans="3:56" ht="18.75" hidden="1" customHeight="1">
      <c r="C388" s="1178"/>
      <c r="D388" s="1390"/>
      <c r="E388" s="1179"/>
      <c r="F388" s="1179"/>
      <c r="G388" s="1180"/>
      <c r="H388" s="1180"/>
      <c r="AG388" s="1316"/>
      <c r="AH388" s="1316"/>
      <c r="AI388" s="1316"/>
      <c r="AJ388" s="1316"/>
      <c r="AK388" s="1316"/>
      <c r="AL388" s="1316"/>
      <c r="AM388" s="1316"/>
      <c r="AN388" s="1316"/>
      <c r="AO388" s="1316"/>
      <c r="AP388" s="1316"/>
      <c r="AQ388" s="1316"/>
      <c r="AR388" s="1316"/>
      <c r="AS388" s="1301"/>
      <c r="AT388" s="1301"/>
      <c r="AU388" s="1301"/>
      <c r="AV388" s="1301"/>
      <c r="AW388" s="1301"/>
      <c r="AX388" s="1301"/>
      <c r="AY388" s="1301"/>
      <c r="AZ388" s="1301"/>
      <c r="BA388" s="1301"/>
      <c r="BB388" s="1301"/>
      <c r="BC388" s="1301"/>
      <c r="BD388" s="1301"/>
    </row>
    <row r="389" spans="3:56" ht="78.400000000000006" hidden="1" customHeight="1">
      <c r="C389" s="1181"/>
      <c r="D389" s="1182"/>
      <c r="E389" s="1182"/>
      <c r="F389" s="1182"/>
      <c r="G389" s="1182"/>
      <c r="H389" s="1182"/>
      <c r="AG389" s="1316"/>
      <c r="AH389" s="1316"/>
      <c r="AI389" s="1316"/>
      <c r="AJ389" s="1316"/>
      <c r="AK389" s="1316"/>
      <c r="AL389" s="1316"/>
      <c r="AM389" s="1316"/>
      <c r="AN389" s="1316"/>
      <c r="AO389" s="1316"/>
      <c r="AP389" s="1316"/>
      <c r="AQ389" s="1316"/>
      <c r="AR389" s="1316"/>
      <c r="AS389" s="1301"/>
      <c r="AT389" s="1301"/>
      <c r="AU389" s="1301"/>
      <c r="AV389" s="1301"/>
      <c r="AW389" s="1301"/>
      <c r="AX389" s="1301"/>
      <c r="AY389" s="1301"/>
      <c r="AZ389" s="1301"/>
      <c r="BA389" s="1301"/>
      <c r="BB389" s="1301"/>
      <c r="BC389" s="1301"/>
      <c r="BD389" s="1301"/>
    </row>
    <row r="390" spans="3:56" ht="12" hidden="1" customHeight="1">
      <c r="AG390" s="1316"/>
      <c r="AH390" s="1316"/>
      <c r="AI390" s="1316"/>
      <c r="AJ390" s="1316"/>
      <c r="AK390" s="1316"/>
      <c r="AL390" s="1316"/>
      <c r="AM390" s="1316"/>
      <c r="AN390" s="1316"/>
      <c r="AO390" s="1316"/>
      <c r="AP390" s="1316"/>
      <c r="AQ390" s="1316"/>
      <c r="AR390" s="1316"/>
      <c r="AS390" s="1301"/>
      <c r="AT390" s="1301"/>
      <c r="AU390" s="1301"/>
      <c r="AV390" s="1301"/>
      <c r="AW390" s="1301"/>
      <c r="AX390" s="1301"/>
      <c r="AY390" s="1301"/>
      <c r="AZ390" s="1301"/>
      <c r="BA390" s="1301"/>
      <c r="BB390" s="1301"/>
      <c r="BC390" s="1301"/>
      <c r="BD390" s="1301"/>
    </row>
    <row r="391" spans="3:56" ht="12" hidden="1" customHeight="1">
      <c r="C391" s="1358"/>
      <c r="D391" s="1380"/>
      <c r="E391" s="1380"/>
      <c r="F391" s="1380"/>
      <c r="G391" s="1380"/>
      <c r="H391" s="1380"/>
      <c r="I391" s="1380"/>
      <c r="J391" s="1380"/>
      <c r="AG391" s="1316"/>
      <c r="AH391" s="1316"/>
      <c r="AI391" s="1316"/>
      <c r="AJ391" s="1316"/>
      <c r="AK391" s="1316"/>
      <c r="AL391" s="1316"/>
      <c r="AM391" s="1316"/>
      <c r="AN391" s="1316"/>
      <c r="AO391" s="1316"/>
      <c r="AP391" s="1316"/>
      <c r="AQ391" s="1316"/>
      <c r="AR391" s="1316"/>
      <c r="AS391" s="1301"/>
      <c r="AT391" s="1301"/>
      <c r="AU391" s="1301"/>
      <c r="AV391" s="1301"/>
      <c r="AW391" s="1301"/>
      <c r="AX391" s="1301"/>
      <c r="AY391" s="1301"/>
      <c r="AZ391" s="1301"/>
      <c r="BA391" s="1301"/>
      <c r="BB391" s="1301"/>
      <c r="BC391" s="1301"/>
      <c r="BD391" s="1301"/>
    </row>
    <row r="392" spans="3:56" ht="12" hidden="1" customHeight="1">
      <c r="C392" s="1144"/>
      <c r="AG392" s="1316"/>
      <c r="AH392" s="1316"/>
      <c r="AI392" s="1316"/>
      <c r="AJ392" s="1316"/>
      <c r="AK392" s="1316"/>
      <c r="AL392" s="1316"/>
      <c r="AM392" s="1316"/>
      <c r="AN392" s="1316"/>
      <c r="AO392" s="1316"/>
      <c r="AP392" s="1316"/>
      <c r="AQ392" s="1316"/>
      <c r="AR392" s="1316"/>
      <c r="AS392" s="1301"/>
      <c r="AT392" s="1301"/>
      <c r="AU392" s="1301"/>
      <c r="AV392" s="1301"/>
      <c r="AW392" s="1301"/>
      <c r="AX392" s="1301"/>
      <c r="AY392" s="1301"/>
      <c r="AZ392" s="1301"/>
      <c r="BA392" s="1301"/>
      <c r="BB392" s="1301"/>
      <c r="BC392" s="1301"/>
      <c r="BD392" s="1301"/>
    </row>
    <row r="393" spans="3:56" ht="12" hidden="1" customHeight="1">
      <c r="C393" s="1358"/>
      <c r="D393" s="1380"/>
      <c r="E393" s="1380"/>
      <c r="F393" s="1380"/>
      <c r="G393" s="1380"/>
      <c r="H393" s="1380"/>
      <c r="I393" s="1380"/>
      <c r="J393" s="1380"/>
      <c r="AG393" s="1316"/>
      <c r="AH393" s="1316"/>
      <c r="AI393" s="1316"/>
      <c r="AJ393" s="1316"/>
      <c r="AK393" s="1316"/>
      <c r="AL393" s="1316"/>
      <c r="AM393" s="1316"/>
      <c r="AN393" s="1316"/>
      <c r="AO393" s="1316"/>
      <c r="AP393" s="1316"/>
      <c r="AQ393" s="1316"/>
      <c r="AR393" s="1316"/>
      <c r="AS393" s="1301"/>
      <c r="AT393" s="1301"/>
      <c r="AU393" s="1301"/>
      <c r="AV393" s="1301"/>
      <c r="AW393" s="1301"/>
      <c r="AX393" s="1301"/>
      <c r="AY393" s="1301"/>
      <c r="AZ393" s="1301"/>
      <c r="BA393" s="1301"/>
      <c r="BB393" s="1301"/>
      <c r="BC393" s="1301"/>
      <c r="BD393" s="1301"/>
    </row>
    <row r="394" spans="3:56" ht="12" hidden="1" customHeight="1">
      <c r="C394" s="1144"/>
      <c r="AG394" s="1316"/>
      <c r="AH394" s="1316"/>
      <c r="AI394" s="1316"/>
      <c r="AJ394" s="1316"/>
      <c r="AK394" s="1316"/>
      <c r="AL394" s="1316"/>
      <c r="AM394" s="1316"/>
      <c r="AN394" s="1316"/>
      <c r="AO394" s="1316"/>
      <c r="AP394" s="1316"/>
      <c r="AQ394" s="1316"/>
      <c r="AR394" s="1316"/>
      <c r="AS394" s="1301"/>
      <c r="AT394" s="1301"/>
      <c r="AU394" s="1301"/>
      <c r="AV394" s="1301"/>
      <c r="AW394" s="1301"/>
      <c r="AX394" s="1301"/>
      <c r="AY394" s="1301"/>
      <c r="AZ394" s="1301"/>
      <c r="BA394" s="1301"/>
      <c r="BB394" s="1301"/>
      <c r="BC394" s="1301"/>
      <c r="BD394" s="1301"/>
    </row>
    <row r="395" spans="3:56" ht="12" hidden="1" customHeight="1">
      <c r="C395" s="1144"/>
      <c r="AG395" s="1316"/>
      <c r="AH395" s="1316"/>
      <c r="AI395" s="1316"/>
      <c r="AJ395" s="1316"/>
      <c r="AK395" s="1316"/>
      <c r="AL395" s="1316"/>
      <c r="AM395" s="1316"/>
      <c r="AN395" s="1316"/>
      <c r="AO395" s="1316"/>
      <c r="AP395" s="1316"/>
      <c r="AQ395" s="1316"/>
      <c r="AR395" s="1316"/>
      <c r="AS395" s="1301"/>
      <c r="AT395" s="1301"/>
      <c r="AU395" s="1301"/>
      <c r="AV395" s="1301"/>
      <c r="AW395" s="1301"/>
      <c r="AX395" s="1301"/>
      <c r="AY395" s="1301"/>
      <c r="AZ395" s="1301"/>
      <c r="BA395" s="1301"/>
      <c r="BB395" s="1301"/>
      <c r="BC395" s="1301"/>
      <c r="BD395" s="1301"/>
    </row>
    <row r="396" spans="3:56" ht="12" hidden="1" customHeight="1">
      <c r="C396" s="1381"/>
      <c r="D396" s="1380"/>
      <c r="E396" s="1380"/>
      <c r="F396" s="1380"/>
      <c r="G396" s="1380"/>
      <c r="H396" s="1380"/>
      <c r="I396" s="1380"/>
      <c r="J396" s="1380"/>
      <c r="AG396" s="1316"/>
      <c r="AH396" s="1316"/>
      <c r="AI396" s="1316"/>
      <c r="AJ396" s="1316"/>
      <c r="AK396" s="1316"/>
      <c r="AL396" s="1316"/>
      <c r="AM396" s="1316"/>
      <c r="AN396" s="1316"/>
      <c r="AO396" s="1316"/>
      <c r="AP396" s="1316"/>
      <c r="AQ396" s="1316"/>
      <c r="AR396" s="1316"/>
      <c r="AS396" s="1301"/>
      <c r="AT396" s="1301"/>
      <c r="AU396" s="1301"/>
      <c r="AV396" s="1301"/>
      <c r="AW396" s="1301"/>
      <c r="AX396" s="1301"/>
      <c r="AY396" s="1301"/>
      <c r="AZ396" s="1301"/>
      <c r="BA396" s="1301"/>
      <c r="BB396" s="1301"/>
      <c r="BC396" s="1301"/>
      <c r="BD396" s="1301"/>
    </row>
    <row r="397" spans="3:56" ht="12" hidden="1" customHeight="1">
      <c r="C397" s="1381"/>
      <c r="D397" s="1380"/>
      <c r="E397" s="1380"/>
      <c r="F397" s="1380"/>
      <c r="G397" s="1380"/>
      <c r="H397" s="1380"/>
      <c r="I397" s="1380"/>
      <c r="J397" s="1380"/>
      <c r="AG397" s="1316"/>
      <c r="AH397" s="1316"/>
      <c r="AI397" s="1316"/>
      <c r="AJ397" s="1316"/>
      <c r="AK397" s="1316"/>
      <c r="AL397" s="1316"/>
      <c r="AM397" s="1316"/>
      <c r="AN397" s="1316"/>
      <c r="AO397" s="1316"/>
      <c r="AP397" s="1316"/>
      <c r="AQ397" s="1316"/>
      <c r="AR397" s="1316"/>
      <c r="AS397" s="1301"/>
      <c r="AT397" s="1301"/>
      <c r="AU397" s="1301"/>
      <c r="AV397" s="1301"/>
      <c r="AW397" s="1301"/>
      <c r="AX397" s="1301"/>
      <c r="AY397" s="1301"/>
      <c r="AZ397" s="1301"/>
      <c r="BA397" s="1301"/>
      <c r="BB397" s="1301"/>
      <c r="BC397" s="1301"/>
      <c r="BD397" s="1301"/>
    </row>
    <row r="398" spans="3:56" ht="12" hidden="1" customHeight="1">
      <c r="C398" s="1144"/>
      <c r="AG398" s="1316"/>
      <c r="AH398" s="1316"/>
      <c r="AI398" s="1316"/>
      <c r="AJ398" s="1316"/>
      <c r="AK398" s="1316"/>
      <c r="AL398" s="1316"/>
      <c r="AM398" s="1316"/>
      <c r="AN398" s="1316"/>
      <c r="AO398" s="1316"/>
      <c r="AP398" s="1316"/>
      <c r="AQ398" s="1316"/>
      <c r="AR398" s="1316"/>
      <c r="AS398" s="1301"/>
      <c r="AT398" s="1301"/>
      <c r="AU398" s="1301"/>
      <c r="AV398" s="1301"/>
      <c r="AW398" s="1301"/>
      <c r="AX398" s="1301"/>
      <c r="AY398" s="1301"/>
      <c r="AZ398" s="1301"/>
      <c r="BA398" s="1301"/>
      <c r="BB398" s="1301"/>
      <c r="BC398" s="1301"/>
      <c r="BD398" s="1301"/>
    </row>
    <row r="399" spans="3:56" ht="12" hidden="1" customHeight="1">
      <c r="C399" s="1144"/>
      <c r="AG399" s="1316"/>
      <c r="AH399" s="1316"/>
      <c r="AI399" s="1316"/>
      <c r="AJ399" s="1316"/>
      <c r="AK399" s="1316"/>
      <c r="AL399" s="1316"/>
      <c r="AM399" s="1316"/>
      <c r="AN399" s="1316"/>
      <c r="AO399" s="1316"/>
      <c r="AP399" s="1316"/>
      <c r="AQ399" s="1316"/>
      <c r="AR399" s="1316"/>
      <c r="AS399" s="1301"/>
      <c r="AT399" s="1301"/>
      <c r="AU399" s="1301"/>
      <c r="AV399" s="1301"/>
      <c r="AW399" s="1301"/>
      <c r="AX399" s="1301"/>
      <c r="AY399" s="1301"/>
      <c r="AZ399" s="1301"/>
      <c r="BA399" s="1301"/>
      <c r="BB399" s="1301"/>
      <c r="BC399" s="1301"/>
      <c r="BD399" s="1301"/>
    </row>
    <row r="400" spans="3:56" ht="12" hidden="1" customHeight="1">
      <c r="C400" s="1358"/>
      <c r="D400" s="1380"/>
      <c r="E400" s="1380"/>
      <c r="F400" s="1380"/>
      <c r="G400" s="1380"/>
      <c r="H400" s="1380"/>
      <c r="I400" s="1380"/>
      <c r="J400" s="1380"/>
      <c r="AG400" s="1316"/>
      <c r="AH400" s="1316"/>
      <c r="AI400" s="1316"/>
      <c r="AJ400" s="1316"/>
      <c r="AK400" s="1316"/>
      <c r="AL400" s="1316"/>
      <c r="AM400" s="1316"/>
      <c r="AN400" s="1316"/>
      <c r="AO400" s="1316"/>
      <c r="AP400" s="1316"/>
      <c r="AQ400" s="1316"/>
      <c r="AR400" s="1316"/>
      <c r="AS400" s="1301"/>
      <c r="AT400" s="1301"/>
      <c r="AU400" s="1301"/>
      <c r="AV400" s="1301"/>
      <c r="AW400" s="1301"/>
      <c r="AX400" s="1301"/>
      <c r="AY400" s="1301"/>
      <c r="AZ400" s="1301"/>
      <c r="BA400" s="1301"/>
      <c r="BB400" s="1301"/>
      <c r="BC400" s="1301"/>
      <c r="BD400" s="1301"/>
    </row>
    <row r="401" spans="3:56" ht="12" hidden="1" customHeight="1">
      <c r="C401" s="1144"/>
      <c r="AG401" s="1316"/>
      <c r="AH401" s="1316"/>
      <c r="AI401" s="1316"/>
      <c r="AJ401" s="1316"/>
      <c r="AK401" s="1316"/>
      <c r="AL401" s="1316"/>
      <c r="AM401" s="1316"/>
      <c r="AN401" s="1316"/>
      <c r="AO401" s="1316"/>
      <c r="AP401" s="1316"/>
      <c r="AQ401" s="1316"/>
      <c r="AR401" s="1316"/>
      <c r="AS401" s="1301"/>
      <c r="AT401" s="1301"/>
      <c r="AU401" s="1301"/>
      <c r="AV401" s="1301"/>
      <c r="AW401" s="1301"/>
      <c r="AX401" s="1301"/>
      <c r="AY401" s="1301"/>
      <c r="AZ401" s="1301"/>
      <c r="BA401" s="1301"/>
      <c r="BB401" s="1301"/>
      <c r="BC401" s="1301"/>
      <c r="BD401" s="1301"/>
    </row>
    <row r="402" spans="3:56" ht="12" hidden="1" customHeight="1">
      <c r="C402" s="1144"/>
      <c r="AG402" s="1316"/>
      <c r="AH402" s="1316"/>
      <c r="AI402" s="1316"/>
      <c r="AJ402" s="1316"/>
      <c r="AK402" s="1316"/>
      <c r="AL402" s="1316"/>
      <c r="AM402" s="1316"/>
      <c r="AN402" s="1316"/>
      <c r="AO402" s="1316"/>
      <c r="AP402" s="1316"/>
      <c r="AQ402" s="1316"/>
      <c r="AR402" s="1316"/>
      <c r="AS402" s="1301"/>
      <c r="AT402" s="1301"/>
      <c r="AU402" s="1301"/>
      <c r="AV402" s="1301"/>
      <c r="AW402" s="1301"/>
      <c r="AX402" s="1301"/>
      <c r="AY402" s="1301"/>
      <c r="AZ402" s="1301"/>
      <c r="BA402" s="1301"/>
      <c r="BB402" s="1301"/>
      <c r="BC402" s="1301"/>
      <c r="BD402" s="1301"/>
    </row>
    <row r="403" spans="3:56" ht="12" hidden="1" customHeight="1">
      <c r="C403" s="1358"/>
      <c r="D403" s="1380"/>
      <c r="E403" s="1380"/>
      <c r="F403" s="1380"/>
      <c r="G403" s="1380"/>
      <c r="H403" s="1380"/>
      <c r="I403" s="1380"/>
      <c r="J403" s="1380"/>
      <c r="AG403" s="1316"/>
      <c r="AH403" s="1316"/>
      <c r="AI403" s="1316"/>
      <c r="AJ403" s="1316"/>
      <c r="AK403" s="1316"/>
      <c r="AL403" s="1316"/>
      <c r="AM403" s="1316"/>
      <c r="AN403" s="1316"/>
      <c r="AO403" s="1316"/>
      <c r="AP403" s="1316"/>
      <c r="AQ403" s="1316"/>
      <c r="AR403" s="1316"/>
      <c r="AS403" s="1301"/>
      <c r="AT403" s="1301"/>
      <c r="AU403" s="1301"/>
      <c r="AV403" s="1301"/>
      <c r="AW403" s="1301"/>
      <c r="AX403" s="1301"/>
      <c r="AY403" s="1301"/>
      <c r="AZ403" s="1301"/>
      <c r="BA403" s="1301"/>
      <c r="BB403" s="1301"/>
      <c r="BC403" s="1301"/>
      <c r="BD403" s="1301"/>
    </row>
    <row r="404" spans="3:56" ht="12" hidden="1" customHeight="1">
      <c r="C404" s="1144"/>
      <c r="AG404" s="1316"/>
      <c r="AH404" s="1316"/>
      <c r="AI404" s="1316"/>
      <c r="AJ404" s="1316"/>
      <c r="AK404" s="1316"/>
      <c r="AL404" s="1316"/>
      <c r="AM404" s="1316"/>
      <c r="AN404" s="1316"/>
      <c r="AO404" s="1316"/>
      <c r="AP404" s="1316"/>
      <c r="AQ404" s="1316"/>
      <c r="AR404" s="1316"/>
      <c r="AS404" s="1301"/>
      <c r="AT404" s="1301"/>
      <c r="AU404" s="1301"/>
      <c r="AV404" s="1301"/>
      <c r="AW404" s="1301"/>
      <c r="AX404" s="1301"/>
      <c r="AY404" s="1301"/>
      <c r="AZ404" s="1301"/>
      <c r="BA404" s="1301"/>
      <c r="BB404" s="1301"/>
      <c r="BC404" s="1301"/>
      <c r="BD404" s="1301"/>
    </row>
    <row r="405" spans="3:56" ht="12" hidden="1" customHeight="1">
      <c r="C405" s="1144"/>
      <c r="AG405" s="1316"/>
      <c r="AH405" s="1316"/>
      <c r="AI405" s="1316"/>
      <c r="AJ405" s="1316"/>
      <c r="AK405" s="1316"/>
      <c r="AL405" s="1316"/>
      <c r="AM405" s="1316"/>
      <c r="AN405" s="1316"/>
      <c r="AO405" s="1316"/>
      <c r="AP405" s="1316"/>
      <c r="AQ405" s="1316"/>
      <c r="AR405" s="1316"/>
      <c r="AS405" s="1301"/>
      <c r="AT405" s="1301"/>
      <c r="AU405" s="1301"/>
      <c r="AV405" s="1301"/>
      <c r="AW405" s="1301"/>
      <c r="AX405" s="1301"/>
      <c r="AY405" s="1301"/>
      <c r="AZ405" s="1301"/>
      <c r="BA405" s="1301"/>
      <c r="BB405" s="1301"/>
      <c r="BC405" s="1301"/>
      <c r="BD405" s="1301"/>
    </row>
    <row r="406" spans="3:56" ht="12" hidden="1" customHeight="1">
      <c r="C406" s="1381"/>
      <c r="D406" s="1380"/>
      <c r="E406" s="1380"/>
      <c r="F406" s="1380"/>
      <c r="G406" s="1380"/>
      <c r="H406" s="1380"/>
      <c r="I406" s="1380"/>
      <c r="J406" s="1380"/>
      <c r="AG406" s="1316"/>
      <c r="AH406" s="1316"/>
      <c r="AI406" s="1316"/>
      <c r="AJ406" s="1316"/>
      <c r="AK406" s="1316"/>
      <c r="AL406" s="1316"/>
      <c r="AM406" s="1316"/>
      <c r="AN406" s="1316"/>
      <c r="AO406" s="1316"/>
      <c r="AP406" s="1316"/>
      <c r="AQ406" s="1316"/>
      <c r="AR406" s="1316"/>
      <c r="AS406" s="1301"/>
      <c r="AT406" s="1301"/>
      <c r="AU406" s="1301"/>
      <c r="AV406" s="1301"/>
      <c r="AW406" s="1301"/>
      <c r="AX406" s="1301"/>
      <c r="AY406" s="1301"/>
      <c r="AZ406" s="1301"/>
      <c r="BA406" s="1301"/>
      <c r="BB406" s="1301"/>
      <c r="BC406" s="1301"/>
      <c r="BD406" s="1301"/>
    </row>
    <row r="407" spans="3:56" ht="12" hidden="1" customHeight="1">
      <c r="C407" s="1144"/>
      <c r="AG407" s="1316"/>
      <c r="AH407" s="1316"/>
      <c r="AI407" s="1316"/>
      <c r="AJ407" s="1316"/>
      <c r="AK407" s="1316"/>
      <c r="AL407" s="1316"/>
      <c r="AM407" s="1316"/>
      <c r="AN407" s="1316"/>
      <c r="AO407" s="1316"/>
      <c r="AP407" s="1316"/>
      <c r="AQ407" s="1316"/>
      <c r="AR407" s="1316"/>
      <c r="AS407" s="1301"/>
      <c r="AT407" s="1301"/>
      <c r="AU407" s="1301"/>
      <c r="AV407" s="1301"/>
      <c r="AW407" s="1301"/>
      <c r="AX407" s="1301"/>
      <c r="AY407" s="1301"/>
      <c r="AZ407" s="1301"/>
      <c r="BA407" s="1301"/>
      <c r="BB407" s="1301"/>
      <c r="BC407" s="1301"/>
      <c r="BD407" s="1301"/>
    </row>
    <row r="408" spans="3:56" ht="12" hidden="1" customHeight="1">
      <c r="C408" s="1358"/>
      <c r="D408" s="1380"/>
      <c r="E408" s="1380"/>
      <c r="F408" s="1380"/>
      <c r="G408" s="1380"/>
      <c r="H408" s="1380"/>
      <c r="I408" s="1380"/>
      <c r="J408" s="1380"/>
      <c r="AG408" s="1316"/>
      <c r="AH408" s="1316"/>
      <c r="AI408" s="1316"/>
      <c r="AJ408" s="1316"/>
      <c r="AK408" s="1316"/>
      <c r="AL408" s="1316"/>
      <c r="AM408" s="1316"/>
      <c r="AN408" s="1316"/>
      <c r="AO408" s="1316"/>
      <c r="AP408" s="1316"/>
      <c r="AQ408" s="1316"/>
      <c r="AR408" s="1316"/>
      <c r="AS408" s="1301"/>
      <c r="AT408" s="1301"/>
      <c r="AU408" s="1301"/>
      <c r="AV408" s="1301"/>
      <c r="AW408" s="1301"/>
      <c r="AX408" s="1301"/>
      <c r="AY408" s="1301"/>
      <c r="AZ408" s="1301"/>
      <c r="BA408" s="1301"/>
      <c r="BB408" s="1301"/>
      <c r="BC408" s="1301"/>
      <c r="BD408" s="1301"/>
    </row>
    <row r="409" spans="3:56" ht="12" hidden="1" customHeight="1">
      <c r="C409" s="1144"/>
      <c r="AG409" s="1316"/>
      <c r="AH409" s="1316"/>
      <c r="AI409" s="1316"/>
      <c r="AJ409" s="1316"/>
      <c r="AK409" s="1316"/>
      <c r="AL409" s="1316"/>
      <c r="AM409" s="1316"/>
      <c r="AN409" s="1316"/>
      <c r="AO409" s="1316"/>
      <c r="AP409" s="1316"/>
      <c r="AQ409" s="1316"/>
      <c r="AR409" s="1316"/>
      <c r="AS409" s="1301"/>
      <c r="AT409" s="1301"/>
      <c r="AU409" s="1301"/>
      <c r="AV409" s="1301"/>
      <c r="AW409" s="1301"/>
      <c r="AX409" s="1301"/>
      <c r="AY409" s="1301"/>
      <c r="AZ409" s="1301"/>
      <c r="BA409" s="1301"/>
      <c r="BB409" s="1301"/>
      <c r="BC409" s="1301"/>
      <c r="BD409" s="1301"/>
    </row>
    <row r="410" spans="3:56" ht="12" hidden="1" customHeight="1">
      <c r="C410" s="1144"/>
      <c r="AG410" s="1316"/>
      <c r="AH410" s="1316"/>
      <c r="AI410" s="1316"/>
      <c r="AJ410" s="1316"/>
      <c r="AK410" s="1316"/>
      <c r="AL410" s="1316"/>
      <c r="AM410" s="1316"/>
      <c r="AN410" s="1316"/>
      <c r="AO410" s="1316"/>
      <c r="AP410" s="1316"/>
      <c r="AQ410" s="1316"/>
      <c r="AR410" s="1316"/>
      <c r="AS410" s="1301"/>
      <c r="AT410" s="1301"/>
      <c r="AU410" s="1301"/>
      <c r="AV410" s="1301"/>
      <c r="AW410" s="1301"/>
      <c r="AX410" s="1301"/>
      <c r="AY410" s="1301"/>
      <c r="AZ410" s="1301"/>
      <c r="BA410" s="1301"/>
      <c r="BB410" s="1301"/>
      <c r="BC410" s="1301"/>
      <c r="BD410" s="1301"/>
    </row>
    <row r="411" spans="3:56" ht="12" hidden="1" customHeight="1">
      <c r="C411" s="1358"/>
      <c r="D411" s="1380"/>
      <c r="E411" s="1380"/>
      <c r="F411" s="1380"/>
      <c r="G411" s="1380"/>
      <c r="H411" s="1380"/>
      <c r="I411" s="1380"/>
      <c r="J411" s="1380"/>
      <c r="AG411" s="1316"/>
      <c r="AH411" s="1316"/>
      <c r="AI411" s="1316"/>
      <c r="AJ411" s="1316"/>
      <c r="AK411" s="1316"/>
      <c r="AL411" s="1316"/>
      <c r="AM411" s="1316"/>
      <c r="AN411" s="1316"/>
      <c r="AO411" s="1316"/>
      <c r="AP411" s="1316"/>
      <c r="AQ411" s="1316"/>
      <c r="AR411" s="1316"/>
      <c r="AS411" s="1301"/>
      <c r="AT411" s="1301"/>
      <c r="AU411" s="1301"/>
      <c r="AV411" s="1301"/>
      <c r="AW411" s="1301"/>
      <c r="AX411" s="1301"/>
      <c r="AY411" s="1301"/>
      <c r="AZ411" s="1301"/>
      <c r="BA411" s="1301"/>
      <c r="BB411" s="1301"/>
      <c r="BC411" s="1301"/>
      <c r="BD411" s="1301"/>
    </row>
    <row r="412" spans="3:56" ht="12" hidden="1" customHeight="1">
      <c r="C412" s="1144"/>
      <c r="AG412" s="1316"/>
      <c r="AH412" s="1316"/>
      <c r="AI412" s="1316"/>
      <c r="AJ412" s="1316"/>
      <c r="AK412" s="1316"/>
      <c r="AL412" s="1316"/>
      <c r="AM412" s="1316"/>
      <c r="AN412" s="1316"/>
      <c r="AO412" s="1316"/>
      <c r="AP412" s="1316"/>
      <c r="AQ412" s="1316"/>
      <c r="AR412" s="1316"/>
      <c r="AS412" s="1301"/>
      <c r="AT412" s="1301"/>
      <c r="AU412" s="1301"/>
      <c r="AV412" s="1301"/>
      <c r="AW412" s="1301"/>
      <c r="AX412" s="1301"/>
      <c r="AY412" s="1301"/>
      <c r="AZ412" s="1301"/>
      <c r="BA412" s="1301"/>
      <c r="BB412" s="1301"/>
      <c r="BC412" s="1301"/>
      <c r="BD412" s="1301"/>
    </row>
    <row r="413" spans="3:56" ht="12" hidden="1" customHeight="1">
      <c r="C413" s="1144"/>
      <c r="AG413" s="1316"/>
      <c r="AH413" s="1316"/>
      <c r="AI413" s="1316"/>
      <c r="AJ413" s="1316"/>
      <c r="AK413" s="1316"/>
      <c r="AL413" s="1316"/>
      <c r="AM413" s="1316"/>
      <c r="AN413" s="1316"/>
      <c r="AO413" s="1316"/>
      <c r="AP413" s="1316"/>
      <c r="AQ413" s="1316"/>
      <c r="AR413" s="1316"/>
      <c r="AS413" s="1301"/>
      <c r="AT413" s="1301"/>
      <c r="AU413" s="1301"/>
      <c r="AV413" s="1301"/>
      <c r="AW413" s="1301"/>
      <c r="AX413" s="1301"/>
      <c r="AY413" s="1301"/>
      <c r="AZ413" s="1301"/>
      <c r="BA413" s="1301"/>
      <c r="BB413" s="1301"/>
      <c r="BC413" s="1301"/>
      <c r="BD413" s="1301"/>
    </row>
    <row r="414" spans="3:56" ht="12" hidden="1" customHeight="1">
      <c r="C414" s="1382"/>
      <c r="D414" s="1380"/>
      <c r="E414" s="1380"/>
      <c r="F414" s="1380"/>
      <c r="G414" s="1380"/>
      <c r="H414" s="1380"/>
      <c r="I414" s="1380"/>
      <c r="J414" s="1380"/>
      <c r="AG414" s="1316"/>
      <c r="AH414" s="1316"/>
      <c r="AI414" s="1316"/>
      <c r="AJ414" s="1316"/>
      <c r="AK414" s="1316"/>
      <c r="AL414" s="1316"/>
      <c r="AM414" s="1316"/>
      <c r="AN414" s="1316"/>
      <c r="AO414" s="1316"/>
      <c r="AP414" s="1316"/>
      <c r="AQ414" s="1316"/>
      <c r="AR414" s="1316"/>
      <c r="AS414" s="1301"/>
      <c r="AT414" s="1301"/>
      <c r="AU414" s="1301"/>
      <c r="AV414" s="1301"/>
      <c r="AW414" s="1301"/>
      <c r="AX414" s="1301"/>
      <c r="AY414" s="1301"/>
      <c r="AZ414" s="1301"/>
      <c r="BA414" s="1301"/>
      <c r="BB414" s="1301"/>
      <c r="BC414" s="1301"/>
      <c r="BD414" s="1301"/>
    </row>
    <row r="415" spans="3:56" ht="12" hidden="1" customHeight="1">
      <c r="C415" s="1391"/>
      <c r="D415" s="1380"/>
      <c r="E415" s="1380"/>
      <c r="F415" s="1380"/>
      <c r="G415" s="1380"/>
      <c r="H415" s="1380"/>
      <c r="I415" s="1380"/>
      <c r="J415" s="1380"/>
      <c r="AG415" s="1316"/>
      <c r="AH415" s="1316"/>
      <c r="AI415" s="1316"/>
      <c r="AJ415" s="1316"/>
      <c r="AK415" s="1316"/>
      <c r="AL415" s="1316"/>
      <c r="AM415" s="1316"/>
      <c r="AN415" s="1316"/>
      <c r="AO415" s="1316"/>
      <c r="AP415" s="1316"/>
      <c r="AQ415" s="1316"/>
      <c r="AR415" s="1316"/>
      <c r="AS415" s="1301"/>
      <c r="AT415" s="1301"/>
      <c r="AU415" s="1301"/>
      <c r="AV415" s="1301"/>
      <c r="AW415" s="1301"/>
      <c r="AX415" s="1301"/>
      <c r="AY415" s="1301"/>
      <c r="AZ415" s="1301"/>
      <c r="BA415" s="1301"/>
      <c r="BB415" s="1301"/>
      <c r="BC415" s="1301"/>
      <c r="BD415" s="1301"/>
    </row>
    <row r="416" spans="3:56" ht="12" hidden="1" customHeight="1">
      <c r="C416" s="1144"/>
      <c r="AG416" s="1316"/>
      <c r="AH416" s="1316"/>
      <c r="AI416" s="1316"/>
      <c r="AJ416" s="1316"/>
      <c r="AK416" s="1316"/>
      <c r="AL416" s="1316"/>
      <c r="AM416" s="1316"/>
      <c r="AN416" s="1316"/>
      <c r="AO416" s="1316"/>
      <c r="AP416" s="1316"/>
      <c r="AQ416" s="1316"/>
      <c r="AR416" s="1316"/>
      <c r="AS416" s="1301"/>
      <c r="AT416" s="1301"/>
      <c r="AU416" s="1301"/>
      <c r="AV416" s="1301"/>
      <c r="AW416" s="1301"/>
      <c r="AX416" s="1301"/>
      <c r="AY416" s="1301"/>
      <c r="AZ416" s="1301"/>
      <c r="BA416" s="1301"/>
      <c r="BB416" s="1301"/>
      <c r="BC416" s="1301"/>
      <c r="BD416" s="1301"/>
    </row>
    <row r="417" spans="3:56" ht="12" hidden="1" customHeight="1">
      <c r="C417" s="1144"/>
      <c r="AG417" s="1316"/>
      <c r="AH417" s="1316"/>
      <c r="AI417" s="1316"/>
      <c r="AJ417" s="1316"/>
      <c r="AK417" s="1316"/>
      <c r="AL417" s="1316"/>
      <c r="AM417" s="1316"/>
      <c r="AN417" s="1316"/>
      <c r="AO417" s="1316"/>
      <c r="AP417" s="1316"/>
      <c r="AQ417" s="1316"/>
      <c r="AR417" s="1316"/>
      <c r="AS417" s="1301"/>
      <c r="AT417" s="1301"/>
      <c r="AU417" s="1301"/>
      <c r="AV417" s="1301"/>
      <c r="AW417" s="1301"/>
      <c r="AX417" s="1301"/>
      <c r="AY417" s="1301"/>
      <c r="AZ417" s="1301"/>
      <c r="BA417" s="1301"/>
      <c r="BB417" s="1301"/>
      <c r="BC417" s="1301"/>
      <c r="BD417" s="1301"/>
    </row>
    <row r="418" spans="3:56" ht="12" hidden="1" customHeight="1">
      <c r="C418" s="1358"/>
      <c r="D418" s="1380"/>
      <c r="E418" s="1380"/>
      <c r="F418" s="1380"/>
      <c r="G418" s="1380"/>
      <c r="H418" s="1380"/>
      <c r="I418" s="1380"/>
      <c r="J418" s="1380"/>
      <c r="AG418" s="1316"/>
      <c r="AH418" s="1316"/>
      <c r="AI418" s="1316"/>
      <c r="AJ418" s="1316"/>
      <c r="AK418" s="1316"/>
      <c r="AL418" s="1316"/>
      <c r="AM418" s="1316"/>
      <c r="AN418" s="1316"/>
      <c r="AO418" s="1316"/>
      <c r="AP418" s="1316"/>
      <c r="AQ418" s="1316"/>
      <c r="AR418" s="1316"/>
      <c r="AS418" s="1301"/>
      <c r="AT418" s="1301"/>
      <c r="AU418" s="1301"/>
      <c r="AV418" s="1301"/>
      <c r="AW418" s="1301"/>
      <c r="AX418" s="1301"/>
      <c r="AY418" s="1301"/>
      <c r="AZ418" s="1301"/>
      <c r="BA418" s="1301"/>
      <c r="BB418" s="1301"/>
      <c r="BC418" s="1301"/>
      <c r="BD418" s="1301"/>
    </row>
    <row r="419" spans="3:56" ht="12" hidden="1" customHeight="1">
      <c r="C419" s="1358"/>
      <c r="D419" s="1380"/>
      <c r="E419" s="1380"/>
      <c r="F419" s="1380"/>
      <c r="G419" s="1380"/>
      <c r="H419" s="1380"/>
      <c r="I419" s="1380"/>
      <c r="J419" s="1380"/>
      <c r="AG419" s="1316"/>
      <c r="AH419" s="1316"/>
      <c r="AI419" s="1316"/>
      <c r="AJ419" s="1316"/>
      <c r="AK419" s="1316"/>
      <c r="AL419" s="1316"/>
      <c r="AM419" s="1316"/>
      <c r="AN419" s="1316"/>
      <c r="AO419" s="1316"/>
      <c r="AP419" s="1316"/>
      <c r="AQ419" s="1316"/>
      <c r="AR419" s="1316"/>
      <c r="AS419" s="1301"/>
      <c r="AT419" s="1301"/>
      <c r="AU419" s="1301"/>
      <c r="AV419" s="1301"/>
      <c r="AW419" s="1301"/>
      <c r="AX419" s="1301"/>
      <c r="AY419" s="1301"/>
      <c r="AZ419" s="1301"/>
      <c r="BA419" s="1301"/>
      <c r="BB419" s="1301"/>
      <c r="BC419" s="1301"/>
      <c r="BD419" s="1301"/>
    </row>
    <row r="420" spans="3:56" ht="12" hidden="1" customHeight="1">
      <c r="C420" s="1144"/>
      <c r="AG420" s="1316"/>
      <c r="AH420" s="1316"/>
      <c r="AI420" s="1316"/>
      <c r="AJ420" s="1316"/>
      <c r="AK420" s="1316"/>
      <c r="AL420" s="1316"/>
      <c r="AM420" s="1316"/>
      <c r="AN420" s="1316"/>
      <c r="AO420" s="1316"/>
      <c r="AP420" s="1316"/>
      <c r="AQ420" s="1316"/>
      <c r="AR420" s="1316"/>
      <c r="AS420" s="1301"/>
      <c r="AT420" s="1301"/>
      <c r="AU420" s="1301"/>
      <c r="AV420" s="1301"/>
      <c r="AW420" s="1301"/>
      <c r="AX420" s="1301"/>
      <c r="AY420" s="1301"/>
      <c r="AZ420" s="1301"/>
      <c r="BA420" s="1301"/>
      <c r="BB420" s="1301"/>
      <c r="BC420" s="1301"/>
      <c r="BD420" s="1301"/>
    </row>
    <row r="421" spans="3:56" ht="12" hidden="1" customHeight="1">
      <c r="AG421" s="1316"/>
      <c r="AH421" s="1316"/>
      <c r="AI421" s="1316"/>
      <c r="AJ421" s="1316"/>
      <c r="AK421" s="1316"/>
      <c r="AL421" s="1316"/>
      <c r="AM421" s="1316"/>
      <c r="AN421" s="1316"/>
      <c r="AO421" s="1316"/>
      <c r="AP421" s="1316"/>
      <c r="AQ421" s="1316"/>
      <c r="AR421" s="1316"/>
      <c r="AS421" s="1301"/>
      <c r="AT421" s="1301"/>
      <c r="AU421" s="1301"/>
      <c r="AV421" s="1301"/>
      <c r="AW421" s="1301"/>
      <c r="AX421" s="1301"/>
      <c r="AY421" s="1301"/>
      <c r="AZ421" s="1301"/>
      <c r="BA421" s="1301"/>
      <c r="BB421" s="1301"/>
      <c r="BC421" s="1301"/>
      <c r="BD421" s="1301"/>
    </row>
    <row r="422" spans="3:56" ht="12" hidden="1" customHeight="1">
      <c r="C422" s="1358"/>
      <c r="D422" s="1380"/>
      <c r="E422" s="1380"/>
      <c r="F422" s="1380"/>
      <c r="G422" s="1380"/>
      <c r="H422" s="1380"/>
      <c r="I422" s="1380"/>
      <c r="J422" s="1380"/>
      <c r="AG422" s="1316"/>
      <c r="AH422" s="1316"/>
      <c r="AI422" s="1316"/>
      <c r="AJ422" s="1316"/>
      <c r="AK422" s="1316"/>
      <c r="AL422" s="1316"/>
      <c r="AM422" s="1316"/>
      <c r="AN422" s="1316"/>
      <c r="AO422" s="1316"/>
      <c r="AP422" s="1316"/>
      <c r="AQ422" s="1316"/>
      <c r="AR422" s="1316"/>
      <c r="AS422" s="1301"/>
      <c r="AT422" s="1301"/>
      <c r="AU422" s="1301"/>
      <c r="AV422" s="1301"/>
      <c r="AW422" s="1301"/>
      <c r="AX422" s="1301"/>
      <c r="AY422" s="1301"/>
      <c r="AZ422" s="1301"/>
      <c r="BA422" s="1301"/>
      <c r="BB422" s="1301"/>
      <c r="BC422" s="1301"/>
      <c r="BD422" s="1301"/>
    </row>
    <row r="423" spans="3:56" ht="12" hidden="1" customHeight="1">
      <c r="C423" s="1382"/>
      <c r="D423" s="1380"/>
      <c r="E423" s="1380"/>
      <c r="F423" s="1380"/>
      <c r="G423" s="1380"/>
      <c r="H423" s="1380"/>
      <c r="I423" s="1380"/>
      <c r="J423" s="1380"/>
      <c r="AG423" s="1316"/>
      <c r="AH423" s="1316"/>
      <c r="AI423" s="1316"/>
      <c r="AJ423" s="1316"/>
      <c r="AK423" s="1316"/>
      <c r="AL423" s="1316"/>
      <c r="AM423" s="1316"/>
      <c r="AN423" s="1316"/>
      <c r="AO423" s="1316"/>
      <c r="AP423" s="1316"/>
      <c r="AQ423" s="1316"/>
      <c r="AR423" s="1316"/>
      <c r="AS423" s="1301"/>
      <c r="AT423" s="1301"/>
      <c r="AU423" s="1301"/>
      <c r="AV423" s="1301"/>
      <c r="AW423" s="1301"/>
      <c r="AX423" s="1301"/>
      <c r="AY423" s="1301"/>
      <c r="AZ423" s="1301"/>
      <c r="BA423" s="1301"/>
      <c r="BB423" s="1301"/>
      <c r="BC423" s="1301"/>
      <c r="BD423" s="1301"/>
    </row>
    <row r="424" spans="3:56" ht="12" hidden="1" customHeight="1">
      <c r="C424" s="1382"/>
      <c r="D424" s="1380"/>
      <c r="E424" s="1380"/>
      <c r="F424" s="1380"/>
      <c r="G424" s="1380"/>
      <c r="H424" s="1380"/>
      <c r="I424" s="1380"/>
      <c r="J424" s="1380"/>
      <c r="AG424" s="1316"/>
      <c r="AH424" s="1316"/>
      <c r="AI424" s="1316"/>
      <c r="AJ424" s="1316"/>
      <c r="AK424" s="1316"/>
      <c r="AL424" s="1316"/>
      <c r="AM424" s="1316"/>
      <c r="AN424" s="1316"/>
      <c r="AO424" s="1316"/>
      <c r="AP424" s="1316"/>
      <c r="AQ424" s="1316"/>
      <c r="AR424" s="1316"/>
      <c r="AS424" s="1301"/>
      <c r="AT424" s="1301"/>
      <c r="AU424" s="1301"/>
      <c r="AV424" s="1301"/>
      <c r="AW424" s="1301"/>
      <c r="AX424" s="1301"/>
      <c r="AY424" s="1301"/>
      <c r="AZ424" s="1301"/>
      <c r="BA424" s="1301"/>
      <c r="BB424" s="1301"/>
      <c r="BC424" s="1301"/>
      <c r="BD424" s="1301"/>
    </row>
    <row r="425" spans="3:56" ht="12" hidden="1" customHeight="1">
      <c r="C425" s="1144"/>
      <c r="AG425" s="1316"/>
      <c r="AH425" s="1316"/>
      <c r="AI425" s="1316"/>
      <c r="AJ425" s="1316"/>
      <c r="AK425" s="1316"/>
      <c r="AL425" s="1316"/>
      <c r="AM425" s="1316"/>
      <c r="AN425" s="1316"/>
      <c r="AO425" s="1316"/>
      <c r="AP425" s="1316"/>
      <c r="AQ425" s="1316"/>
      <c r="AR425" s="1316"/>
      <c r="AS425" s="1301"/>
      <c r="AT425" s="1301"/>
      <c r="AU425" s="1301"/>
      <c r="AV425" s="1301"/>
      <c r="AW425" s="1301"/>
      <c r="AX425" s="1301"/>
      <c r="AY425" s="1301"/>
      <c r="AZ425" s="1301"/>
      <c r="BA425" s="1301"/>
      <c r="BB425" s="1301"/>
      <c r="BC425" s="1301"/>
      <c r="BD425" s="1301"/>
    </row>
    <row r="426" spans="3:56" ht="12" hidden="1" customHeight="1">
      <c r="C426" s="1358"/>
      <c r="D426" s="1380"/>
      <c r="E426" s="1380"/>
      <c r="F426" s="1380"/>
      <c r="G426" s="1380"/>
      <c r="H426" s="1380"/>
      <c r="I426" s="1380"/>
      <c r="J426" s="1380"/>
      <c r="AG426" s="1316"/>
      <c r="AH426" s="1316"/>
      <c r="AI426" s="1316"/>
      <c r="AJ426" s="1316"/>
      <c r="AK426" s="1316"/>
      <c r="AL426" s="1316"/>
      <c r="AM426" s="1316"/>
      <c r="AN426" s="1316"/>
      <c r="AO426" s="1316"/>
      <c r="AP426" s="1316"/>
      <c r="AQ426" s="1316"/>
      <c r="AR426" s="1316"/>
      <c r="AS426" s="1301"/>
      <c r="AT426" s="1301"/>
      <c r="AU426" s="1301"/>
      <c r="AV426" s="1301"/>
      <c r="AW426" s="1301"/>
      <c r="AX426" s="1301"/>
      <c r="AY426" s="1301"/>
      <c r="AZ426" s="1301"/>
      <c r="BA426" s="1301"/>
      <c r="BB426" s="1301"/>
      <c r="BC426" s="1301"/>
      <c r="BD426" s="1301"/>
    </row>
    <row r="427" spans="3:56" ht="12" hidden="1" customHeight="1">
      <c r="C427" s="1358"/>
      <c r="D427" s="1380"/>
      <c r="E427" s="1380"/>
      <c r="F427" s="1380"/>
      <c r="G427" s="1380"/>
      <c r="H427" s="1380"/>
      <c r="I427" s="1380"/>
      <c r="J427" s="1380"/>
      <c r="AG427" s="1316"/>
      <c r="AH427" s="1316"/>
      <c r="AI427" s="1316"/>
      <c r="AJ427" s="1316"/>
      <c r="AK427" s="1316"/>
      <c r="AL427" s="1316"/>
      <c r="AM427" s="1316"/>
      <c r="AN427" s="1316"/>
      <c r="AO427" s="1316"/>
      <c r="AP427" s="1316"/>
      <c r="AQ427" s="1316"/>
      <c r="AR427" s="1316"/>
      <c r="AS427" s="1301"/>
      <c r="AT427" s="1301"/>
      <c r="AU427" s="1301"/>
      <c r="AV427" s="1301"/>
      <c r="AW427" s="1301"/>
      <c r="AX427" s="1301"/>
      <c r="AY427" s="1301"/>
      <c r="AZ427" s="1301"/>
      <c r="BA427" s="1301"/>
      <c r="BB427" s="1301"/>
      <c r="BC427" s="1301"/>
      <c r="BD427" s="1301"/>
    </row>
    <row r="428" spans="3:56" ht="12" hidden="1" customHeight="1">
      <c r="C428" s="1144"/>
      <c r="AG428" s="1316"/>
      <c r="AH428" s="1316"/>
      <c r="AI428" s="1316"/>
      <c r="AJ428" s="1316"/>
      <c r="AK428" s="1316"/>
      <c r="AL428" s="1316"/>
      <c r="AM428" s="1316"/>
      <c r="AN428" s="1316"/>
      <c r="AO428" s="1316"/>
      <c r="AP428" s="1316"/>
      <c r="AQ428" s="1316"/>
      <c r="AR428" s="1316"/>
      <c r="AS428" s="1301"/>
      <c r="AT428" s="1301"/>
      <c r="AU428" s="1301"/>
      <c r="AV428" s="1301"/>
      <c r="AW428" s="1301"/>
      <c r="AX428" s="1301"/>
      <c r="AY428" s="1301"/>
      <c r="AZ428" s="1301"/>
      <c r="BA428" s="1301"/>
      <c r="BB428" s="1301"/>
      <c r="BC428" s="1301"/>
      <c r="BD428" s="1301"/>
    </row>
    <row r="429" spans="3:56" ht="12" hidden="1" customHeight="1">
      <c r="C429" s="1358"/>
      <c r="D429" s="1380"/>
      <c r="E429" s="1380"/>
      <c r="F429" s="1380"/>
      <c r="G429" s="1380"/>
      <c r="H429" s="1380"/>
      <c r="I429" s="1380"/>
      <c r="J429" s="1380"/>
      <c r="AG429" s="1316"/>
      <c r="AH429" s="1316"/>
      <c r="AI429" s="1316"/>
      <c r="AJ429" s="1316"/>
      <c r="AK429" s="1316"/>
      <c r="AL429" s="1316"/>
      <c r="AM429" s="1316"/>
      <c r="AN429" s="1316"/>
      <c r="AO429" s="1316"/>
      <c r="AP429" s="1316"/>
      <c r="AQ429" s="1316"/>
      <c r="AR429" s="1316"/>
      <c r="AS429" s="1301"/>
      <c r="AT429" s="1301"/>
      <c r="AU429" s="1301"/>
      <c r="AV429" s="1301"/>
      <c r="AW429" s="1301"/>
      <c r="AX429" s="1301"/>
      <c r="AY429" s="1301"/>
      <c r="AZ429" s="1301"/>
      <c r="BA429" s="1301"/>
      <c r="BB429" s="1301"/>
      <c r="BC429" s="1301"/>
      <c r="BD429" s="1301"/>
    </row>
    <row r="430" spans="3:56" ht="12" hidden="1" customHeight="1">
      <c r="C430" s="1358"/>
      <c r="D430" s="1380"/>
      <c r="E430" s="1380"/>
      <c r="F430" s="1380"/>
      <c r="G430" s="1380"/>
      <c r="H430" s="1380"/>
      <c r="I430" s="1380"/>
      <c r="J430" s="1380"/>
      <c r="AG430" s="1316"/>
      <c r="AH430" s="1316"/>
      <c r="AI430" s="1316"/>
      <c r="AJ430" s="1316"/>
      <c r="AK430" s="1316"/>
      <c r="AL430" s="1316"/>
      <c r="AM430" s="1316"/>
      <c r="AN430" s="1316"/>
      <c r="AO430" s="1316"/>
      <c r="AP430" s="1316"/>
      <c r="AQ430" s="1316"/>
      <c r="AR430" s="1316"/>
      <c r="AS430" s="1301"/>
      <c r="AT430" s="1301"/>
      <c r="AU430" s="1301"/>
      <c r="AV430" s="1301"/>
      <c r="AW430" s="1301"/>
      <c r="AX430" s="1301"/>
      <c r="AY430" s="1301"/>
      <c r="AZ430" s="1301"/>
      <c r="BA430" s="1301"/>
      <c r="BB430" s="1301"/>
      <c r="BC430" s="1301"/>
      <c r="BD430" s="1301"/>
    </row>
    <row r="431" spans="3:56" ht="12" hidden="1" customHeight="1">
      <c r="C431" s="1358"/>
      <c r="D431" s="1380"/>
      <c r="E431" s="1380"/>
      <c r="F431" s="1380"/>
      <c r="G431" s="1380"/>
      <c r="H431" s="1380"/>
      <c r="I431" s="1380"/>
      <c r="J431" s="1380"/>
      <c r="AG431" s="1316"/>
      <c r="AH431" s="1316"/>
      <c r="AI431" s="1316"/>
      <c r="AJ431" s="1316"/>
      <c r="AK431" s="1316"/>
      <c r="AL431" s="1316"/>
      <c r="AM431" s="1316"/>
      <c r="AN431" s="1316"/>
      <c r="AO431" s="1316"/>
      <c r="AP431" s="1316"/>
      <c r="AQ431" s="1316"/>
      <c r="AR431" s="1316"/>
      <c r="AS431" s="1301"/>
      <c r="AT431" s="1301"/>
      <c r="AU431" s="1301"/>
      <c r="AV431" s="1301"/>
      <c r="AW431" s="1301"/>
      <c r="AX431" s="1301"/>
      <c r="AY431" s="1301"/>
      <c r="AZ431" s="1301"/>
      <c r="BA431" s="1301"/>
      <c r="BB431" s="1301"/>
      <c r="BC431" s="1301"/>
      <c r="BD431" s="1301"/>
    </row>
    <row r="432" spans="3:56" ht="12" hidden="1" customHeight="1">
      <c r="C432" s="1144"/>
      <c r="AG432" s="1316"/>
      <c r="AH432" s="1316"/>
      <c r="AI432" s="1316"/>
      <c r="AJ432" s="1316"/>
      <c r="AK432" s="1316"/>
      <c r="AL432" s="1316"/>
      <c r="AM432" s="1316"/>
      <c r="AN432" s="1316"/>
      <c r="AO432" s="1316"/>
      <c r="AP432" s="1316"/>
      <c r="AQ432" s="1316"/>
      <c r="AR432" s="1316"/>
      <c r="AS432" s="1301"/>
      <c r="AT432" s="1301"/>
      <c r="AU432" s="1301"/>
      <c r="AV432" s="1301"/>
      <c r="AW432" s="1301"/>
      <c r="AX432" s="1301"/>
      <c r="AY432" s="1301"/>
      <c r="AZ432" s="1301"/>
      <c r="BA432" s="1301"/>
      <c r="BB432" s="1301"/>
      <c r="BC432" s="1301"/>
      <c r="BD432" s="1301"/>
    </row>
    <row r="433" spans="3:56" ht="12" hidden="1" customHeight="1">
      <c r="C433" s="1144"/>
      <c r="AG433" s="1316"/>
      <c r="AH433" s="1316"/>
      <c r="AI433" s="1316"/>
      <c r="AJ433" s="1316"/>
      <c r="AK433" s="1316"/>
      <c r="AL433" s="1316"/>
      <c r="AM433" s="1316"/>
      <c r="AN433" s="1316"/>
      <c r="AO433" s="1316"/>
      <c r="AP433" s="1316"/>
      <c r="AQ433" s="1316"/>
      <c r="AR433" s="1316"/>
      <c r="AS433" s="1301"/>
      <c r="AT433" s="1301"/>
      <c r="AU433" s="1301"/>
      <c r="AV433" s="1301"/>
      <c r="AW433" s="1301"/>
      <c r="AX433" s="1301"/>
      <c r="AY433" s="1301"/>
      <c r="AZ433" s="1301"/>
      <c r="BA433" s="1301"/>
      <c r="BB433" s="1301"/>
      <c r="BC433" s="1301"/>
      <c r="BD433" s="1301"/>
    </row>
    <row r="434" spans="3:56" ht="12" hidden="1" customHeight="1">
      <c r="C434" s="1381"/>
      <c r="D434" s="1380"/>
      <c r="E434" s="1380"/>
      <c r="F434" s="1380"/>
      <c r="G434" s="1380"/>
      <c r="H434" s="1380"/>
      <c r="I434" s="1380"/>
      <c r="J434" s="1380"/>
      <c r="AG434" s="1316"/>
      <c r="AH434" s="1316"/>
      <c r="AI434" s="1316"/>
      <c r="AJ434" s="1316"/>
      <c r="AK434" s="1316"/>
      <c r="AL434" s="1316"/>
      <c r="AM434" s="1316"/>
      <c r="AN434" s="1316"/>
      <c r="AO434" s="1316"/>
      <c r="AP434" s="1316"/>
      <c r="AQ434" s="1316"/>
      <c r="AR434" s="1316"/>
      <c r="AS434" s="1301"/>
      <c r="AT434" s="1301"/>
      <c r="AU434" s="1301"/>
      <c r="AV434" s="1301"/>
      <c r="AW434" s="1301"/>
      <c r="AX434" s="1301"/>
      <c r="AY434" s="1301"/>
      <c r="AZ434" s="1301"/>
      <c r="BA434" s="1301"/>
      <c r="BB434" s="1301"/>
      <c r="BC434" s="1301"/>
      <c r="BD434" s="1301"/>
    </row>
    <row r="435" spans="3:56" ht="12" hidden="1" customHeight="1">
      <c r="C435" s="1381"/>
      <c r="D435" s="1380"/>
      <c r="E435" s="1380"/>
      <c r="F435" s="1380"/>
      <c r="G435" s="1380"/>
      <c r="H435" s="1380"/>
      <c r="I435" s="1380"/>
      <c r="J435" s="1380"/>
      <c r="AG435" s="1316"/>
      <c r="AH435" s="1316"/>
      <c r="AI435" s="1316"/>
      <c r="AJ435" s="1316"/>
      <c r="AK435" s="1316"/>
      <c r="AL435" s="1316"/>
      <c r="AM435" s="1316"/>
      <c r="AN435" s="1316"/>
      <c r="AO435" s="1316"/>
      <c r="AP435" s="1316"/>
      <c r="AQ435" s="1316"/>
      <c r="AR435" s="1316"/>
      <c r="AS435" s="1301"/>
      <c r="AT435" s="1301"/>
      <c r="AU435" s="1301"/>
      <c r="AV435" s="1301"/>
      <c r="AW435" s="1301"/>
      <c r="AX435" s="1301"/>
      <c r="AY435" s="1301"/>
      <c r="AZ435" s="1301"/>
      <c r="BA435" s="1301"/>
      <c r="BB435" s="1301"/>
      <c r="BC435" s="1301"/>
      <c r="BD435" s="1301"/>
    </row>
    <row r="436" spans="3:56" ht="12" hidden="1" customHeight="1">
      <c r="C436" s="1144"/>
      <c r="AG436" s="1316"/>
      <c r="AH436" s="1316"/>
      <c r="AI436" s="1316"/>
      <c r="AJ436" s="1316"/>
      <c r="AK436" s="1316"/>
      <c r="AL436" s="1316"/>
      <c r="AM436" s="1316"/>
      <c r="AN436" s="1316"/>
      <c r="AO436" s="1316"/>
      <c r="AP436" s="1316"/>
      <c r="AQ436" s="1316"/>
      <c r="AR436" s="1316"/>
      <c r="AS436" s="1301"/>
      <c r="AT436" s="1301"/>
      <c r="AU436" s="1301"/>
      <c r="AV436" s="1301"/>
      <c r="AW436" s="1301"/>
      <c r="AX436" s="1301"/>
      <c r="AY436" s="1301"/>
      <c r="AZ436" s="1301"/>
      <c r="BA436" s="1301"/>
      <c r="BB436" s="1301"/>
      <c r="BC436" s="1301"/>
      <c r="BD436" s="1301"/>
    </row>
    <row r="437" spans="3:56" ht="12" hidden="1" customHeight="1">
      <c r="C437" s="1358"/>
      <c r="D437" s="1380"/>
      <c r="E437" s="1380"/>
      <c r="F437" s="1380"/>
      <c r="G437" s="1380"/>
      <c r="H437" s="1380"/>
      <c r="I437" s="1380"/>
      <c r="J437" s="1380"/>
      <c r="AG437" s="1316"/>
      <c r="AH437" s="1316"/>
      <c r="AI437" s="1316"/>
      <c r="AJ437" s="1316"/>
      <c r="AK437" s="1316"/>
      <c r="AL437" s="1316"/>
      <c r="AM437" s="1316"/>
      <c r="AN437" s="1316"/>
      <c r="AO437" s="1316"/>
      <c r="AP437" s="1316"/>
      <c r="AQ437" s="1316"/>
      <c r="AR437" s="1316"/>
      <c r="AS437" s="1301"/>
      <c r="AT437" s="1301"/>
      <c r="AU437" s="1301"/>
      <c r="AV437" s="1301"/>
      <c r="AW437" s="1301"/>
      <c r="AX437" s="1301"/>
      <c r="AY437" s="1301"/>
      <c r="AZ437" s="1301"/>
      <c r="BA437" s="1301"/>
      <c r="BB437" s="1301"/>
      <c r="BC437" s="1301"/>
      <c r="BD437" s="1301"/>
    </row>
    <row r="438" spans="3:56" ht="12" hidden="1" customHeight="1">
      <c r="C438" s="1144"/>
      <c r="AG438" s="1316"/>
      <c r="AH438" s="1316"/>
      <c r="AI438" s="1316"/>
      <c r="AJ438" s="1316"/>
      <c r="AK438" s="1316"/>
      <c r="AL438" s="1316"/>
      <c r="AM438" s="1316"/>
      <c r="AN438" s="1316"/>
      <c r="AO438" s="1316"/>
      <c r="AP438" s="1316"/>
      <c r="AQ438" s="1316"/>
      <c r="AR438" s="1316"/>
      <c r="AS438" s="1301"/>
      <c r="AT438" s="1301"/>
      <c r="AU438" s="1301"/>
      <c r="AV438" s="1301"/>
      <c r="AW438" s="1301"/>
      <c r="AX438" s="1301"/>
      <c r="AY438" s="1301"/>
      <c r="AZ438" s="1301"/>
      <c r="BA438" s="1301"/>
      <c r="BB438" s="1301"/>
      <c r="BC438" s="1301"/>
      <c r="BD438" s="1301"/>
    </row>
    <row r="439" spans="3:56" ht="12" hidden="1" customHeight="1">
      <c r="C439" s="1381"/>
      <c r="D439" s="1380"/>
      <c r="E439" s="1380"/>
      <c r="F439" s="1380"/>
      <c r="G439" s="1380"/>
      <c r="H439" s="1380"/>
      <c r="I439" s="1380"/>
      <c r="J439" s="1380"/>
      <c r="AG439" s="1316"/>
      <c r="AH439" s="1316"/>
      <c r="AI439" s="1316"/>
      <c r="AJ439" s="1316"/>
      <c r="AK439" s="1316"/>
      <c r="AL439" s="1316"/>
      <c r="AM439" s="1316"/>
      <c r="AN439" s="1316"/>
      <c r="AO439" s="1316"/>
      <c r="AP439" s="1316"/>
      <c r="AQ439" s="1316"/>
      <c r="AR439" s="1316"/>
      <c r="AS439" s="1301"/>
      <c r="AT439" s="1301"/>
      <c r="AU439" s="1301"/>
      <c r="AV439" s="1301"/>
      <c r="AW439" s="1301"/>
      <c r="AX439" s="1301"/>
      <c r="AY439" s="1301"/>
      <c r="AZ439" s="1301"/>
      <c r="BA439" s="1301"/>
      <c r="BB439" s="1301"/>
      <c r="BC439" s="1301"/>
      <c r="BD439" s="1301"/>
    </row>
    <row r="440" spans="3:56" ht="12" hidden="1" customHeight="1">
      <c r="C440" s="1144"/>
      <c r="AG440" s="1316"/>
      <c r="AH440" s="1316"/>
      <c r="AI440" s="1316"/>
      <c r="AJ440" s="1316"/>
      <c r="AK440" s="1316"/>
      <c r="AL440" s="1316"/>
      <c r="AM440" s="1316"/>
      <c r="AN440" s="1316"/>
      <c r="AO440" s="1316"/>
      <c r="AP440" s="1316"/>
      <c r="AQ440" s="1316"/>
      <c r="AR440" s="1316"/>
      <c r="AS440" s="1301"/>
      <c r="AT440" s="1301"/>
      <c r="AU440" s="1301"/>
      <c r="AV440" s="1301"/>
      <c r="AW440" s="1301"/>
      <c r="AX440" s="1301"/>
      <c r="AY440" s="1301"/>
      <c r="AZ440" s="1301"/>
      <c r="BA440" s="1301"/>
      <c r="BB440" s="1301"/>
      <c r="BC440" s="1301"/>
      <c r="BD440" s="1301"/>
    </row>
    <row r="441" spans="3:56" ht="12" hidden="1" customHeight="1">
      <c r="C441" s="1358"/>
      <c r="D441" s="1380"/>
      <c r="E441" s="1380"/>
      <c r="F441" s="1380"/>
      <c r="G441" s="1380"/>
      <c r="H441" s="1380"/>
      <c r="I441" s="1380"/>
      <c r="J441" s="1380"/>
      <c r="AG441" s="1316"/>
      <c r="AH441" s="1316"/>
      <c r="AI441" s="1316"/>
      <c r="AJ441" s="1316"/>
      <c r="AK441" s="1316"/>
      <c r="AL441" s="1316"/>
      <c r="AM441" s="1316"/>
      <c r="AN441" s="1316"/>
      <c r="AO441" s="1316"/>
      <c r="AP441" s="1316"/>
      <c r="AQ441" s="1316"/>
      <c r="AR441" s="1316"/>
      <c r="AS441" s="1301"/>
      <c r="AT441" s="1301"/>
      <c r="AU441" s="1301"/>
      <c r="AV441" s="1301"/>
      <c r="AW441" s="1301"/>
      <c r="AX441" s="1301"/>
      <c r="AY441" s="1301"/>
      <c r="AZ441" s="1301"/>
      <c r="BA441" s="1301"/>
      <c r="BB441" s="1301"/>
      <c r="BC441" s="1301"/>
      <c r="BD441" s="1301"/>
    </row>
    <row r="442" spans="3:56" ht="12" hidden="1" customHeight="1">
      <c r="C442" s="1144"/>
      <c r="AG442" s="1316"/>
      <c r="AH442" s="1316"/>
      <c r="AI442" s="1316"/>
      <c r="AJ442" s="1316"/>
      <c r="AK442" s="1316"/>
      <c r="AL442" s="1316"/>
      <c r="AM442" s="1316"/>
      <c r="AN442" s="1316"/>
      <c r="AO442" s="1316"/>
      <c r="AP442" s="1316"/>
      <c r="AQ442" s="1316"/>
      <c r="AR442" s="1316"/>
      <c r="AS442" s="1301"/>
      <c r="AT442" s="1301"/>
      <c r="AU442" s="1301"/>
      <c r="AV442" s="1301"/>
      <c r="AW442" s="1301"/>
      <c r="AX442" s="1301"/>
      <c r="AY442" s="1301"/>
      <c r="AZ442" s="1301"/>
      <c r="BA442" s="1301"/>
      <c r="BB442" s="1301"/>
      <c r="BC442" s="1301"/>
      <c r="BD442" s="1301"/>
    </row>
    <row r="443" spans="3:56" ht="12" hidden="1" customHeight="1">
      <c r="C443" s="1358"/>
      <c r="D443" s="1380"/>
      <c r="E443" s="1380"/>
      <c r="F443" s="1380"/>
      <c r="G443" s="1380"/>
      <c r="H443" s="1380"/>
      <c r="I443" s="1380"/>
      <c r="J443" s="1380"/>
      <c r="AG443" s="1316"/>
      <c r="AH443" s="1316"/>
      <c r="AI443" s="1316"/>
      <c r="AJ443" s="1316"/>
      <c r="AK443" s="1316"/>
      <c r="AL443" s="1316"/>
      <c r="AM443" s="1316"/>
      <c r="AN443" s="1316"/>
      <c r="AO443" s="1316"/>
      <c r="AP443" s="1316"/>
      <c r="AQ443" s="1316"/>
      <c r="AR443" s="1316"/>
      <c r="AS443" s="1301"/>
      <c r="AT443" s="1301"/>
      <c r="AU443" s="1301"/>
      <c r="AV443" s="1301"/>
      <c r="AW443" s="1301"/>
      <c r="AX443" s="1301"/>
      <c r="AY443" s="1301"/>
      <c r="AZ443" s="1301"/>
      <c r="BA443" s="1301"/>
      <c r="BB443" s="1301"/>
      <c r="BC443" s="1301"/>
      <c r="BD443" s="1301"/>
    </row>
    <row r="444" spans="3:56" ht="12" hidden="1" customHeight="1">
      <c r="C444" s="1358"/>
      <c r="D444" s="1380"/>
      <c r="E444" s="1380"/>
      <c r="F444" s="1380"/>
      <c r="G444" s="1380"/>
      <c r="H444" s="1380"/>
      <c r="I444" s="1380"/>
      <c r="J444" s="1380"/>
      <c r="AG444" s="1316"/>
      <c r="AH444" s="1316"/>
      <c r="AI444" s="1316"/>
      <c r="AJ444" s="1316"/>
      <c r="AK444" s="1316"/>
      <c r="AL444" s="1316"/>
      <c r="AM444" s="1316"/>
      <c r="AN444" s="1316"/>
      <c r="AO444" s="1316"/>
      <c r="AP444" s="1316"/>
      <c r="AQ444" s="1316"/>
      <c r="AR444" s="1316"/>
      <c r="AS444" s="1301"/>
      <c r="AT444" s="1301"/>
      <c r="AU444" s="1301"/>
      <c r="AV444" s="1301"/>
      <c r="AW444" s="1301"/>
      <c r="AX444" s="1301"/>
      <c r="AY444" s="1301"/>
      <c r="AZ444" s="1301"/>
      <c r="BA444" s="1301"/>
      <c r="BB444" s="1301"/>
      <c r="BC444" s="1301"/>
      <c r="BD444" s="1301"/>
    </row>
    <row r="445" spans="3:56" ht="18.75" hidden="1" customHeight="1">
      <c r="C445" s="1183"/>
      <c r="D445" s="1170"/>
      <c r="E445" s="1392"/>
      <c r="F445" s="1393"/>
      <c r="G445" s="1394"/>
      <c r="H445" s="1175"/>
      <c r="I445" s="1170"/>
      <c r="AG445" s="1316"/>
      <c r="AH445" s="1316"/>
      <c r="AI445" s="1316"/>
      <c r="AJ445" s="1316"/>
      <c r="AK445" s="1316"/>
      <c r="AL445" s="1316"/>
      <c r="AM445" s="1316"/>
      <c r="AN445" s="1316"/>
      <c r="AO445" s="1316"/>
      <c r="AP445" s="1316"/>
      <c r="AQ445" s="1316"/>
      <c r="AR445" s="1316"/>
      <c r="AS445" s="1301"/>
      <c r="AT445" s="1301"/>
      <c r="AU445" s="1301"/>
      <c r="AV445" s="1301"/>
      <c r="AW445" s="1301"/>
      <c r="AX445" s="1301"/>
      <c r="AY445" s="1301"/>
      <c r="AZ445" s="1301"/>
      <c r="BA445" s="1301"/>
      <c r="BB445" s="1301"/>
      <c r="BC445" s="1301"/>
      <c r="BD445" s="1301"/>
    </row>
    <row r="446" spans="3:56" ht="18.75" hidden="1" customHeight="1">
      <c r="C446" s="1184"/>
      <c r="D446" s="1185"/>
      <c r="E446" s="1395"/>
      <c r="F446" s="1396"/>
      <c r="G446" s="1397"/>
      <c r="H446" s="1177"/>
      <c r="I446" s="1186"/>
      <c r="AG446" s="1316"/>
      <c r="AH446" s="1316"/>
      <c r="AI446" s="1316"/>
      <c r="AJ446" s="1316"/>
      <c r="AK446" s="1316"/>
      <c r="AL446" s="1316"/>
      <c r="AM446" s="1316"/>
      <c r="AN446" s="1316"/>
      <c r="AO446" s="1316"/>
      <c r="AP446" s="1316"/>
      <c r="AQ446" s="1316"/>
      <c r="AR446" s="1316"/>
      <c r="AS446" s="1301"/>
      <c r="AT446" s="1301"/>
      <c r="AU446" s="1301"/>
      <c r="AV446" s="1301"/>
      <c r="AW446" s="1301"/>
      <c r="AX446" s="1301"/>
      <c r="AY446" s="1301"/>
      <c r="AZ446" s="1301"/>
      <c r="BA446" s="1301"/>
      <c r="BB446" s="1301"/>
      <c r="BC446" s="1301"/>
      <c r="BD446" s="1301"/>
    </row>
    <row r="447" spans="3:56" ht="18.75" hidden="1" customHeight="1">
      <c r="C447" s="1187"/>
      <c r="D447" s="1185"/>
      <c r="E447" s="1177"/>
      <c r="F447" s="1175"/>
      <c r="G447" s="1175"/>
      <c r="H447" s="1177"/>
      <c r="I447" s="1185"/>
      <c r="AG447" s="1316"/>
      <c r="AH447" s="1316"/>
      <c r="AI447" s="1316"/>
      <c r="AJ447" s="1316"/>
      <c r="AK447" s="1316"/>
      <c r="AL447" s="1316"/>
      <c r="AM447" s="1316"/>
      <c r="AN447" s="1316"/>
      <c r="AO447" s="1316"/>
      <c r="AP447" s="1316"/>
      <c r="AQ447" s="1316"/>
      <c r="AR447" s="1316"/>
      <c r="AS447" s="1301"/>
      <c r="AT447" s="1301"/>
      <c r="AU447" s="1301"/>
      <c r="AV447" s="1301"/>
      <c r="AW447" s="1301"/>
      <c r="AX447" s="1301"/>
      <c r="AY447" s="1301"/>
      <c r="AZ447" s="1301"/>
      <c r="BA447" s="1301"/>
      <c r="BB447" s="1301"/>
      <c r="BC447" s="1301"/>
      <c r="BD447" s="1301"/>
    </row>
    <row r="448" spans="3:56" ht="18.75" hidden="1" customHeight="1">
      <c r="C448" s="1188"/>
      <c r="D448" s="1189"/>
      <c r="E448" s="1180"/>
      <c r="F448" s="1180"/>
      <c r="G448" s="1180"/>
      <c r="H448" s="1179"/>
      <c r="I448" s="1189"/>
      <c r="AG448" s="1316"/>
      <c r="AH448" s="1316"/>
      <c r="AI448" s="1316"/>
      <c r="AJ448" s="1316"/>
      <c r="AK448" s="1316"/>
      <c r="AL448" s="1316"/>
      <c r="AM448" s="1316"/>
      <c r="AN448" s="1316"/>
      <c r="AO448" s="1316"/>
      <c r="AP448" s="1316"/>
      <c r="AQ448" s="1316"/>
      <c r="AR448" s="1316"/>
      <c r="AS448" s="1301"/>
      <c r="AT448" s="1301"/>
      <c r="AU448" s="1301"/>
      <c r="AV448" s="1301"/>
      <c r="AW448" s="1301"/>
      <c r="AX448" s="1301"/>
      <c r="AY448" s="1301"/>
      <c r="AZ448" s="1301"/>
      <c r="BA448" s="1301"/>
      <c r="BB448" s="1301"/>
      <c r="BC448" s="1301"/>
      <c r="BD448" s="1301"/>
    </row>
    <row r="449" spans="3:56" ht="16.7" hidden="1" customHeight="1">
      <c r="C449" s="1165"/>
      <c r="D449" s="1166"/>
      <c r="E449" s="1166"/>
      <c r="F449" s="1166"/>
      <c r="G449" s="1166"/>
      <c r="H449" s="1166"/>
      <c r="I449" s="1166"/>
      <c r="AG449" s="1316"/>
      <c r="AH449" s="1316"/>
      <c r="AI449" s="1316"/>
      <c r="AJ449" s="1316"/>
      <c r="AK449" s="1316"/>
      <c r="AL449" s="1316"/>
      <c r="AM449" s="1316"/>
      <c r="AN449" s="1316"/>
      <c r="AO449" s="1316"/>
      <c r="AP449" s="1316"/>
      <c r="AQ449" s="1316"/>
      <c r="AR449" s="1316"/>
      <c r="AS449" s="1301"/>
      <c r="AT449" s="1301"/>
      <c r="AU449" s="1301"/>
      <c r="AV449" s="1301"/>
      <c r="AW449" s="1301"/>
      <c r="AX449" s="1301"/>
      <c r="AY449" s="1301"/>
      <c r="AZ449" s="1301"/>
      <c r="BA449" s="1301"/>
      <c r="BB449" s="1301"/>
      <c r="BC449" s="1301"/>
      <c r="BD449" s="1301"/>
    </row>
    <row r="450" spans="3:56" ht="16.7" hidden="1" customHeight="1">
      <c r="C450" s="1165"/>
      <c r="D450" s="1166"/>
      <c r="E450" s="1166"/>
      <c r="F450" s="1166"/>
      <c r="G450" s="1166"/>
      <c r="H450" s="1166"/>
      <c r="I450" s="1166"/>
      <c r="AG450" s="1316"/>
      <c r="AH450" s="1316"/>
      <c r="AI450" s="1316"/>
      <c r="AJ450" s="1316"/>
      <c r="AK450" s="1316"/>
      <c r="AL450" s="1316"/>
      <c r="AM450" s="1316"/>
      <c r="AN450" s="1316"/>
      <c r="AO450" s="1316"/>
      <c r="AP450" s="1316"/>
      <c r="AQ450" s="1316"/>
      <c r="AR450" s="1316"/>
      <c r="AS450" s="1301"/>
      <c r="AT450" s="1301"/>
      <c r="AU450" s="1301"/>
      <c r="AV450" s="1301"/>
      <c r="AW450" s="1301"/>
      <c r="AX450" s="1301"/>
      <c r="AY450" s="1301"/>
      <c r="AZ450" s="1301"/>
      <c r="BA450" s="1301"/>
      <c r="BB450" s="1301"/>
      <c r="BC450" s="1301"/>
      <c r="BD450" s="1301"/>
    </row>
    <row r="451" spans="3:56" ht="16.7" hidden="1" customHeight="1">
      <c r="C451" s="1165"/>
      <c r="D451" s="1166"/>
      <c r="E451" s="1166"/>
      <c r="F451" s="1166"/>
      <c r="G451" s="1166"/>
      <c r="H451" s="1166"/>
      <c r="I451" s="1166"/>
      <c r="AG451" s="1316"/>
      <c r="AH451" s="1316"/>
      <c r="AI451" s="1316"/>
      <c r="AJ451" s="1316"/>
      <c r="AK451" s="1316"/>
      <c r="AL451" s="1316"/>
      <c r="AM451" s="1316"/>
      <c r="AN451" s="1316"/>
      <c r="AO451" s="1316"/>
      <c r="AP451" s="1316"/>
      <c r="AQ451" s="1316"/>
      <c r="AR451" s="1316"/>
      <c r="AS451" s="1301"/>
      <c r="AT451" s="1301"/>
      <c r="AU451" s="1301"/>
      <c r="AV451" s="1301"/>
      <c r="AW451" s="1301"/>
      <c r="AX451" s="1301"/>
      <c r="AY451" s="1301"/>
      <c r="AZ451" s="1301"/>
      <c r="BA451" s="1301"/>
      <c r="BB451" s="1301"/>
      <c r="BC451" s="1301"/>
      <c r="BD451" s="1301"/>
    </row>
    <row r="452" spans="3:56" ht="16.7" hidden="1" customHeight="1">
      <c r="C452" s="1165"/>
      <c r="D452" s="1166"/>
      <c r="E452" s="1166"/>
      <c r="F452" s="1166"/>
      <c r="G452" s="1166"/>
      <c r="H452" s="1166"/>
      <c r="I452" s="1166"/>
      <c r="AG452" s="1316"/>
      <c r="AH452" s="1316"/>
      <c r="AI452" s="1316"/>
      <c r="AJ452" s="1316"/>
      <c r="AK452" s="1316"/>
      <c r="AL452" s="1316"/>
      <c r="AM452" s="1316"/>
      <c r="AN452" s="1316"/>
      <c r="AO452" s="1316"/>
      <c r="AP452" s="1316"/>
      <c r="AQ452" s="1316"/>
      <c r="AR452" s="1316"/>
      <c r="AS452" s="1301"/>
      <c r="AT452" s="1301"/>
      <c r="AU452" s="1301"/>
      <c r="AV452" s="1301"/>
      <c r="AW452" s="1301"/>
      <c r="AX452" s="1301"/>
      <c r="AY452" s="1301"/>
      <c r="AZ452" s="1301"/>
      <c r="BA452" s="1301"/>
      <c r="BB452" s="1301"/>
      <c r="BC452" s="1301"/>
      <c r="BD452" s="1301"/>
    </row>
    <row r="453" spans="3:56" ht="12" hidden="1" customHeight="1">
      <c r="C453" s="1144"/>
      <c r="AG453" s="1316"/>
      <c r="AH453" s="1316"/>
      <c r="AI453" s="1316"/>
      <c r="AJ453" s="1316"/>
      <c r="AK453" s="1316"/>
      <c r="AL453" s="1316"/>
      <c r="AM453" s="1316"/>
      <c r="AN453" s="1316"/>
      <c r="AO453" s="1316"/>
      <c r="AP453" s="1316"/>
      <c r="AQ453" s="1316"/>
      <c r="AR453" s="1316"/>
      <c r="AS453" s="1301"/>
      <c r="AT453" s="1301"/>
      <c r="AU453" s="1301"/>
      <c r="AV453" s="1301"/>
      <c r="AW453" s="1301"/>
      <c r="AX453" s="1301"/>
      <c r="AY453" s="1301"/>
      <c r="AZ453" s="1301"/>
      <c r="BA453" s="1301"/>
      <c r="BB453" s="1301"/>
      <c r="BC453" s="1301"/>
      <c r="BD453" s="1301"/>
    </row>
    <row r="454" spans="3:56" ht="12" hidden="1" customHeight="1">
      <c r="C454" s="1358"/>
      <c r="D454" s="1380"/>
      <c r="E454" s="1380"/>
      <c r="F454" s="1380"/>
      <c r="G454" s="1380"/>
      <c r="H454" s="1380"/>
      <c r="I454" s="1380"/>
      <c r="J454" s="1380"/>
      <c r="AG454" s="1316"/>
      <c r="AH454" s="1316"/>
      <c r="AI454" s="1316"/>
      <c r="AJ454" s="1316"/>
      <c r="AK454" s="1316"/>
      <c r="AL454" s="1316"/>
      <c r="AM454" s="1316"/>
      <c r="AN454" s="1316"/>
      <c r="AO454" s="1316"/>
      <c r="AP454" s="1316"/>
      <c r="AQ454" s="1316"/>
      <c r="AR454" s="1316"/>
      <c r="AS454" s="1301"/>
      <c r="AT454" s="1301"/>
      <c r="AU454" s="1301"/>
      <c r="AV454" s="1301"/>
      <c r="AW454" s="1301"/>
      <c r="AX454" s="1301"/>
      <c r="AY454" s="1301"/>
      <c r="AZ454" s="1301"/>
      <c r="BA454" s="1301"/>
      <c r="BB454" s="1301"/>
      <c r="BC454" s="1301"/>
      <c r="BD454" s="1301"/>
    </row>
    <row r="455" spans="3:56" ht="18.75" hidden="1" customHeight="1">
      <c r="C455" s="1388"/>
      <c r="D455" s="1175"/>
      <c r="E455" s="1175"/>
      <c r="F455" s="1175"/>
      <c r="AG455" s="1316"/>
      <c r="AH455" s="1316"/>
      <c r="AI455" s="1316"/>
      <c r="AJ455" s="1316"/>
      <c r="AK455" s="1316"/>
      <c r="AL455" s="1316"/>
      <c r="AM455" s="1316"/>
      <c r="AN455" s="1316"/>
      <c r="AO455" s="1316"/>
      <c r="AP455" s="1316"/>
      <c r="AQ455" s="1316"/>
      <c r="AR455" s="1316"/>
      <c r="AS455" s="1301"/>
      <c r="AT455" s="1301"/>
      <c r="AU455" s="1301"/>
      <c r="AV455" s="1301"/>
      <c r="AW455" s="1301"/>
      <c r="AX455" s="1301"/>
      <c r="AY455" s="1301"/>
      <c r="AZ455" s="1301"/>
      <c r="BA455" s="1301"/>
      <c r="BB455" s="1301"/>
      <c r="BC455" s="1301"/>
      <c r="BD455" s="1301"/>
    </row>
    <row r="456" spans="3:56" ht="18.75" hidden="1" customHeight="1">
      <c r="C456" s="1390"/>
      <c r="D456" s="1180"/>
      <c r="E456" s="1180"/>
      <c r="F456" s="1180"/>
      <c r="AG456" s="1316"/>
      <c r="AH456" s="1316"/>
      <c r="AI456" s="1316"/>
      <c r="AJ456" s="1316"/>
      <c r="AK456" s="1316"/>
      <c r="AL456" s="1316"/>
      <c r="AM456" s="1316"/>
      <c r="AN456" s="1316"/>
      <c r="AO456" s="1316"/>
      <c r="AP456" s="1316"/>
      <c r="AQ456" s="1316"/>
      <c r="AR456" s="1316"/>
      <c r="AS456" s="1301"/>
      <c r="AT456" s="1301"/>
      <c r="AU456" s="1301"/>
      <c r="AV456" s="1301"/>
      <c r="AW456" s="1301"/>
      <c r="AX456" s="1301"/>
      <c r="AY456" s="1301"/>
      <c r="AZ456" s="1301"/>
      <c r="BA456" s="1301"/>
      <c r="BB456" s="1301"/>
      <c r="BC456" s="1301"/>
      <c r="BD456" s="1301"/>
    </row>
    <row r="457" spans="3:56" ht="16.7" hidden="1" customHeight="1">
      <c r="C457" s="1165"/>
      <c r="D457" s="1166"/>
      <c r="E457" s="1166"/>
      <c r="F457" s="1166"/>
      <c r="AG457" s="1316"/>
      <c r="AH457" s="1316"/>
      <c r="AI457" s="1316"/>
      <c r="AJ457" s="1316"/>
      <c r="AK457" s="1316"/>
      <c r="AL457" s="1316"/>
      <c r="AM457" s="1316"/>
      <c r="AN457" s="1316"/>
      <c r="AO457" s="1316"/>
      <c r="AP457" s="1316"/>
      <c r="AQ457" s="1316"/>
      <c r="AR457" s="1316"/>
      <c r="AS457" s="1301"/>
      <c r="AT457" s="1301"/>
      <c r="AU457" s="1301"/>
      <c r="AV457" s="1301"/>
      <c r="AW457" s="1301"/>
      <c r="AX457" s="1301"/>
      <c r="AY457" s="1301"/>
      <c r="AZ457" s="1301"/>
      <c r="BA457" s="1301"/>
      <c r="BB457" s="1301"/>
      <c r="BC457" s="1301"/>
      <c r="BD457" s="1301"/>
    </row>
    <row r="458" spans="3:56" ht="12" hidden="1" customHeight="1">
      <c r="C458" s="1144"/>
      <c r="AG458" s="1316"/>
      <c r="AH458" s="1316"/>
      <c r="AI458" s="1316"/>
      <c r="AJ458" s="1316"/>
      <c r="AK458" s="1316"/>
      <c r="AL458" s="1316"/>
      <c r="AM458" s="1316"/>
      <c r="AN458" s="1316"/>
      <c r="AO458" s="1316"/>
      <c r="AP458" s="1316"/>
      <c r="AQ458" s="1316"/>
      <c r="AR458" s="1316"/>
      <c r="AS458" s="1301"/>
      <c r="AT458" s="1301"/>
      <c r="AU458" s="1301"/>
      <c r="AV458" s="1301"/>
      <c r="AW458" s="1301"/>
      <c r="AX458" s="1301"/>
      <c r="AY458" s="1301"/>
      <c r="AZ458" s="1301"/>
      <c r="BA458" s="1301"/>
      <c r="BB458" s="1301"/>
      <c r="BC458" s="1301"/>
      <c r="BD458" s="1301"/>
    </row>
    <row r="459" spans="3:56" ht="12" hidden="1" customHeight="1">
      <c r="C459" s="1358"/>
      <c r="D459" s="1380"/>
      <c r="E459" s="1380"/>
      <c r="F459" s="1380"/>
      <c r="G459" s="1380"/>
      <c r="H459" s="1380"/>
      <c r="I459" s="1380"/>
      <c r="J459" s="1380"/>
      <c r="AG459" s="1316"/>
      <c r="AH459" s="1316"/>
      <c r="AI459" s="1316"/>
      <c r="AJ459" s="1316"/>
      <c r="AK459" s="1316"/>
      <c r="AL459" s="1316"/>
      <c r="AM459" s="1316"/>
      <c r="AN459" s="1316"/>
      <c r="AO459" s="1316"/>
      <c r="AP459" s="1316"/>
      <c r="AQ459" s="1316"/>
      <c r="AR459" s="1316"/>
      <c r="AS459" s="1301"/>
      <c r="AT459" s="1301"/>
      <c r="AU459" s="1301"/>
      <c r="AV459" s="1301"/>
      <c r="AW459" s="1301"/>
      <c r="AX459" s="1301"/>
      <c r="AY459" s="1301"/>
      <c r="AZ459" s="1301"/>
      <c r="BA459" s="1301"/>
      <c r="BB459" s="1301"/>
      <c r="BC459" s="1301"/>
      <c r="BD459" s="1301"/>
    </row>
    <row r="460" spans="3:56" ht="12" hidden="1" customHeight="1">
      <c r="C460" s="1144"/>
      <c r="AG460" s="1316"/>
      <c r="AH460" s="1316"/>
      <c r="AI460" s="1316"/>
      <c r="AJ460" s="1316"/>
      <c r="AK460" s="1316"/>
      <c r="AL460" s="1316"/>
      <c r="AM460" s="1316"/>
      <c r="AN460" s="1316"/>
      <c r="AO460" s="1316"/>
      <c r="AP460" s="1316"/>
      <c r="AQ460" s="1316"/>
      <c r="AR460" s="1316"/>
      <c r="AS460" s="1301"/>
      <c r="AT460" s="1301"/>
      <c r="AU460" s="1301"/>
      <c r="AV460" s="1301"/>
      <c r="AW460" s="1301"/>
      <c r="AX460" s="1301"/>
      <c r="AY460" s="1301"/>
      <c r="AZ460" s="1301"/>
      <c r="BA460" s="1301"/>
      <c r="BB460" s="1301"/>
      <c r="BC460" s="1301"/>
      <c r="BD460" s="1301"/>
    </row>
    <row r="461" spans="3:56" ht="12" hidden="1" customHeight="1">
      <c r="C461" s="1358"/>
      <c r="D461" s="1380"/>
      <c r="E461" s="1380"/>
      <c r="F461" s="1380"/>
      <c r="G461" s="1380"/>
      <c r="H461" s="1380"/>
      <c r="I461" s="1380"/>
      <c r="J461" s="1380"/>
      <c r="AG461" s="1316"/>
      <c r="AH461" s="1316"/>
      <c r="AI461" s="1316"/>
      <c r="AJ461" s="1316"/>
      <c r="AK461" s="1316"/>
      <c r="AL461" s="1316"/>
      <c r="AM461" s="1316"/>
      <c r="AN461" s="1316"/>
      <c r="AO461" s="1316"/>
      <c r="AP461" s="1316"/>
      <c r="AQ461" s="1316"/>
      <c r="AR461" s="1316"/>
      <c r="AS461" s="1301"/>
      <c r="AT461" s="1301"/>
      <c r="AU461" s="1301"/>
      <c r="AV461" s="1301"/>
      <c r="AW461" s="1301"/>
      <c r="AX461" s="1301"/>
      <c r="AY461" s="1301"/>
      <c r="AZ461" s="1301"/>
      <c r="BA461" s="1301"/>
      <c r="BB461" s="1301"/>
      <c r="BC461" s="1301"/>
      <c r="BD461" s="1301"/>
    </row>
    <row r="462" spans="3:56" ht="12" hidden="1" customHeight="1">
      <c r="C462" s="1144"/>
      <c r="AG462" s="1316"/>
      <c r="AH462" s="1316"/>
      <c r="AI462" s="1316"/>
      <c r="AJ462" s="1316"/>
      <c r="AK462" s="1316"/>
      <c r="AL462" s="1316"/>
      <c r="AM462" s="1316"/>
      <c r="AN462" s="1316"/>
      <c r="AO462" s="1316"/>
      <c r="AP462" s="1316"/>
      <c r="AQ462" s="1316"/>
      <c r="AR462" s="1316"/>
      <c r="AS462" s="1301"/>
      <c r="AT462" s="1301"/>
      <c r="AU462" s="1301"/>
      <c r="AV462" s="1301"/>
      <c r="AW462" s="1301"/>
      <c r="AX462" s="1301"/>
      <c r="AY462" s="1301"/>
      <c r="AZ462" s="1301"/>
      <c r="BA462" s="1301"/>
      <c r="BB462" s="1301"/>
      <c r="BC462" s="1301"/>
      <c r="BD462" s="1301"/>
    </row>
    <row r="463" spans="3:56" ht="12" hidden="1" customHeight="1">
      <c r="C463" s="1144"/>
      <c r="AG463" s="1316"/>
      <c r="AH463" s="1316"/>
      <c r="AI463" s="1316"/>
      <c r="AJ463" s="1316"/>
      <c r="AK463" s="1316"/>
      <c r="AL463" s="1316"/>
      <c r="AM463" s="1316"/>
      <c r="AN463" s="1316"/>
      <c r="AO463" s="1316"/>
      <c r="AP463" s="1316"/>
      <c r="AQ463" s="1316"/>
      <c r="AR463" s="1316"/>
      <c r="AS463" s="1301"/>
      <c r="AT463" s="1301"/>
      <c r="AU463" s="1301"/>
      <c r="AV463" s="1301"/>
      <c r="AW463" s="1301"/>
      <c r="AX463" s="1301"/>
      <c r="AY463" s="1301"/>
      <c r="AZ463" s="1301"/>
      <c r="BA463" s="1301"/>
      <c r="BB463" s="1301"/>
      <c r="BC463" s="1301"/>
      <c r="BD463" s="1301"/>
    </row>
    <row r="464" spans="3:56" ht="12" hidden="1" customHeight="1">
      <c r="AG464" s="1316"/>
      <c r="AH464" s="1316"/>
      <c r="AI464" s="1316"/>
      <c r="AJ464" s="1316"/>
      <c r="AK464" s="1316"/>
      <c r="AL464" s="1316"/>
      <c r="AM464" s="1316"/>
      <c r="AN464" s="1316"/>
      <c r="AO464" s="1316"/>
      <c r="AP464" s="1316"/>
      <c r="AQ464" s="1316"/>
      <c r="AR464" s="1316"/>
      <c r="AS464" s="1301"/>
      <c r="AT464" s="1301"/>
      <c r="AU464" s="1301"/>
      <c r="AV464" s="1301"/>
      <c r="AW464" s="1301"/>
      <c r="AX464" s="1301"/>
      <c r="AY464" s="1301"/>
      <c r="AZ464" s="1301"/>
      <c r="BA464" s="1301"/>
      <c r="BB464" s="1301"/>
      <c r="BC464" s="1301"/>
      <c r="BD464" s="1301"/>
    </row>
    <row r="465" spans="3:56" ht="12" hidden="1" customHeight="1">
      <c r="C465" s="1358"/>
      <c r="D465" s="1380"/>
      <c r="E465" s="1380"/>
      <c r="F465" s="1380"/>
      <c r="G465" s="1380"/>
      <c r="H465" s="1380"/>
      <c r="I465" s="1380"/>
      <c r="J465" s="1380"/>
      <c r="AG465" s="1316"/>
      <c r="AH465" s="1316"/>
      <c r="AI465" s="1316"/>
      <c r="AJ465" s="1316"/>
      <c r="AK465" s="1316"/>
      <c r="AL465" s="1316"/>
      <c r="AM465" s="1316"/>
      <c r="AN465" s="1316"/>
      <c r="AO465" s="1316"/>
      <c r="AP465" s="1316"/>
      <c r="AQ465" s="1316"/>
      <c r="AR465" s="1316"/>
      <c r="AS465" s="1301"/>
      <c r="AT465" s="1301"/>
      <c r="AU465" s="1301"/>
      <c r="AV465" s="1301"/>
      <c r="AW465" s="1301"/>
      <c r="AX465" s="1301"/>
      <c r="AY465" s="1301"/>
      <c r="AZ465" s="1301"/>
      <c r="BA465" s="1301"/>
      <c r="BB465" s="1301"/>
      <c r="BC465" s="1301"/>
      <c r="BD465" s="1301"/>
    </row>
    <row r="466" spans="3:56" ht="12" hidden="1" customHeight="1">
      <c r="C466" s="1382"/>
      <c r="D466" s="1380"/>
      <c r="E466" s="1380"/>
      <c r="F466" s="1380"/>
      <c r="G466" s="1380"/>
      <c r="H466" s="1380"/>
      <c r="I466" s="1380"/>
      <c r="J466" s="1380"/>
      <c r="AG466" s="1316"/>
      <c r="AH466" s="1316"/>
      <c r="AI466" s="1316"/>
      <c r="AJ466" s="1316"/>
      <c r="AK466" s="1316"/>
      <c r="AL466" s="1316"/>
      <c r="AM466" s="1316"/>
      <c r="AN466" s="1316"/>
      <c r="AO466" s="1316"/>
      <c r="AP466" s="1316"/>
      <c r="AQ466" s="1316"/>
      <c r="AR466" s="1316"/>
      <c r="AS466" s="1301"/>
      <c r="AT466" s="1301"/>
      <c r="AU466" s="1301"/>
      <c r="AV466" s="1301"/>
      <c r="AW466" s="1301"/>
      <c r="AX466" s="1301"/>
      <c r="AY466" s="1301"/>
      <c r="AZ466" s="1301"/>
      <c r="BA466" s="1301"/>
      <c r="BB466" s="1301"/>
      <c r="BC466" s="1301"/>
      <c r="BD466" s="1301"/>
    </row>
    <row r="467" spans="3:56" ht="12" hidden="1" customHeight="1">
      <c r="C467" s="1382"/>
      <c r="D467" s="1380"/>
      <c r="E467" s="1380"/>
      <c r="F467" s="1380"/>
      <c r="G467" s="1380"/>
      <c r="H467" s="1380"/>
      <c r="I467" s="1380"/>
      <c r="J467" s="1380"/>
      <c r="AG467" s="1316"/>
      <c r="AH467" s="1316"/>
      <c r="AI467" s="1316"/>
      <c r="AJ467" s="1316"/>
      <c r="AK467" s="1316"/>
      <c r="AL467" s="1316"/>
      <c r="AM467" s="1316"/>
      <c r="AN467" s="1316"/>
      <c r="AO467" s="1316"/>
      <c r="AP467" s="1316"/>
      <c r="AQ467" s="1316"/>
      <c r="AR467" s="1316"/>
      <c r="AS467" s="1301"/>
      <c r="AT467" s="1301"/>
      <c r="AU467" s="1301"/>
      <c r="AV467" s="1301"/>
      <c r="AW467" s="1301"/>
      <c r="AX467" s="1301"/>
      <c r="AY467" s="1301"/>
      <c r="AZ467" s="1301"/>
      <c r="BA467" s="1301"/>
      <c r="BB467" s="1301"/>
      <c r="BC467" s="1301"/>
      <c r="BD467" s="1301"/>
    </row>
    <row r="468" spans="3:56" ht="12" hidden="1" customHeight="1">
      <c r="C468" s="1144"/>
      <c r="AG468" s="1316"/>
      <c r="AH468" s="1316"/>
      <c r="AI468" s="1316"/>
      <c r="AJ468" s="1316"/>
      <c r="AK468" s="1316"/>
      <c r="AL468" s="1316"/>
      <c r="AM468" s="1316"/>
      <c r="AN468" s="1316"/>
      <c r="AO468" s="1316"/>
      <c r="AP468" s="1316"/>
      <c r="AQ468" s="1316"/>
      <c r="AR468" s="1316"/>
      <c r="AS468" s="1301"/>
      <c r="AT468" s="1301"/>
      <c r="AU468" s="1301"/>
      <c r="AV468" s="1301"/>
      <c r="AW468" s="1301"/>
      <c r="AX468" s="1301"/>
      <c r="AY468" s="1301"/>
      <c r="AZ468" s="1301"/>
      <c r="BA468" s="1301"/>
      <c r="BB468" s="1301"/>
      <c r="BC468" s="1301"/>
      <c r="BD468" s="1301"/>
    </row>
    <row r="469" spans="3:56" ht="12" hidden="1" customHeight="1">
      <c r="C469" s="1358"/>
      <c r="D469" s="1380"/>
      <c r="E469" s="1380"/>
      <c r="F469" s="1380"/>
      <c r="G469" s="1380"/>
      <c r="H469" s="1380"/>
      <c r="I469" s="1380"/>
      <c r="J469" s="1380"/>
      <c r="AG469" s="1316"/>
      <c r="AH469" s="1316"/>
      <c r="AI469" s="1316"/>
      <c r="AJ469" s="1316"/>
      <c r="AK469" s="1316"/>
      <c r="AL469" s="1316"/>
      <c r="AM469" s="1316"/>
      <c r="AN469" s="1316"/>
      <c r="AO469" s="1316"/>
      <c r="AP469" s="1316"/>
      <c r="AQ469" s="1316"/>
      <c r="AR469" s="1316"/>
      <c r="AS469" s="1301"/>
      <c r="AT469" s="1301"/>
      <c r="AU469" s="1301"/>
      <c r="AV469" s="1301"/>
      <c r="AW469" s="1301"/>
      <c r="AX469" s="1301"/>
      <c r="AY469" s="1301"/>
      <c r="AZ469" s="1301"/>
      <c r="BA469" s="1301"/>
      <c r="BB469" s="1301"/>
      <c r="BC469" s="1301"/>
      <c r="BD469" s="1301"/>
    </row>
    <row r="470" spans="3:56" ht="12" hidden="1" customHeight="1">
      <c r="C470" s="1144"/>
      <c r="AG470" s="1316"/>
      <c r="AH470" s="1316"/>
      <c r="AI470" s="1316"/>
      <c r="AJ470" s="1316"/>
      <c r="AK470" s="1316"/>
      <c r="AL470" s="1316"/>
      <c r="AM470" s="1316"/>
      <c r="AN470" s="1316"/>
      <c r="AO470" s="1316"/>
      <c r="AP470" s="1316"/>
      <c r="AQ470" s="1316"/>
      <c r="AR470" s="1316"/>
      <c r="AS470" s="1301"/>
      <c r="AT470" s="1301"/>
      <c r="AU470" s="1301"/>
      <c r="AV470" s="1301"/>
      <c r="AW470" s="1301"/>
      <c r="AX470" s="1301"/>
      <c r="AY470" s="1301"/>
      <c r="AZ470" s="1301"/>
      <c r="BA470" s="1301"/>
      <c r="BB470" s="1301"/>
      <c r="BC470" s="1301"/>
      <c r="BD470" s="1301"/>
    </row>
    <row r="471" spans="3:56" ht="12" hidden="1" customHeight="1">
      <c r="C471" s="1144"/>
      <c r="AG471" s="1316"/>
      <c r="AH471" s="1316"/>
      <c r="AI471" s="1316"/>
      <c r="AJ471" s="1316"/>
      <c r="AK471" s="1316"/>
      <c r="AL471" s="1316"/>
      <c r="AM471" s="1316"/>
      <c r="AN471" s="1316"/>
      <c r="AO471" s="1316"/>
      <c r="AP471" s="1316"/>
      <c r="AQ471" s="1316"/>
      <c r="AR471" s="1316"/>
      <c r="AS471" s="1301"/>
      <c r="AT471" s="1301"/>
      <c r="AU471" s="1301"/>
      <c r="AV471" s="1301"/>
      <c r="AW471" s="1301"/>
      <c r="AX471" s="1301"/>
      <c r="AY471" s="1301"/>
      <c r="AZ471" s="1301"/>
      <c r="BA471" s="1301"/>
      <c r="BB471" s="1301"/>
      <c r="BC471" s="1301"/>
      <c r="BD471" s="1301"/>
    </row>
    <row r="472" spans="3:56" ht="12" hidden="1" customHeight="1">
      <c r="C472" s="1358"/>
      <c r="D472" s="1380"/>
      <c r="E472" s="1380"/>
      <c r="F472" s="1380"/>
      <c r="G472" s="1380"/>
      <c r="H472" s="1380"/>
      <c r="I472" s="1380"/>
      <c r="J472" s="1380"/>
      <c r="AG472" s="1316"/>
      <c r="AH472" s="1316"/>
      <c r="AI472" s="1316"/>
      <c r="AJ472" s="1316"/>
      <c r="AK472" s="1316"/>
      <c r="AL472" s="1316"/>
      <c r="AM472" s="1316"/>
      <c r="AN472" s="1316"/>
      <c r="AO472" s="1316"/>
      <c r="AP472" s="1316"/>
      <c r="AQ472" s="1316"/>
      <c r="AR472" s="1316"/>
      <c r="AS472" s="1301"/>
      <c r="AT472" s="1301"/>
      <c r="AU472" s="1301"/>
      <c r="AV472" s="1301"/>
      <c r="AW472" s="1301"/>
      <c r="AX472" s="1301"/>
      <c r="AY472" s="1301"/>
      <c r="AZ472" s="1301"/>
      <c r="BA472" s="1301"/>
      <c r="BB472" s="1301"/>
      <c r="BC472" s="1301"/>
      <c r="BD472" s="1301"/>
    </row>
    <row r="473" spans="3:56" ht="12" hidden="1" customHeight="1">
      <c r="C473" s="1358"/>
      <c r="D473" s="1380"/>
      <c r="E473" s="1380"/>
      <c r="F473" s="1380"/>
      <c r="G473" s="1380"/>
      <c r="H473" s="1380"/>
      <c r="I473" s="1380"/>
      <c r="J473" s="1380"/>
      <c r="AG473" s="1316"/>
      <c r="AH473" s="1316"/>
      <c r="AI473" s="1316"/>
      <c r="AJ473" s="1316"/>
      <c r="AK473" s="1316"/>
      <c r="AL473" s="1316"/>
      <c r="AM473" s="1316"/>
      <c r="AN473" s="1316"/>
      <c r="AO473" s="1316"/>
      <c r="AP473" s="1316"/>
      <c r="AQ473" s="1316"/>
      <c r="AR473" s="1316"/>
      <c r="AS473" s="1301"/>
      <c r="AT473" s="1301"/>
      <c r="AU473" s="1301"/>
      <c r="AV473" s="1301"/>
      <c r="AW473" s="1301"/>
      <c r="AX473" s="1301"/>
      <c r="AY473" s="1301"/>
      <c r="AZ473" s="1301"/>
      <c r="BA473" s="1301"/>
      <c r="BB473" s="1301"/>
      <c r="BC473" s="1301"/>
      <c r="BD473" s="1301"/>
    </row>
    <row r="474" spans="3:56" ht="12" hidden="1" customHeight="1">
      <c r="C474" s="1358"/>
      <c r="D474" s="1380"/>
      <c r="E474" s="1380"/>
      <c r="F474" s="1380"/>
      <c r="G474" s="1380"/>
      <c r="H474" s="1380"/>
      <c r="I474" s="1380"/>
      <c r="J474" s="1380"/>
      <c r="AG474" s="1316"/>
      <c r="AH474" s="1316"/>
      <c r="AI474" s="1316"/>
      <c r="AJ474" s="1316"/>
      <c r="AK474" s="1316"/>
      <c r="AL474" s="1316"/>
      <c r="AM474" s="1316"/>
      <c r="AN474" s="1316"/>
      <c r="AO474" s="1316"/>
      <c r="AP474" s="1316"/>
      <c r="AQ474" s="1316"/>
      <c r="AR474" s="1316"/>
      <c r="AS474" s="1301"/>
      <c r="AT474" s="1301"/>
      <c r="AU474" s="1301"/>
      <c r="AV474" s="1301"/>
      <c r="AW474" s="1301"/>
      <c r="AX474" s="1301"/>
      <c r="AY474" s="1301"/>
      <c r="AZ474" s="1301"/>
      <c r="BA474" s="1301"/>
      <c r="BB474" s="1301"/>
      <c r="BC474" s="1301"/>
      <c r="BD474" s="1301"/>
    </row>
    <row r="475" spans="3:56" ht="12" hidden="1" customHeight="1">
      <c r="C475" s="1144"/>
      <c r="AG475" s="1316"/>
      <c r="AH475" s="1316"/>
      <c r="AI475" s="1316"/>
      <c r="AJ475" s="1316"/>
      <c r="AK475" s="1316"/>
      <c r="AL475" s="1316"/>
      <c r="AM475" s="1316"/>
      <c r="AN475" s="1316"/>
      <c r="AO475" s="1316"/>
      <c r="AP475" s="1316"/>
      <c r="AQ475" s="1316"/>
      <c r="AR475" s="1316"/>
      <c r="AS475" s="1301"/>
      <c r="AT475" s="1301"/>
      <c r="AU475" s="1301"/>
      <c r="AV475" s="1301"/>
      <c r="AW475" s="1301"/>
      <c r="AX475" s="1301"/>
      <c r="AY475" s="1301"/>
      <c r="AZ475" s="1301"/>
      <c r="BA475" s="1301"/>
      <c r="BB475" s="1301"/>
      <c r="BC475" s="1301"/>
      <c r="BD475" s="1301"/>
    </row>
    <row r="476" spans="3:56" ht="24" hidden="1" customHeight="1">
      <c r="C476" s="1381"/>
      <c r="D476" s="1380"/>
      <c r="E476" s="1380"/>
      <c r="F476" s="1380"/>
      <c r="G476" s="1380"/>
      <c r="H476" s="1380"/>
      <c r="I476" s="1380"/>
      <c r="J476" s="1380"/>
      <c r="AG476" s="1316"/>
      <c r="AH476" s="1316"/>
      <c r="AI476" s="1316"/>
      <c r="AJ476" s="1316"/>
      <c r="AK476" s="1316"/>
      <c r="AL476" s="1316"/>
      <c r="AM476" s="1316"/>
      <c r="AN476" s="1316"/>
      <c r="AO476" s="1316"/>
      <c r="AP476" s="1316"/>
      <c r="AQ476" s="1316"/>
      <c r="AR476" s="1316"/>
      <c r="AS476" s="1301"/>
      <c r="AT476" s="1301"/>
      <c r="AU476" s="1301"/>
      <c r="AV476" s="1301"/>
      <c r="AW476" s="1301"/>
      <c r="AX476" s="1301"/>
      <c r="AY476" s="1301"/>
      <c r="AZ476" s="1301"/>
      <c r="BA476" s="1301"/>
      <c r="BB476" s="1301"/>
      <c r="BC476" s="1301"/>
      <c r="BD476" s="1301"/>
    </row>
    <row r="477" spans="3:56" ht="12" hidden="1" customHeight="1">
      <c r="C477" s="1381"/>
      <c r="D477" s="1380"/>
      <c r="E477" s="1380"/>
      <c r="F477" s="1380"/>
      <c r="G477" s="1380"/>
      <c r="H477" s="1380"/>
      <c r="I477" s="1380"/>
      <c r="J477" s="1380"/>
      <c r="AG477" s="1316"/>
      <c r="AH477" s="1316"/>
      <c r="AI477" s="1316"/>
      <c r="AJ477" s="1316"/>
      <c r="AK477" s="1316"/>
      <c r="AL477" s="1316"/>
      <c r="AM477" s="1316"/>
      <c r="AN477" s="1316"/>
      <c r="AO477" s="1316"/>
      <c r="AP477" s="1316"/>
      <c r="AQ477" s="1316"/>
      <c r="AR477" s="1316"/>
      <c r="AS477" s="1301"/>
      <c r="AT477" s="1301"/>
      <c r="AU477" s="1301"/>
      <c r="AV477" s="1301"/>
      <c r="AW477" s="1301"/>
      <c r="AX477" s="1301"/>
      <c r="AY477" s="1301"/>
      <c r="AZ477" s="1301"/>
      <c r="BA477" s="1301"/>
      <c r="BB477" s="1301"/>
      <c r="BC477" s="1301"/>
      <c r="BD477" s="1301"/>
    </row>
    <row r="478" spans="3:56" ht="12" hidden="1" customHeight="1">
      <c r="C478" s="1144"/>
      <c r="AG478" s="1316"/>
      <c r="AH478" s="1316"/>
      <c r="AI478" s="1316"/>
      <c r="AJ478" s="1316"/>
      <c r="AK478" s="1316"/>
      <c r="AL478" s="1316"/>
      <c r="AM478" s="1316"/>
      <c r="AN478" s="1316"/>
      <c r="AO478" s="1316"/>
      <c r="AP478" s="1316"/>
      <c r="AQ478" s="1316"/>
      <c r="AR478" s="1316"/>
      <c r="AS478" s="1301"/>
      <c r="AT478" s="1301"/>
      <c r="AU478" s="1301"/>
      <c r="AV478" s="1301"/>
      <c r="AW478" s="1301"/>
      <c r="AX478" s="1301"/>
      <c r="AY478" s="1301"/>
      <c r="AZ478" s="1301"/>
      <c r="BA478" s="1301"/>
      <c r="BB478" s="1301"/>
      <c r="BC478" s="1301"/>
      <c r="BD478" s="1301"/>
    </row>
    <row r="479" spans="3:56" ht="48" hidden="1" customHeight="1">
      <c r="C479" s="1358"/>
      <c r="D479" s="1380"/>
      <c r="E479" s="1380"/>
      <c r="F479" s="1380"/>
      <c r="G479" s="1380"/>
      <c r="H479" s="1380"/>
      <c r="I479" s="1380"/>
      <c r="J479" s="1380"/>
      <c r="AG479" s="1316"/>
      <c r="AH479" s="1316"/>
      <c r="AI479" s="1316"/>
      <c r="AJ479" s="1316"/>
      <c r="AK479" s="1316"/>
      <c r="AL479" s="1316"/>
      <c r="AM479" s="1316"/>
      <c r="AN479" s="1316"/>
      <c r="AO479" s="1316"/>
      <c r="AP479" s="1316"/>
      <c r="AQ479" s="1316"/>
      <c r="AR479" s="1316"/>
      <c r="AS479" s="1301"/>
      <c r="AT479" s="1301"/>
      <c r="AU479" s="1301"/>
      <c r="AV479" s="1301"/>
      <c r="AW479" s="1301"/>
      <c r="AX479" s="1301"/>
      <c r="AY479" s="1301"/>
      <c r="AZ479" s="1301"/>
      <c r="BA479" s="1301"/>
      <c r="BB479" s="1301"/>
      <c r="BC479" s="1301"/>
      <c r="BD479" s="1301"/>
    </row>
    <row r="480" spans="3:56" ht="12" hidden="1" customHeight="1">
      <c r="C480" s="1144"/>
      <c r="AG480" s="1316"/>
      <c r="AH480" s="1316"/>
      <c r="AI480" s="1316"/>
      <c r="AJ480" s="1316"/>
      <c r="AK480" s="1316"/>
      <c r="AL480" s="1316"/>
      <c r="AM480" s="1316"/>
      <c r="AN480" s="1316"/>
      <c r="AO480" s="1316"/>
      <c r="AP480" s="1316"/>
      <c r="AQ480" s="1316"/>
      <c r="AR480" s="1316"/>
      <c r="AS480" s="1301"/>
      <c r="AT480" s="1301"/>
      <c r="AU480" s="1301"/>
      <c r="AV480" s="1301"/>
      <c r="AW480" s="1301"/>
      <c r="AX480" s="1301"/>
      <c r="AY480" s="1301"/>
      <c r="AZ480" s="1301"/>
      <c r="BA480" s="1301"/>
      <c r="BB480" s="1301"/>
      <c r="BC480" s="1301"/>
      <c r="BD480" s="1301"/>
    </row>
    <row r="481" spans="3:56" ht="12" hidden="1" customHeight="1">
      <c r="C481" s="1381"/>
      <c r="D481" s="1380"/>
      <c r="E481" s="1380"/>
      <c r="F481" s="1380"/>
      <c r="G481" s="1380"/>
      <c r="H481" s="1380"/>
      <c r="I481" s="1380"/>
      <c r="J481" s="1380"/>
      <c r="AG481" s="1316"/>
      <c r="AH481" s="1316"/>
      <c r="AI481" s="1316"/>
      <c r="AJ481" s="1316"/>
      <c r="AK481" s="1316"/>
      <c r="AL481" s="1316"/>
      <c r="AM481" s="1316"/>
      <c r="AN481" s="1316"/>
      <c r="AO481" s="1316"/>
      <c r="AP481" s="1316"/>
      <c r="AQ481" s="1316"/>
      <c r="AR481" s="1316"/>
      <c r="AS481" s="1301"/>
      <c r="AT481" s="1301"/>
      <c r="AU481" s="1301"/>
      <c r="AV481" s="1301"/>
      <c r="AW481" s="1301"/>
      <c r="AX481" s="1301"/>
      <c r="AY481" s="1301"/>
      <c r="AZ481" s="1301"/>
      <c r="BA481" s="1301"/>
      <c r="BB481" s="1301"/>
      <c r="BC481" s="1301"/>
      <c r="BD481" s="1301"/>
    </row>
    <row r="482" spans="3:56" ht="12" hidden="1" customHeight="1">
      <c r="C482" s="1144"/>
      <c r="AG482" s="1316"/>
      <c r="AH482" s="1316"/>
      <c r="AI482" s="1316"/>
      <c r="AJ482" s="1316"/>
      <c r="AK482" s="1316"/>
      <c r="AL482" s="1316"/>
      <c r="AM482" s="1316"/>
      <c r="AN482" s="1316"/>
      <c r="AO482" s="1316"/>
      <c r="AP482" s="1316"/>
      <c r="AQ482" s="1316"/>
      <c r="AR482" s="1316"/>
      <c r="AS482" s="1301"/>
      <c r="AT482" s="1301"/>
      <c r="AU482" s="1301"/>
      <c r="AV482" s="1301"/>
      <c r="AW482" s="1301"/>
      <c r="AX482" s="1301"/>
      <c r="AY482" s="1301"/>
      <c r="AZ482" s="1301"/>
      <c r="BA482" s="1301"/>
      <c r="BB482" s="1301"/>
      <c r="BC482" s="1301"/>
      <c r="BD482" s="1301"/>
    </row>
    <row r="483" spans="3:56" ht="12" hidden="1" customHeight="1">
      <c r="C483" s="1358"/>
      <c r="D483" s="1380"/>
      <c r="E483" s="1380"/>
      <c r="F483" s="1380"/>
      <c r="G483" s="1380"/>
      <c r="H483" s="1380"/>
      <c r="I483" s="1380"/>
      <c r="J483" s="1380"/>
      <c r="AG483" s="1316"/>
      <c r="AH483" s="1316"/>
      <c r="AI483" s="1316"/>
      <c r="AJ483" s="1316"/>
      <c r="AK483" s="1316"/>
      <c r="AL483" s="1316"/>
      <c r="AM483" s="1316"/>
      <c r="AN483" s="1316"/>
      <c r="AO483" s="1316"/>
      <c r="AP483" s="1316"/>
      <c r="AQ483" s="1316"/>
      <c r="AR483" s="1316"/>
      <c r="AS483" s="1301"/>
      <c r="AT483" s="1301"/>
      <c r="AU483" s="1301"/>
      <c r="AV483" s="1301"/>
      <c r="AW483" s="1301"/>
      <c r="AX483" s="1301"/>
      <c r="AY483" s="1301"/>
      <c r="AZ483" s="1301"/>
      <c r="BA483" s="1301"/>
      <c r="BB483" s="1301"/>
      <c r="BC483" s="1301"/>
      <c r="BD483" s="1301"/>
    </row>
    <row r="484" spans="3:56" ht="12" hidden="1" customHeight="1">
      <c r="C484" s="1358"/>
      <c r="D484" s="1380"/>
      <c r="E484" s="1380"/>
      <c r="F484" s="1380"/>
      <c r="G484" s="1380"/>
      <c r="H484" s="1380"/>
      <c r="I484" s="1380"/>
      <c r="J484" s="1380"/>
      <c r="AG484" s="1316"/>
      <c r="AH484" s="1316"/>
      <c r="AI484" s="1316"/>
      <c r="AJ484" s="1316"/>
      <c r="AK484" s="1316"/>
      <c r="AL484" s="1316"/>
      <c r="AM484" s="1316"/>
      <c r="AN484" s="1316"/>
      <c r="AO484" s="1316"/>
      <c r="AP484" s="1316"/>
      <c r="AQ484" s="1316"/>
      <c r="AR484" s="1316"/>
      <c r="AS484" s="1301"/>
      <c r="AT484" s="1301"/>
      <c r="AU484" s="1301"/>
      <c r="AV484" s="1301"/>
      <c r="AW484" s="1301"/>
      <c r="AX484" s="1301"/>
      <c r="AY484" s="1301"/>
      <c r="AZ484" s="1301"/>
      <c r="BA484" s="1301"/>
      <c r="BB484" s="1301"/>
      <c r="BC484" s="1301"/>
      <c r="BD484" s="1301"/>
    </row>
    <row r="485" spans="3:56" ht="12" hidden="1" customHeight="1">
      <c r="C485" s="1144"/>
      <c r="AG485" s="1316"/>
      <c r="AH485" s="1316"/>
      <c r="AI485" s="1316"/>
      <c r="AJ485" s="1316"/>
      <c r="AK485" s="1316"/>
      <c r="AL485" s="1316"/>
      <c r="AM485" s="1316"/>
      <c r="AN485" s="1316"/>
      <c r="AO485" s="1316"/>
      <c r="AP485" s="1316"/>
      <c r="AQ485" s="1316"/>
      <c r="AR485" s="1316"/>
      <c r="AS485" s="1301"/>
      <c r="AT485" s="1301"/>
      <c r="AU485" s="1301"/>
      <c r="AV485" s="1301"/>
      <c r="AW485" s="1301"/>
      <c r="AX485" s="1301"/>
      <c r="AY485" s="1301"/>
      <c r="AZ485" s="1301"/>
      <c r="BA485" s="1301"/>
      <c r="BB485" s="1301"/>
      <c r="BC485" s="1301"/>
      <c r="BD485" s="1301"/>
    </row>
    <row r="486" spans="3:56" ht="12" hidden="1" customHeight="1">
      <c r="C486" s="1358"/>
      <c r="D486" s="1380"/>
      <c r="E486" s="1380"/>
      <c r="F486" s="1380"/>
      <c r="G486" s="1380"/>
      <c r="H486" s="1380"/>
      <c r="I486" s="1380"/>
      <c r="J486" s="1380"/>
      <c r="AG486" s="1316"/>
      <c r="AH486" s="1316"/>
      <c r="AI486" s="1316"/>
      <c r="AJ486" s="1316"/>
      <c r="AK486" s="1316"/>
      <c r="AL486" s="1316"/>
      <c r="AM486" s="1316"/>
      <c r="AN486" s="1316"/>
      <c r="AO486" s="1316"/>
      <c r="AP486" s="1316"/>
      <c r="AQ486" s="1316"/>
      <c r="AR486" s="1316"/>
      <c r="AS486" s="1301"/>
      <c r="AT486" s="1301"/>
      <c r="AU486" s="1301"/>
      <c r="AV486" s="1301"/>
      <c r="AW486" s="1301"/>
      <c r="AX486" s="1301"/>
      <c r="AY486" s="1301"/>
      <c r="AZ486" s="1301"/>
      <c r="BA486" s="1301"/>
      <c r="BB486" s="1301"/>
      <c r="BC486" s="1301"/>
      <c r="BD486" s="1301"/>
    </row>
    <row r="487" spans="3:56" ht="12" hidden="1" customHeight="1">
      <c r="C487" s="1153"/>
      <c r="AG487" s="1316"/>
      <c r="AH487" s="1316"/>
      <c r="AI487" s="1316"/>
      <c r="AJ487" s="1316"/>
      <c r="AK487" s="1316"/>
      <c r="AL487" s="1316"/>
      <c r="AM487" s="1316"/>
      <c r="AN487" s="1316"/>
      <c r="AO487" s="1316"/>
      <c r="AP487" s="1316"/>
      <c r="AQ487" s="1316"/>
      <c r="AR487" s="1316"/>
      <c r="AS487" s="1301"/>
      <c r="AT487" s="1301"/>
      <c r="AU487" s="1301"/>
      <c r="AV487" s="1301"/>
      <c r="AW487" s="1301"/>
      <c r="AX487" s="1301"/>
      <c r="AY487" s="1301"/>
      <c r="AZ487" s="1301"/>
      <c r="BA487" s="1301"/>
      <c r="BB487" s="1301"/>
      <c r="BC487" s="1301"/>
      <c r="BD487" s="1301"/>
    </row>
    <row r="488" spans="3:56" ht="12" hidden="1" customHeight="1">
      <c r="C488" s="1144"/>
      <c r="AG488" s="1316"/>
      <c r="AH488" s="1316"/>
      <c r="AI488" s="1316"/>
      <c r="AJ488" s="1316"/>
      <c r="AK488" s="1316"/>
      <c r="AL488" s="1316"/>
      <c r="AM488" s="1316"/>
      <c r="AN488" s="1316"/>
      <c r="AO488" s="1316"/>
      <c r="AP488" s="1316"/>
      <c r="AQ488" s="1316"/>
      <c r="AR488" s="1316"/>
      <c r="AS488" s="1301"/>
      <c r="AT488" s="1301"/>
      <c r="AU488" s="1301"/>
      <c r="AV488" s="1301"/>
      <c r="AW488" s="1301"/>
      <c r="AX488" s="1301"/>
      <c r="AY488" s="1301"/>
      <c r="AZ488" s="1301"/>
      <c r="BA488" s="1301"/>
      <c r="BB488" s="1301"/>
      <c r="BC488" s="1301"/>
      <c r="BD488" s="1301"/>
    </row>
    <row r="489" spans="3:56" ht="12" hidden="1" customHeight="1">
      <c r="C489" s="1144"/>
      <c r="AG489" s="1316"/>
      <c r="AH489" s="1316"/>
      <c r="AI489" s="1316"/>
      <c r="AJ489" s="1316"/>
      <c r="AK489" s="1316"/>
      <c r="AL489" s="1316"/>
      <c r="AM489" s="1316"/>
      <c r="AN489" s="1316"/>
      <c r="AO489" s="1316"/>
      <c r="AP489" s="1316"/>
      <c r="AQ489" s="1316"/>
      <c r="AR489" s="1316"/>
      <c r="AS489" s="1301"/>
      <c r="AT489" s="1301"/>
      <c r="AU489" s="1301"/>
      <c r="AV489" s="1301"/>
      <c r="AW489" s="1301"/>
      <c r="AX489" s="1301"/>
      <c r="AY489" s="1301"/>
      <c r="AZ489" s="1301"/>
      <c r="BA489" s="1301"/>
      <c r="BB489" s="1301"/>
      <c r="BC489" s="1301"/>
      <c r="BD489" s="1301"/>
    </row>
    <row r="490" spans="3:56" ht="12" hidden="1" customHeight="1">
      <c r="C490" s="1153"/>
      <c r="AG490" s="1316"/>
      <c r="AH490" s="1316"/>
      <c r="AI490" s="1316"/>
      <c r="AJ490" s="1316"/>
      <c r="AK490" s="1316"/>
      <c r="AL490" s="1316"/>
      <c r="AM490" s="1316"/>
      <c r="AN490" s="1316"/>
      <c r="AO490" s="1316"/>
      <c r="AP490" s="1316"/>
      <c r="AQ490" s="1316"/>
      <c r="AR490" s="1316"/>
      <c r="AS490" s="1301"/>
      <c r="AT490" s="1301"/>
      <c r="AU490" s="1301"/>
      <c r="AV490" s="1301"/>
      <c r="AW490" s="1301"/>
      <c r="AX490" s="1301"/>
      <c r="AY490" s="1301"/>
      <c r="AZ490" s="1301"/>
      <c r="BA490" s="1301"/>
      <c r="BB490" s="1301"/>
      <c r="BC490" s="1301"/>
      <c r="BD490" s="1301"/>
    </row>
    <row r="491" spans="3:56" ht="12" hidden="1" customHeight="1">
      <c r="AG491" s="1316"/>
      <c r="AH491" s="1316"/>
      <c r="AI491" s="1316"/>
      <c r="AJ491" s="1316"/>
      <c r="AK491" s="1316"/>
      <c r="AL491" s="1316"/>
      <c r="AM491" s="1316"/>
      <c r="AN491" s="1316"/>
      <c r="AO491" s="1316"/>
      <c r="AP491" s="1316"/>
      <c r="AQ491" s="1316"/>
      <c r="AR491" s="1316"/>
      <c r="AS491" s="1301"/>
      <c r="AT491" s="1301"/>
      <c r="AU491" s="1301"/>
      <c r="AV491" s="1301"/>
      <c r="AW491" s="1301"/>
      <c r="AX491" s="1301"/>
      <c r="AY491" s="1301"/>
      <c r="AZ491" s="1301"/>
      <c r="BA491" s="1301"/>
      <c r="BB491" s="1301"/>
      <c r="BC491" s="1301"/>
      <c r="BD491" s="1301"/>
    </row>
    <row r="492" spans="3:56" ht="12" hidden="1" customHeight="1">
      <c r="AG492" s="1316"/>
      <c r="AH492" s="1316"/>
      <c r="AI492" s="1316"/>
      <c r="AJ492" s="1316"/>
      <c r="AK492" s="1316"/>
      <c r="AL492" s="1316"/>
      <c r="AM492" s="1316"/>
      <c r="AN492" s="1316"/>
      <c r="AO492" s="1316"/>
      <c r="AP492" s="1316"/>
      <c r="AQ492" s="1316"/>
      <c r="AR492" s="1316"/>
      <c r="AS492" s="1301"/>
      <c r="AT492" s="1301"/>
      <c r="AU492" s="1301"/>
      <c r="AV492" s="1301"/>
      <c r="AW492" s="1301"/>
      <c r="AX492" s="1301"/>
      <c r="AY492" s="1301"/>
      <c r="AZ492" s="1301"/>
      <c r="BA492" s="1301"/>
      <c r="BB492" s="1301"/>
      <c r="BC492" s="1301"/>
      <c r="BD492" s="1301"/>
    </row>
    <row r="493" spans="3:56" ht="16.5" customHeight="1">
      <c r="AG493" s="1316"/>
      <c r="AH493" s="1316"/>
      <c r="AI493" s="1316"/>
      <c r="AJ493" s="1316"/>
      <c r="AK493" s="1316"/>
      <c r="AL493" s="1316"/>
      <c r="AM493" s="1316"/>
      <c r="AN493" s="1316"/>
      <c r="AO493" s="1316"/>
      <c r="AP493" s="1316"/>
      <c r="AQ493" s="1316"/>
      <c r="AR493" s="1316"/>
      <c r="AS493" s="1301"/>
      <c r="AT493" s="1301"/>
      <c r="AU493" s="1301"/>
      <c r="AV493" s="1301"/>
      <c r="AW493" s="1301"/>
      <c r="AX493" s="1301"/>
      <c r="AY493" s="1301"/>
      <c r="AZ493" s="1301"/>
      <c r="BA493" s="1301"/>
      <c r="BB493" s="1301"/>
      <c r="BC493" s="1301"/>
      <c r="BD493" s="1301"/>
    </row>
    <row r="494" spans="3:56" ht="16.5" customHeight="1">
      <c r="AG494" s="1162"/>
      <c r="AH494" s="1162"/>
      <c r="AI494" s="1162"/>
      <c r="AJ494" s="1162"/>
      <c r="AK494" s="1162"/>
      <c r="AL494" s="1162"/>
      <c r="AM494" s="1162"/>
      <c r="AN494" s="1162"/>
      <c r="AO494" s="1162"/>
      <c r="AP494" s="1162"/>
      <c r="AQ494" s="1162"/>
      <c r="AR494" s="1162"/>
    </row>
    <row r="495" spans="3:56" ht="16.5" customHeight="1">
      <c r="AG495" s="1162"/>
      <c r="AH495" s="1162"/>
      <c r="AI495" s="1162"/>
      <c r="AJ495" s="1162"/>
      <c r="AK495" s="1162"/>
      <c r="AL495" s="1162"/>
      <c r="AM495" s="1162"/>
      <c r="AN495" s="1162"/>
      <c r="AO495" s="1162"/>
      <c r="AP495" s="1162"/>
      <c r="AQ495" s="1162"/>
      <c r="AR495" s="1162"/>
    </row>
    <row r="496" spans="3:56" ht="16.5" customHeight="1">
      <c r="AG496" s="1162"/>
      <c r="AH496" s="1162"/>
      <c r="AI496" s="1162"/>
      <c r="AJ496" s="1162"/>
      <c r="AK496" s="1162"/>
      <c r="AL496" s="1162"/>
      <c r="AM496" s="1162"/>
      <c r="AN496" s="1162"/>
      <c r="AO496" s="1162"/>
      <c r="AP496" s="1162"/>
      <c r="AQ496" s="1162"/>
      <c r="AR496" s="1162"/>
    </row>
    <row r="497" ht="16.5" customHeight="1"/>
    <row r="502"/>
    <row r="503" ht="12" customHeight="1"/>
    <row r="504" ht="12" customHeight="1"/>
    <row r="505" ht="12" customHeight="1"/>
  </sheetData>
  <sheetProtection selectLockedCells="1"/>
  <mergeCells count="317">
    <mergeCell ref="C479:J479"/>
    <mergeCell ref="C481:J481"/>
    <mergeCell ref="C483:J483"/>
    <mergeCell ref="C484:J484"/>
    <mergeCell ref="C486:J486"/>
    <mergeCell ref="C469:J469"/>
    <mergeCell ref="C472:J472"/>
    <mergeCell ref="C473:J473"/>
    <mergeCell ref="C474:J474"/>
    <mergeCell ref="C476:J476"/>
    <mergeCell ref="C477:J477"/>
    <mergeCell ref="C455:C456"/>
    <mergeCell ref="C459:J459"/>
    <mergeCell ref="C461:J461"/>
    <mergeCell ref="C465:J465"/>
    <mergeCell ref="C466:J466"/>
    <mergeCell ref="C467:J467"/>
    <mergeCell ref="C439:J439"/>
    <mergeCell ref="C441:J441"/>
    <mergeCell ref="C443:J443"/>
    <mergeCell ref="C444:J444"/>
    <mergeCell ref="E445:G446"/>
    <mergeCell ref="C454:J454"/>
    <mergeCell ref="C429:J429"/>
    <mergeCell ref="C430:J430"/>
    <mergeCell ref="C431:J431"/>
    <mergeCell ref="C434:J434"/>
    <mergeCell ref="C435:J435"/>
    <mergeCell ref="C437:J437"/>
    <mergeCell ref="C419:J419"/>
    <mergeCell ref="C422:J422"/>
    <mergeCell ref="C423:J423"/>
    <mergeCell ref="C424:J424"/>
    <mergeCell ref="C426:J426"/>
    <mergeCell ref="C427:J427"/>
    <mergeCell ref="C406:J406"/>
    <mergeCell ref="C408:J408"/>
    <mergeCell ref="C411:J411"/>
    <mergeCell ref="C414:J414"/>
    <mergeCell ref="C415:J415"/>
    <mergeCell ref="C418:J418"/>
    <mergeCell ref="C391:J391"/>
    <mergeCell ref="C393:J393"/>
    <mergeCell ref="C396:J396"/>
    <mergeCell ref="C397:J397"/>
    <mergeCell ref="C400:J400"/>
    <mergeCell ref="C403:J403"/>
    <mergeCell ref="C380:J380"/>
    <mergeCell ref="C383:J383"/>
    <mergeCell ref="C385:D385"/>
    <mergeCell ref="E385:F385"/>
    <mergeCell ref="G385:H385"/>
    <mergeCell ref="D386:D388"/>
    <mergeCell ref="C368:J368"/>
    <mergeCell ref="C370:J370"/>
    <mergeCell ref="C372:J372"/>
    <mergeCell ref="C374:J374"/>
    <mergeCell ref="C375:J375"/>
    <mergeCell ref="C378:J378"/>
    <mergeCell ref="C359:J359"/>
    <mergeCell ref="C360:J360"/>
    <mergeCell ref="C362:J362"/>
    <mergeCell ref="C364:J364"/>
    <mergeCell ref="C366:J366"/>
    <mergeCell ref="C367:J367"/>
    <mergeCell ref="C351:J351"/>
    <mergeCell ref="C352:J352"/>
    <mergeCell ref="C353:J353"/>
    <mergeCell ref="C355:J355"/>
    <mergeCell ref="C356:J356"/>
    <mergeCell ref="C357:J357"/>
    <mergeCell ref="C343:J343"/>
    <mergeCell ref="C344:J344"/>
    <mergeCell ref="C345:J345"/>
    <mergeCell ref="C346:J346"/>
    <mergeCell ref="C348:J348"/>
    <mergeCell ref="C350:J350"/>
    <mergeCell ref="C334:J334"/>
    <mergeCell ref="C335:J335"/>
    <mergeCell ref="C337:J337"/>
    <mergeCell ref="C338:J338"/>
    <mergeCell ref="C340:J340"/>
    <mergeCell ref="C341:J341"/>
    <mergeCell ref="C324:J324"/>
    <mergeCell ref="C326:J326"/>
    <mergeCell ref="C328:J328"/>
    <mergeCell ref="C330:J330"/>
    <mergeCell ref="C331:J331"/>
    <mergeCell ref="C332:J332"/>
    <mergeCell ref="C316:J316"/>
    <mergeCell ref="C317:J317"/>
    <mergeCell ref="C319:J319"/>
    <mergeCell ref="C320:J320"/>
    <mergeCell ref="C321:J321"/>
    <mergeCell ref="C323:J323"/>
    <mergeCell ref="C308:J308"/>
    <mergeCell ref="C309:J309"/>
    <mergeCell ref="C310:J310"/>
    <mergeCell ref="C312:J312"/>
    <mergeCell ref="C313:J313"/>
    <mergeCell ref="C314:J314"/>
    <mergeCell ref="C293:J293"/>
    <mergeCell ref="C298:J298"/>
    <mergeCell ref="C301:J301"/>
    <mergeCell ref="C302:J302"/>
    <mergeCell ref="C303:J303"/>
    <mergeCell ref="D305:D306"/>
    <mergeCell ref="E305:E306"/>
    <mergeCell ref="H305:H306"/>
    <mergeCell ref="C284:J284"/>
    <mergeCell ref="C286:J286"/>
    <mergeCell ref="C288:J288"/>
    <mergeCell ref="C289:J289"/>
    <mergeCell ref="C291:J291"/>
    <mergeCell ref="C292:J292"/>
    <mergeCell ref="C274:J274"/>
    <mergeCell ref="C277:J277"/>
    <mergeCell ref="C278:J278"/>
    <mergeCell ref="C279:J279"/>
    <mergeCell ref="C281:J281"/>
    <mergeCell ref="C282:J282"/>
    <mergeCell ref="C257:J257"/>
    <mergeCell ref="C259:J259"/>
    <mergeCell ref="C269:J269"/>
    <mergeCell ref="C270:J270"/>
    <mergeCell ref="C271:J271"/>
    <mergeCell ref="C273:J273"/>
    <mergeCell ref="C248:J248"/>
    <mergeCell ref="C250:J250"/>
    <mergeCell ref="C251:J251"/>
    <mergeCell ref="C252:J252"/>
    <mergeCell ref="C254:J254"/>
    <mergeCell ref="C255:J255"/>
    <mergeCell ref="C237:J237"/>
    <mergeCell ref="C240:J240"/>
    <mergeCell ref="C242:J242"/>
    <mergeCell ref="C244:J244"/>
    <mergeCell ref="C245:J245"/>
    <mergeCell ref="C247:J247"/>
    <mergeCell ref="C225:J225"/>
    <mergeCell ref="C227:J227"/>
    <mergeCell ref="C229:J229"/>
    <mergeCell ref="C231:J231"/>
    <mergeCell ref="C233:J233"/>
    <mergeCell ref="C235:J235"/>
    <mergeCell ref="C215:J215"/>
    <mergeCell ref="C218:J218"/>
    <mergeCell ref="C219:J219"/>
    <mergeCell ref="C220:J220"/>
    <mergeCell ref="C222:J222"/>
    <mergeCell ref="C223:J223"/>
    <mergeCell ref="C204:J204"/>
    <mergeCell ref="C207:J207"/>
    <mergeCell ref="C209:J209"/>
    <mergeCell ref="C211:J211"/>
    <mergeCell ref="C212:J212"/>
    <mergeCell ref="C214:J214"/>
    <mergeCell ref="C196:J196"/>
    <mergeCell ref="C198:J198"/>
    <mergeCell ref="C200:J200"/>
    <mergeCell ref="C201:J201"/>
    <mergeCell ref="C202:J202"/>
    <mergeCell ref="C203:J203"/>
    <mergeCell ref="C186:J186"/>
    <mergeCell ref="C189:J189"/>
    <mergeCell ref="C190:J190"/>
    <mergeCell ref="C191:J191"/>
    <mergeCell ref="C193:J193"/>
    <mergeCell ref="C194:J194"/>
    <mergeCell ref="C177:J177"/>
    <mergeCell ref="C178:J178"/>
    <mergeCell ref="C180:J180"/>
    <mergeCell ref="C182:J182"/>
    <mergeCell ref="C183:J183"/>
    <mergeCell ref="C185:J185"/>
    <mergeCell ref="C168:J168"/>
    <mergeCell ref="C170:J170"/>
    <mergeCell ref="C171:J171"/>
    <mergeCell ref="C172:J172"/>
    <mergeCell ref="C173:J173"/>
    <mergeCell ref="C174:J174"/>
    <mergeCell ref="C159:J159"/>
    <mergeCell ref="C160:J160"/>
    <mergeCell ref="C162:J162"/>
    <mergeCell ref="C163:J163"/>
    <mergeCell ref="C165:J165"/>
    <mergeCell ref="C166:J166"/>
    <mergeCell ref="C150:J150"/>
    <mergeCell ref="C151:J151"/>
    <mergeCell ref="C152:J152"/>
    <mergeCell ref="C154:J154"/>
    <mergeCell ref="C155:J155"/>
    <mergeCell ref="C158:J158"/>
    <mergeCell ref="C139:J139"/>
    <mergeCell ref="C140:J140"/>
    <mergeCell ref="C142:J142"/>
    <mergeCell ref="C144:J144"/>
    <mergeCell ref="C146:J146"/>
    <mergeCell ref="C148:J148"/>
    <mergeCell ref="C130:J130"/>
    <mergeCell ref="C131:J131"/>
    <mergeCell ref="C133:J133"/>
    <mergeCell ref="C135:J135"/>
    <mergeCell ref="C137:J137"/>
    <mergeCell ref="C138:J138"/>
    <mergeCell ref="C119:J119"/>
    <mergeCell ref="C121:J121"/>
    <mergeCell ref="C122:J122"/>
    <mergeCell ref="C124:J124"/>
    <mergeCell ref="C126:J126"/>
    <mergeCell ref="C128:J128"/>
    <mergeCell ref="C108:J108"/>
    <mergeCell ref="C110:J110"/>
    <mergeCell ref="C112:J112"/>
    <mergeCell ref="C114:J114"/>
    <mergeCell ref="C116:J116"/>
    <mergeCell ref="C118:J118"/>
    <mergeCell ref="C98:J98"/>
    <mergeCell ref="C99:J99"/>
    <mergeCell ref="C101:J101"/>
    <mergeCell ref="C103:J103"/>
    <mergeCell ref="C105:J105"/>
    <mergeCell ref="C106:J106"/>
    <mergeCell ref="C87:J87"/>
    <mergeCell ref="C89:J89"/>
    <mergeCell ref="C90:J90"/>
    <mergeCell ref="C92:J92"/>
    <mergeCell ref="C94:J94"/>
    <mergeCell ref="C96:J96"/>
    <mergeCell ref="C79:J79"/>
    <mergeCell ref="C80:J80"/>
    <mergeCell ref="C82:J82"/>
    <mergeCell ref="C83:J83"/>
    <mergeCell ref="C84:J84"/>
    <mergeCell ref="C86:J86"/>
    <mergeCell ref="C72:J72"/>
    <mergeCell ref="C73:J73"/>
    <mergeCell ref="C75:J75"/>
    <mergeCell ref="C76:J76"/>
    <mergeCell ref="C77:J77"/>
    <mergeCell ref="C78:J78"/>
    <mergeCell ref="C64:J64"/>
    <mergeCell ref="C65:J65"/>
    <mergeCell ref="C67:J67"/>
    <mergeCell ref="C68:J68"/>
    <mergeCell ref="C69:J69"/>
    <mergeCell ref="C71:J71"/>
    <mergeCell ref="C55:J55"/>
    <mergeCell ref="C56:J56"/>
    <mergeCell ref="C57:J57"/>
    <mergeCell ref="C59:J59"/>
    <mergeCell ref="C60:J60"/>
    <mergeCell ref="C63:J63"/>
    <mergeCell ref="AG48:AR51"/>
    <mergeCell ref="N49:AE49"/>
    <mergeCell ref="AT49:BD49"/>
    <mergeCell ref="N50:AE50"/>
    <mergeCell ref="AT50:BD50"/>
    <mergeCell ref="N51:AE51"/>
    <mergeCell ref="AT51:BD51"/>
    <mergeCell ref="M38:X38"/>
    <mergeCell ref="AR38:AX38"/>
    <mergeCell ref="M39:X39"/>
    <mergeCell ref="D45:F45"/>
    <mergeCell ref="I45:J45"/>
    <mergeCell ref="C27:AE28"/>
    <mergeCell ref="C29:AE29"/>
    <mergeCell ref="C30:AE30"/>
    <mergeCell ref="B31:AE31"/>
    <mergeCell ref="B33:G33"/>
    <mergeCell ref="H33:AE33"/>
    <mergeCell ref="AG45:AO45"/>
    <mergeCell ref="P25:R25"/>
    <mergeCell ref="T25:AE25"/>
    <mergeCell ref="AT25:BD25"/>
    <mergeCell ref="P26:R26"/>
    <mergeCell ref="T26:AE26"/>
    <mergeCell ref="AT26:AX26"/>
    <mergeCell ref="P23:R23"/>
    <mergeCell ref="T23:AE23"/>
    <mergeCell ref="AT23:BD23"/>
    <mergeCell ref="P24:R24"/>
    <mergeCell ref="T24:AE24"/>
    <mergeCell ref="AT24:BD24"/>
    <mergeCell ref="P20:R20"/>
    <mergeCell ref="T20:AE20"/>
    <mergeCell ref="AT20:BD20"/>
    <mergeCell ref="P21:R21"/>
    <mergeCell ref="T21:AE21"/>
    <mergeCell ref="AT21:AX21"/>
    <mergeCell ref="P15:R15"/>
    <mergeCell ref="T15:AE15"/>
    <mergeCell ref="AT15:AX15"/>
    <mergeCell ref="P17:R17"/>
    <mergeCell ref="T17:AE18"/>
    <mergeCell ref="AT17:BD17"/>
    <mergeCell ref="P19:R19"/>
    <mergeCell ref="T19:AE19"/>
    <mergeCell ref="AT19:BD19"/>
    <mergeCell ref="AG17:AR21"/>
    <mergeCell ref="Q3:W3"/>
    <mergeCell ref="X3:AD3"/>
    <mergeCell ref="AV3:AW3"/>
    <mergeCell ref="AX3:BD3"/>
    <mergeCell ref="C7:N7"/>
    <mergeCell ref="C8:N8"/>
    <mergeCell ref="AH8:AS8"/>
    <mergeCell ref="P11:R11"/>
    <mergeCell ref="T11:AE12"/>
    <mergeCell ref="AG11:AR16"/>
    <mergeCell ref="AT11:BD11"/>
    <mergeCell ref="P13:R13"/>
    <mergeCell ref="T13:AE13"/>
    <mergeCell ref="AT13:BD13"/>
    <mergeCell ref="P14:R14"/>
    <mergeCell ref="T14:AE14"/>
    <mergeCell ref="AT14:BD14"/>
  </mergeCells>
  <phoneticPr fontId="65"/>
  <conditionalFormatting sqref="H33:AE33">
    <cfRule type="notContainsBlanks" dxfId="324" priority="9">
      <formula>LEN(TRIM(H33))&gt;0</formula>
    </cfRule>
  </conditionalFormatting>
  <conditionalFormatting sqref="K45:O45">
    <cfRule type="notContainsBlanks" dxfId="323" priority="8">
      <formula>LEN(TRIM(K45))&gt;0</formula>
    </cfRule>
  </conditionalFormatting>
  <conditionalFormatting sqref="M38:X39">
    <cfRule type="notContainsBlanks" dxfId="322" priority="21" stopIfTrue="1">
      <formula>LEN(TRIM(M38))&gt;0</formula>
    </cfRule>
  </conditionalFormatting>
  <conditionalFormatting sqref="N49:AE51">
    <cfRule type="notContainsBlanks" dxfId="321" priority="6">
      <formula>LEN(TRIM(N49))&gt;0</formula>
    </cfRule>
  </conditionalFormatting>
  <conditionalFormatting sqref="T11 T13:AE15">
    <cfRule type="notContainsBlanks" dxfId="320" priority="11">
      <formula>LEN(TRIM(T11))&gt;0</formula>
    </cfRule>
  </conditionalFormatting>
  <conditionalFormatting sqref="T17 T19:AE21">
    <cfRule type="notContainsBlanks" dxfId="319" priority="10">
      <formula>LEN(TRIM(T17))&gt;0</formula>
    </cfRule>
  </conditionalFormatting>
  <conditionalFormatting sqref="T23:AE26">
    <cfRule type="notContainsBlanks" dxfId="318" priority="2">
      <formula>LEN(TRIM(T23))&gt;0</formula>
    </cfRule>
  </conditionalFormatting>
  <conditionalFormatting sqref="Z5:AD5">
    <cfRule type="notContainsBlanks" dxfId="317" priority="5">
      <formula>LEN(TRIM(Z5))&gt;0</formula>
    </cfRule>
  </conditionalFormatting>
  <conditionalFormatting sqref="AL33">
    <cfRule type="cellIs" dxfId="316" priority="14" operator="equal">
      <formula>""</formula>
    </cfRule>
  </conditionalFormatting>
  <conditionalFormatting sqref="AP45 AR45 AT45">
    <cfRule type="containsBlanks" dxfId="315" priority="12">
      <formula>LEN(TRIM(AP45))=0</formula>
    </cfRule>
  </conditionalFormatting>
  <conditionalFormatting sqref="AT13:AT15">
    <cfRule type="cellIs" dxfId="314" priority="19" operator="equal">
      <formula>""</formula>
    </cfRule>
  </conditionalFormatting>
  <conditionalFormatting sqref="AT19:AT21">
    <cfRule type="cellIs" dxfId="313" priority="15" operator="equal">
      <formula>""</formula>
    </cfRule>
  </conditionalFormatting>
  <conditionalFormatting sqref="AT24:AT26">
    <cfRule type="cellIs" dxfId="312" priority="3" operator="equal">
      <formula>""</formula>
    </cfRule>
  </conditionalFormatting>
  <conditionalFormatting sqref="AT11:BD12">
    <cfRule type="containsBlanks" dxfId="311" priority="18">
      <formula>LEN(TRIM(AT11))=0</formula>
    </cfRule>
  </conditionalFormatting>
  <conditionalFormatting sqref="AT17:BD18">
    <cfRule type="containsBlanks" dxfId="310" priority="20">
      <formula>LEN(TRIM(AT17))=0</formula>
    </cfRule>
  </conditionalFormatting>
  <conditionalFormatting sqref="AT23:BD23">
    <cfRule type="containsBlanks" dxfId="309" priority="4">
      <formula>LEN(TRIM(AT23))=0</formula>
    </cfRule>
  </conditionalFormatting>
  <conditionalFormatting sqref="AT49:BD51">
    <cfRule type="containsBlanks" dxfId="308" priority="13">
      <formula>LEN(TRIM(AT49))=0</formula>
    </cfRule>
  </conditionalFormatting>
  <conditionalFormatting sqref="AZ5">
    <cfRule type="containsBlanks" dxfId="307" priority="16">
      <formula>LEN(TRIM(AZ5))=0</formula>
    </cfRule>
  </conditionalFormatting>
  <conditionalFormatting sqref="BB5 BD5">
    <cfRule type="containsBlanks" dxfId="306" priority="17">
      <formula>LEN(TRIM(BB5))=0</formula>
    </cfRule>
  </conditionalFormatting>
  <pageMargins left="0.51181102362204722" right="0.51181102362204722" top="0.55118110236220474" bottom="0.55118110236220474" header="0.31496062992125984" footer="0.31496062992125984"/>
  <pageSetup paperSize="9" scale="98" fitToHeight="0" orientation="portrait" cellComments="asDisplayed"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51188-3C87-4941-B03E-2BD3F514CB65}">
  <sheetPr codeName="Sheet23">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57" t="s">
        <v>1258</v>
      </c>
      <c r="C5" s="1757"/>
      <c r="D5" s="1757"/>
      <c r="E5" s="1757"/>
      <c r="F5" s="1757"/>
      <c r="G5" s="1757"/>
      <c r="H5" s="1757"/>
      <c r="I5" s="1757"/>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1" t="s">
        <v>1121</v>
      </c>
      <c r="C8" s="654" t="str">
        <f ca="1">MID(CELL("filename",A1),FIND("票",CELL("filename",K2))+1,LEN(CELL("filename",A1)))</f>
        <v>9</v>
      </c>
      <c r="D8" s="178"/>
      <c r="E8" s="178"/>
      <c r="F8" s="178"/>
      <c r="N8" s="157"/>
    </row>
    <row r="9" spans="2:27" ht="25.15" customHeight="1">
      <c r="B9" s="823" t="s">
        <v>1537</v>
      </c>
      <c r="C9" s="1758"/>
      <c r="D9" s="1759"/>
      <c r="E9" s="1759"/>
      <c r="F9" s="1759"/>
      <c r="G9" s="1759"/>
      <c r="H9" s="1759"/>
      <c r="I9" s="1760"/>
      <c r="L9" s="315"/>
      <c r="M9" s="315"/>
      <c r="N9" s="315"/>
      <c r="O9" s="315"/>
      <c r="P9" s="315"/>
      <c r="Q9" s="315"/>
      <c r="R9" s="315"/>
      <c r="S9" s="315"/>
      <c r="T9" s="315"/>
      <c r="U9" s="315"/>
      <c r="V9" s="315"/>
      <c r="W9" s="159"/>
    </row>
    <row r="10" spans="2:27" ht="30" customHeight="1">
      <c r="B10" s="824" t="s">
        <v>1099</v>
      </c>
      <c r="C10" s="1754"/>
      <c r="D10" s="1755"/>
      <c r="E10" s="1755"/>
      <c r="F10" s="1755"/>
      <c r="G10" s="1755"/>
      <c r="H10" s="1755"/>
      <c r="I10" s="1756"/>
      <c r="L10" s="315"/>
      <c r="M10" s="315"/>
      <c r="N10" s="315"/>
      <c r="O10" s="315"/>
      <c r="P10" s="315"/>
      <c r="Q10" s="315"/>
      <c r="R10" s="315"/>
      <c r="S10" s="315"/>
      <c r="T10" s="315"/>
      <c r="U10" s="315"/>
      <c r="V10" s="315"/>
      <c r="W10" s="315"/>
    </row>
    <row r="11" spans="2:27" ht="18" customHeight="1">
      <c r="B11" s="824" t="s">
        <v>1101</v>
      </c>
      <c r="C11" s="1754"/>
      <c r="D11" s="1755"/>
      <c r="E11" s="1755"/>
      <c r="F11" s="1755"/>
      <c r="G11" s="1755"/>
      <c r="H11" s="1755"/>
      <c r="I11" s="1756"/>
      <c r="L11" s="315"/>
      <c r="M11" s="315"/>
      <c r="N11" s="315"/>
      <c r="O11" s="315"/>
      <c r="P11" s="315"/>
      <c r="Q11" s="315"/>
      <c r="R11" s="315"/>
      <c r="S11" s="315"/>
      <c r="T11" s="315"/>
      <c r="U11" s="315"/>
      <c r="V11" s="315"/>
      <c r="W11" s="315"/>
      <c r="X11" s="315"/>
      <c r="Y11" s="315"/>
      <c r="Z11" s="315"/>
      <c r="AA11" s="315"/>
    </row>
    <row r="12" spans="2:27" ht="18" customHeight="1">
      <c r="B12" s="824" t="s">
        <v>1100</v>
      </c>
      <c r="C12" s="1754"/>
      <c r="D12" s="1755"/>
      <c r="E12" s="1755"/>
      <c r="F12" s="1755"/>
      <c r="G12" s="1755"/>
      <c r="H12" s="1755"/>
      <c r="I12" s="1756"/>
      <c r="L12" s="315"/>
      <c r="M12" s="315"/>
      <c r="N12" s="315"/>
      <c r="O12" s="315"/>
      <c r="P12" s="315"/>
      <c r="Q12" s="315"/>
      <c r="Y12" s="159"/>
      <c r="Z12" s="159"/>
      <c r="AA12" s="159"/>
    </row>
    <row r="13" spans="2:27" ht="18" customHeight="1">
      <c r="B13" s="824" t="s">
        <v>1297</v>
      </c>
      <c r="C13" s="1754"/>
      <c r="D13" s="1755"/>
      <c r="E13" s="1755"/>
      <c r="F13" s="1755"/>
      <c r="G13" s="1755"/>
      <c r="H13" s="1755"/>
      <c r="I13" s="1756"/>
      <c r="L13" s="314"/>
      <c r="M13" s="314"/>
      <c r="N13" s="314"/>
      <c r="O13" s="314"/>
      <c r="P13" s="315"/>
      <c r="Q13" s="315"/>
      <c r="Y13" s="159"/>
      <c r="Z13" s="159"/>
      <c r="AA13" s="159"/>
    </row>
    <row r="14" spans="2:27" ht="18" customHeight="1">
      <c r="B14" s="824" t="s">
        <v>1102</v>
      </c>
      <c r="C14" s="1754"/>
      <c r="D14" s="1755"/>
      <c r="E14" s="1755"/>
      <c r="F14" s="1755"/>
      <c r="G14" s="1755"/>
      <c r="H14" s="1755"/>
      <c r="I14" s="1756"/>
      <c r="L14" s="270"/>
      <c r="M14" s="314"/>
      <c r="N14" s="314"/>
      <c r="O14" s="314"/>
      <c r="P14" s="314"/>
      <c r="Q14" s="314"/>
      <c r="Y14" s="159"/>
      <c r="Z14" s="159"/>
      <c r="AA14" s="159"/>
    </row>
    <row r="15" spans="2:27" ht="18" customHeight="1">
      <c r="B15" s="825" t="s">
        <v>1103</v>
      </c>
      <c r="C15" s="1767"/>
      <c r="D15" s="1768"/>
      <c r="E15" s="1768"/>
      <c r="F15" s="1768"/>
      <c r="G15" s="1768"/>
      <c r="H15" s="1768"/>
      <c r="I15" s="1769"/>
      <c r="L15" s="270"/>
      <c r="M15" s="314"/>
      <c r="N15" s="314"/>
      <c r="O15" s="314"/>
      <c r="P15" s="314"/>
      <c r="Q15" s="314"/>
      <c r="X15" s="159"/>
      <c r="Y15" s="159"/>
      <c r="Z15" s="159"/>
      <c r="AA15" s="159"/>
    </row>
    <row r="16" spans="2:27" ht="18" customHeight="1" thickBot="1">
      <c r="B16" s="826" t="s">
        <v>1207</v>
      </c>
      <c r="C16" s="1770"/>
      <c r="D16" s="1771"/>
      <c r="E16" s="1771"/>
      <c r="F16" s="1771"/>
      <c r="G16" s="1771"/>
      <c r="H16" s="1771"/>
      <c r="I16" s="1772"/>
      <c r="L16" s="270"/>
      <c r="M16" s="314"/>
      <c r="N16" s="314"/>
      <c r="O16" s="314"/>
      <c r="P16" s="314"/>
      <c r="Q16" s="314"/>
      <c r="X16" s="159"/>
      <c r="Y16" s="159"/>
      <c r="Z16" s="159"/>
      <c r="AA16" s="159"/>
    </row>
    <row r="17" spans="2:27" ht="12" customHeight="1">
      <c r="B17" s="688"/>
      <c r="C17" s="688"/>
      <c r="D17" s="688"/>
      <c r="E17" s="688"/>
      <c r="F17" s="688"/>
      <c r="G17" s="688"/>
      <c r="H17" s="688"/>
      <c r="I17" s="688"/>
      <c r="L17" s="270"/>
      <c r="M17" s="314"/>
      <c r="N17" s="314"/>
      <c r="O17" s="314"/>
      <c r="P17" s="314"/>
      <c r="Q17" s="314"/>
      <c r="X17" s="159"/>
      <c r="Y17" s="159"/>
      <c r="Z17" s="159"/>
      <c r="AA17" s="159"/>
    </row>
    <row r="18" spans="2:27" ht="18" customHeight="1" thickBot="1">
      <c r="B18" s="827" t="s">
        <v>1208</v>
      </c>
      <c r="C18" s="688"/>
      <c r="D18" s="688"/>
      <c r="E18" s="688"/>
      <c r="F18" s="688"/>
      <c r="G18" s="688"/>
      <c r="H18" s="688"/>
      <c r="I18" s="688"/>
      <c r="L18" s="270"/>
      <c r="M18" s="314"/>
      <c r="N18" s="314"/>
      <c r="O18" s="314"/>
      <c r="P18" s="314"/>
      <c r="Q18" s="314"/>
      <c r="X18" s="159"/>
      <c r="Y18" s="159"/>
      <c r="Z18" s="159"/>
      <c r="AA18" s="159"/>
    </row>
    <row r="19" spans="2:27" ht="18" customHeight="1" thickBot="1">
      <c r="B19" s="828" t="s">
        <v>1103</v>
      </c>
      <c r="C19" s="1773" t="str">
        <f>IF($C$15="","",$C$15)</f>
        <v/>
      </c>
      <c r="D19" s="1774"/>
      <c r="E19" s="1774"/>
      <c r="F19" s="1774"/>
      <c r="G19" s="1774"/>
      <c r="H19" s="1774"/>
      <c r="I19" s="1775"/>
      <c r="L19" s="270"/>
      <c r="M19" s="314"/>
      <c r="N19" s="314"/>
      <c r="O19" s="314"/>
      <c r="P19" s="314"/>
      <c r="Q19" s="314"/>
      <c r="X19" s="159"/>
      <c r="Y19" s="159"/>
      <c r="Z19" s="159"/>
      <c r="AA19" s="159"/>
    </row>
    <row r="20" spans="2:27" ht="18" customHeight="1" thickBot="1">
      <c r="B20" s="1776" t="s">
        <v>1527</v>
      </c>
      <c r="C20" s="1777"/>
      <c r="D20" s="674"/>
      <c r="E20" s="675"/>
      <c r="F20" s="675"/>
      <c r="G20" s="675"/>
      <c r="H20" s="675"/>
      <c r="I20" s="676"/>
      <c r="L20" s="270"/>
      <c r="M20" s="314"/>
      <c r="N20" s="314"/>
      <c r="O20" s="314"/>
      <c r="P20" s="314"/>
      <c r="Q20" s="314"/>
      <c r="X20" s="159"/>
      <c r="Y20" s="159"/>
      <c r="Z20" s="159"/>
      <c r="AA20" s="159"/>
    </row>
    <row r="21" spans="2:27" ht="18" customHeight="1">
      <c r="B21" s="677" t="s">
        <v>1522</v>
      </c>
      <c r="C21" s="1778"/>
      <c r="D21" s="1779"/>
      <c r="E21" s="1779"/>
      <c r="F21" s="1779"/>
      <c r="G21" s="1779"/>
      <c r="H21" s="1779"/>
      <c r="I21" s="1780"/>
      <c r="L21" s="270"/>
      <c r="M21" s="314"/>
      <c r="N21" s="314"/>
      <c r="O21" s="314"/>
      <c r="P21" s="314"/>
      <c r="Q21" s="314"/>
      <c r="X21" s="159"/>
      <c r="Y21" s="159"/>
      <c r="Z21" s="159"/>
      <c r="AA21" s="159"/>
    </row>
    <row r="22" spans="2:27" ht="18" customHeight="1">
      <c r="B22" s="678" t="s">
        <v>1523</v>
      </c>
      <c r="C22" s="1787"/>
      <c r="D22" s="1788"/>
      <c r="E22" s="1788"/>
      <c r="F22" s="1788"/>
      <c r="G22" s="1788"/>
      <c r="H22" s="1788"/>
      <c r="I22" s="1789"/>
      <c r="L22" s="270"/>
      <c r="M22" s="314"/>
      <c r="N22" s="314"/>
      <c r="O22" s="314"/>
      <c r="P22" s="314"/>
      <c r="Q22" s="314"/>
      <c r="X22" s="159"/>
      <c r="Y22" s="159"/>
      <c r="Z22" s="159"/>
      <c r="AA22" s="159"/>
    </row>
    <row r="23" spans="2:27" ht="24" customHeight="1">
      <c r="B23" s="679" t="s">
        <v>1524</v>
      </c>
      <c r="C23" s="1787"/>
      <c r="D23" s="1788"/>
      <c r="E23" s="1788"/>
      <c r="F23" s="1788"/>
      <c r="G23" s="1788"/>
      <c r="H23" s="1788"/>
      <c r="I23" s="1789"/>
      <c r="L23" s="270"/>
      <c r="M23" s="314"/>
      <c r="N23" s="314"/>
      <c r="O23" s="314"/>
      <c r="P23" s="314"/>
      <c r="Q23" s="314"/>
      <c r="X23" s="159"/>
      <c r="Y23" s="159"/>
      <c r="Z23" s="159"/>
      <c r="AA23" s="159"/>
    </row>
    <row r="24" spans="2:27" ht="22.15" customHeight="1">
      <c r="B24" s="680" t="s">
        <v>1525</v>
      </c>
      <c r="C24" s="1787"/>
      <c r="D24" s="1788"/>
      <c r="E24" s="1788"/>
      <c r="F24" s="1788"/>
      <c r="G24" s="1788"/>
      <c r="H24" s="1788"/>
      <c r="I24" s="1789"/>
      <c r="L24" s="270"/>
      <c r="M24" s="314"/>
      <c r="N24" s="314"/>
      <c r="O24" s="314"/>
      <c r="P24" s="314"/>
      <c r="Q24" s="314"/>
      <c r="X24" s="159"/>
      <c r="Y24" s="159"/>
      <c r="Z24" s="159"/>
      <c r="AA24" s="159"/>
    </row>
    <row r="25" spans="2:27" ht="18" customHeight="1" thickBot="1">
      <c r="B25" s="681" t="s">
        <v>1526</v>
      </c>
      <c r="C25" s="1790"/>
      <c r="D25" s="1791"/>
      <c r="E25" s="1791"/>
      <c r="F25" s="1791"/>
      <c r="G25" s="1791"/>
      <c r="H25" s="1791"/>
      <c r="I25" s="1792"/>
      <c r="R25" s="314"/>
      <c r="S25" s="314"/>
      <c r="T25" s="314"/>
      <c r="U25" s="314"/>
      <c r="V25" s="314"/>
      <c r="W25" s="159"/>
      <c r="X25" s="159"/>
      <c r="Y25" s="159"/>
      <c r="Z25" s="159"/>
      <c r="AA25" s="159"/>
    </row>
    <row r="26" spans="2:27" ht="12" customHeight="1">
      <c r="B26" s="688"/>
      <c r="C26" s="688"/>
      <c r="D26" s="688"/>
      <c r="E26" s="688"/>
      <c r="F26" s="688"/>
      <c r="G26" s="688"/>
      <c r="H26" s="688"/>
      <c r="I26" s="688"/>
      <c r="R26" s="314"/>
      <c r="S26" s="314"/>
      <c r="T26" s="314"/>
      <c r="U26" s="314"/>
      <c r="V26" s="314"/>
      <c r="W26" s="159"/>
      <c r="X26" s="159"/>
      <c r="Y26" s="159"/>
      <c r="Z26" s="159"/>
      <c r="AA26" s="159"/>
    </row>
    <row r="27" spans="2:27" ht="18" customHeight="1" thickBot="1">
      <c r="B27" s="827" t="s">
        <v>1209</v>
      </c>
      <c r="C27" s="688"/>
      <c r="D27" s="688"/>
      <c r="E27" s="688"/>
      <c r="F27" s="688"/>
      <c r="G27" s="688"/>
      <c r="H27" s="688"/>
      <c r="I27" s="688"/>
      <c r="L27" s="254"/>
      <c r="M27" s="233"/>
      <c r="N27" s="233"/>
      <c r="O27" s="233"/>
      <c r="P27" s="233"/>
      <c r="Q27" s="233"/>
      <c r="R27" s="233"/>
      <c r="S27" s="233"/>
      <c r="T27" s="233"/>
      <c r="U27" s="233"/>
      <c r="V27" s="233"/>
      <c r="W27" s="233"/>
      <c r="X27" s="233"/>
      <c r="Y27" s="233"/>
      <c r="Z27" s="233"/>
      <c r="AA27" s="233"/>
    </row>
    <row r="28" spans="2:27" ht="18" customHeight="1">
      <c r="B28" s="829" t="s">
        <v>1113</v>
      </c>
      <c r="C28" s="830" t="e">
        <f>G37-G44</f>
        <v>#VALUE!</v>
      </c>
      <c r="D28" s="831" t="s">
        <v>48</v>
      </c>
      <c r="E28" s="688"/>
      <c r="F28" s="688"/>
      <c r="G28" s="688"/>
      <c r="H28" s="688"/>
      <c r="I28" s="688"/>
    </row>
    <row r="29" spans="2:27" ht="18" customHeight="1" thickBot="1">
      <c r="B29" s="826" t="s">
        <v>1114</v>
      </c>
      <c r="C29" s="832" t="e">
        <f>I37-I44</f>
        <v>#VALUE!</v>
      </c>
      <c r="D29" s="833" t="s">
        <v>1115</v>
      </c>
      <c r="E29" s="688" t="s">
        <v>1176</v>
      </c>
      <c r="F29" s="688"/>
      <c r="G29" s="688"/>
      <c r="H29" s="688"/>
      <c r="I29" s="688"/>
    </row>
    <row r="30" spans="2:27" ht="12" customHeight="1">
      <c r="B30" s="827"/>
      <c r="C30" s="688"/>
      <c r="D30" s="688"/>
      <c r="E30" s="688"/>
      <c r="F30" s="688"/>
      <c r="G30" s="688"/>
      <c r="H30" s="688"/>
      <c r="I30" s="688"/>
      <c r="N30" s="1761" t="s">
        <v>1252</v>
      </c>
      <c r="O30" s="1762"/>
      <c r="P30" s="1762"/>
      <c r="Q30" s="1762"/>
      <c r="R30" s="1763"/>
    </row>
    <row r="31" spans="2:27" ht="18" customHeight="1" thickBot="1">
      <c r="B31" s="834" t="s">
        <v>1131</v>
      </c>
      <c r="C31" s="688"/>
      <c r="D31" s="688"/>
      <c r="E31" s="688"/>
      <c r="F31" s="688"/>
      <c r="G31" s="688"/>
      <c r="H31" s="688"/>
      <c r="I31" s="688"/>
      <c r="N31" s="272" t="s">
        <v>1251</v>
      </c>
      <c r="R31" s="273"/>
    </row>
    <row r="32" spans="2:27" ht="25.15" customHeight="1" thickBot="1">
      <c r="B32" s="835" t="s">
        <v>157</v>
      </c>
      <c r="C32" s="1764" t="s">
        <v>1109</v>
      </c>
      <c r="D32" s="1765"/>
      <c r="E32" s="1764" t="s">
        <v>47</v>
      </c>
      <c r="F32" s="1766"/>
      <c r="G32" s="836" t="s">
        <v>1111</v>
      </c>
      <c r="H32" s="837" t="s">
        <v>1110</v>
      </c>
      <c r="I32" s="836" t="s">
        <v>1112</v>
      </c>
      <c r="N32" s="272" t="s">
        <v>1245</v>
      </c>
      <c r="O32" s="274" t="s">
        <v>1246</v>
      </c>
      <c r="P32" s="274" t="s">
        <v>1247</v>
      </c>
      <c r="Q32" s="274" t="s">
        <v>1248</v>
      </c>
      <c r="R32" s="275" t="s">
        <v>1249</v>
      </c>
    </row>
    <row r="33" spans="1:18" ht="18" customHeight="1">
      <c r="A33" s="1108" t="str">
        <f>IF($B33="","",VLOOKUP($B33,単位と係数,2,FALSE))</f>
        <v/>
      </c>
      <c r="B33" s="838"/>
      <c r="C33" s="839"/>
      <c r="D33" s="840" t="str">
        <f>IF($B33="","",VLOOKUP($B33,単位と係数,4,FALSE))</f>
        <v/>
      </c>
      <c r="E33" s="841" t="str">
        <f>IF(B33="","",IF(A33=1,VLOOKUP(B33,単位と係数,7,FALSE),VLOOKUP(B33,単位と係数,5,FALSE)*VLOOKUP(B33,単位と係数,7,FALSE)))</f>
        <v/>
      </c>
      <c r="F33" s="842" t="str">
        <f>IF($B33="","","t-CO2/"&amp;$D33)</f>
        <v/>
      </c>
      <c r="G33" s="843" t="str">
        <f>IF(OR($C33="",$E33=""),"",$C33*$E33)</f>
        <v/>
      </c>
      <c r="H33" s="844" t="str">
        <f>IF($B33="","",VLOOKUP($B33,単価,3,FALSE))</f>
        <v/>
      </c>
      <c r="I33" s="845" t="str">
        <f>IF(OR($C33="",$H33=""),"",$C33*$H33)</f>
        <v/>
      </c>
      <c r="N33" s="276" t="str">
        <f>A33</f>
        <v/>
      </c>
      <c r="O33" s="277">
        <f>IF(COUNTIF($B33,"*系統電力*"),"*系統電力*",IF(COUNTIF($B33,"*産業用蒸気*"),"*産業用蒸気*",IF(COUNTIF($B33,"*温水*"),"*温水*",IF(COUNTIF($B33,"*冷水*"),"*冷水*",IF(COUNTIF($B33,"*蒸気（産業用以外）*"),"*蒸気（産業用以外）*",$B33)))))</f>
        <v>0</v>
      </c>
      <c r="P33" s="278">
        <f>C33</f>
        <v>0</v>
      </c>
      <c r="Q33" s="279" t="e">
        <f>IFERROR(VLOOKUP($O33,電力等のGJ換算係数,2,FALSE),IF(VLOOKUP($O33,単位と係数,5,FALSE)="","",VLOOKUP($O33,単位と係数,5,FALSE)))</f>
        <v>#N/A</v>
      </c>
      <c r="R33" s="280" t="str">
        <f>IFERROR(P33*Q33,"---")</f>
        <v>---</v>
      </c>
    </row>
    <row r="34" spans="1:18" ht="18" customHeight="1">
      <c r="A34" s="1108" t="str">
        <f>IF($B34="","",VLOOKUP($B34,単位と係数,2,FALSE))</f>
        <v/>
      </c>
      <c r="B34" s="846"/>
      <c r="C34" s="847"/>
      <c r="D34" s="848" t="str">
        <f>IF($B34="","",VLOOKUP($B34,単位と係数,4,FALSE))</f>
        <v/>
      </c>
      <c r="E34" s="849" t="str">
        <f>IF(B34="","",IF(A34=1,VLOOKUP(B34,単位と係数,7,FALSE),VLOOKUP(B34,単位と係数,5,FALSE)*VLOOKUP(B34,単位と係数,7,FALSE)))</f>
        <v/>
      </c>
      <c r="F34" s="850" t="str">
        <f>IF($B34="","","t-CO2/"&amp;$D34)</f>
        <v/>
      </c>
      <c r="G34" s="851" t="str">
        <f>IF(OR($C34="",$E34=""),"",$C34*$E34)</f>
        <v/>
      </c>
      <c r="H34" s="852" t="str">
        <f>IF($B34="","",VLOOKUP($B34,単価,3,FALSE))</f>
        <v/>
      </c>
      <c r="I34" s="853" t="str">
        <f>IF(OR($C34="",$H34=""),"",$C34*$H34)</f>
        <v/>
      </c>
      <c r="N34" s="276" t="str">
        <f>A34</f>
        <v/>
      </c>
      <c r="O34" s="277">
        <f>IF(COUNTIF($B34,"*系統電力*"),"*系統電力*",IF(COUNTIF($B34,"*産業用蒸気*"),"*産業用蒸気*",IF(COUNTIF($B34,"*温水*"),"*温水*",IF(COUNTIF($B34,"*冷水*"),"*冷水*",IF(COUNTIF($B34,"*蒸気（産業用以外）*"),"*蒸気（産業用以外）*",$B34)))))</f>
        <v>0</v>
      </c>
      <c r="P34" s="278">
        <f>C34</f>
        <v>0</v>
      </c>
      <c r="Q34" s="279" t="e">
        <f>IFERROR(VLOOKUP($O34,電力等のGJ換算係数,2,FALSE),IF(VLOOKUP($O34,単位と係数,5,FALSE)="","",VLOOKUP($O34,単位と係数,5,FALSE)))</f>
        <v>#N/A</v>
      </c>
      <c r="R34" s="280" t="str">
        <f>IFERROR(P34*Q34,"---")</f>
        <v>---</v>
      </c>
    </row>
    <row r="35" spans="1:18" ht="18" customHeight="1">
      <c r="A35" s="1108" t="str">
        <f>IF($B35="","",VLOOKUP($B35,単位と係数,2,FALSE))</f>
        <v/>
      </c>
      <c r="B35" s="846"/>
      <c r="C35" s="847"/>
      <c r="D35" s="848" t="str">
        <f>IF($B35="","",VLOOKUP($B35,単位と係数,4,FALSE))</f>
        <v/>
      </c>
      <c r="E35" s="849" t="str">
        <f>IF(B35="","",IF(A35=1,VLOOKUP(B35,単位と係数,7,FALSE),VLOOKUP(B35,単位と係数,5,FALSE)*VLOOKUP(B35,単位と係数,7,FALSE)))</f>
        <v/>
      </c>
      <c r="F35" s="850" t="str">
        <f>IF($B35="","","t-CO2/"&amp;$D35)</f>
        <v/>
      </c>
      <c r="G35" s="851" t="str">
        <f>IF(OR($C35="",$E35=""),"",$C35*$E35)</f>
        <v/>
      </c>
      <c r="H35" s="852" t="str">
        <f>IF($B35="","",VLOOKUP($B35,単価,3,FALSE))</f>
        <v/>
      </c>
      <c r="I35" s="853" t="str">
        <f>IF(OR($C35="",$H35=""),"",$C35*$H35)</f>
        <v/>
      </c>
      <c r="N35" s="276" t="str">
        <f>A35</f>
        <v/>
      </c>
      <c r="O35" s="277">
        <f>IF(COUNTIF($B35,"*系統電力*"),"*系統電力*",IF(COUNTIF($B35,"*産業用蒸気*"),"*産業用蒸気*",IF(COUNTIF($B35,"*温水*"),"*温水*",IF(COUNTIF($B35,"*冷水*"),"*冷水*",IF(COUNTIF($B35,"*蒸気（産業用以外）*"),"*蒸気（産業用以外）*",$B35)))))</f>
        <v>0</v>
      </c>
      <c r="P35" s="278">
        <f>C35</f>
        <v>0</v>
      </c>
      <c r="Q35" s="279" t="e">
        <f>IFERROR(VLOOKUP($O35,電力等のGJ換算係数,2,FALSE),IF(VLOOKUP($O35,単位と係数,5,FALSE)="","",VLOOKUP($O35,単位と係数,5,FALSE)))</f>
        <v>#N/A</v>
      </c>
      <c r="R35" s="280" t="str">
        <f>IFERROR(P35*Q35,"---")</f>
        <v>---</v>
      </c>
    </row>
    <row r="36" spans="1:18" ht="18" customHeight="1" thickBot="1">
      <c r="A36" s="1108" t="str">
        <f>IF($B36="","",VLOOKUP($B36,単位と係数,2,FALSE))</f>
        <v/>
      </c>
      <c r="B36" s="854"/>
      <c r="C36" s="855"/>
      <c r="D36" s="856" t="str">
        <f>IF($B36="","",VLOOKUP($B36,単位と係数,4,FALSE))</f>
        <v/>
      </c>
      <c r="E36" s="857" t="str">
        <f>IF(B36="","",IF(A36=1,VLOOKUP(B36,単位と係数,7,FALSE),VLOOKUP(B36,単位と係数,5,FALSE)*VLOOKUP(B36,単位と係数,7,FALSE)))</f>
        <v/>
      </c>
      <c r="F36" s="858" t="str">
        <f>IF($B36="","","t-CO2/"&amp;$D36)</f>
        <v/>
      </c>
      <c r="G36" s="859" t="str">
        <f>IF(OR($C36="",$E36=""),"",$C36*$E36)</f>
        <v/>
      </c>
      <c r="H36" s="860" t="str">
        <f>IF($B36="","",VLOOKUP($B36,単価,3,FALSE))</f>
        <v/>
      </c>
      <c r="I36" s="861" t="str">
        <f>IF(OR($C36="",$H36=""),"",$C36*$H36)</f>
        <v/>
      </c>
      <c r="N36" s="276" t="str">
        <f>A36</f>
        <v/>
      </c>
      <c r="O36" s="277">
        <f>IF(COUNTIF($B36,"*系統電力*"),"*系統電力*",IF(COUNTIF($B36,"*産業用蒸気*"),"*産業用蒸気*",IF(COUNTIF($B36,"*温水*"),"*温水*",IF(COUNTIF($B36,"*冷水*"),"*冷水*",IF(COUNTIF($B36,"*蒸気（産業用以外）*"),"*蒸気（産業用以外）*",$B36)))))</f>
        <v>0</v>
      </c>
      <c r="P36" s="278">
        <f>C36</f>
        <v>0</v>
      </c>
      <c r="Q36" s="279" t="e">
        <f>IFERROR(VLOOKUP($O36,電力等のGJ換算係数,2,FALSE),IF(VLOOKUP($O36,単位と係数,5,FALSE)="","",VLOOKUP($O36,単位と係数,5,FALSE)))</f>
        <v>#N/A</v>
      </c>
      <c r="R36" s="280" t="str">
        <f>IFERROR(P36*Q36,"---")</f>
        <v>---</v>
      </c>
    </row>
    <row r="37" spans="1:18" ht="18" customHeight="1" thickBot="1">
      <c r="A37" s="1108"/>
      <c r="B37" s="688"/>
      <c r="C37" s="688"/>
      <c r="D37" s="688"/>
      <c r="E37" s="688"/>
      <c r="F37" s="947" t="s">
        <v>14</v>
      </c>
      <c r="G37" s="862" t="str">
        <f>IF(G33="","",SUM(G33:G36))</f>
        <v/>
      </c>
      <c r="H37" s="863"/>
      <c r="I37" s="864" t="str">
        <f>IF(I33="","",SUM(I33:I36))</f>
        <v/>
      </c>
      <c r="N37" s="281"/>
      <c r="O37" s="282"/>
      <c r="P37" s="283"/>
      <c r="Q37" s="284" t="s">
        <v>1250</v>
      </c>
      <c r="R37" s="280">
        <f>SUM(R33:R36)</f>
        <v>0</v>
      </c>
    </row>
    <row r="38" spans="1:18" ht="18" customHeight="1" thickBot="1">
      <c r="A38" s="1108"/>
      <c r="B38" s="834" t="s">
        <v>1130</v>
      </c>
      <c r="C38" s="688"/>
      <c r="D38" s="688"/>
      <c r="E38" s="688"/>
      <c r="F38" s="688"/>
      <c r="G38" s="865" t="s">
        <v>1173</v>
      </c>
      <c r="H38" s="688"/>
      <c r="I38" s="865"/>
      <c r="N38" s="272" t="s">
        <v>1253</v>
      </c>
      <c r="R38" s="273"/>
    </row>
    <row r="39" spans="1:18" ht="25.15" customHeight="1" thickBot="1">
      <c r="A39" s="1108"/>
      <c r="B39" s="835" t="s">
        <v>157</v>
      </c>
      <c r="C39" s="1764" t="s">
        <v>1109</v>
      </c>
      <c r="D39" s="1765"/>
      <c r="E39" s="1764" t="s">
        <v>47</v>
      </c>
      <c r="F39" s="1766"/>
      <c r="G39" s="836" t="s">
        <v>1111</v>
      </c>
      <c r="H39" s="837" t="s">
        <v>1110</v>
      </c>
      <c r="I39" s="836" t="s">
        <v>1112</v>
      </c>
      <c r="N39" s="272" t="s">
        <v>1245</v>
      </c>
      <c r="O39" s="274" t="s">
        <v>1246</v>
      </c>
      <c r="P39" s="274" t="s">
        <v>1247</v>
      </c>
      <c r="Q39" s="274" t="s">
        <v>1248</v>
      </c>
      <c r="R39" s="275" t="s">
        <v>1249</v>
      </c>
    </row>
    <row r="40" spans="1:18" ht="18" customHeight="1">
      <c r="A40" s="1108" t="str">
        <f>IF($B40="","",VLOOKUP($B40,単位と係数,2,FALSE))</f>
        <v/>
      </c>
      <c r="B40" s="838"/>
      <c r="C40" s="839"/>
      <c r="D40" s="840" t="str">
        <f>IF($B40="","",VLOOKUP($B40,単位と係数,4,FALSE))</f>
        <v/>
      </c>
      <c r="E40" s="841" t="str">
        <f>IF(B40="","",IF(A40=1,VLOOKUP(B40,単位と係数,7,FALSE),VLOOKUP(B40,単位と係数,5,FALSE)*VLOOKUP(B40,単位と係数,7,FALSE)))</f>
        <v/>
      </c>
      <c r="F40" s="842" t="str">
        <f>IF($B40="","","t-CO2/"&amp;$D40)</f>
        <v/>
      </c>
      <c r="G40" s="843" t="str">
        <f>IF(OR($C40="",$E40=""),"",$C40*$E40)</f>
        <v/>
      </c>
      <c r="H40" s="844" t="str">
        <f>IF($B40="","",VLOOKUP($B40,単価,3,FALSE))</f>
        <v/>
      </c>
      <c r="I40" s="845" t="str">
        <f>IF(OR($C40="",$H40=""),"",$C40*$H40)</f>
        <v/>
      </c>
      <c r="N40" s="276" t="str">
        <f>A40</f>
        <v/>
      </c>
      <c r="O40" s="277">
        <f>IF(COUNTIF($B40,"*系統電力*"),"*系統電力*",IF(COUNTIF($B40,"*産業用蒸気*"),"*産業用蒸気*",IF(COUNTIF($B40,"*温水*"),"*温水*",IF(COUNTIF($B40,"*冷水*"),"*冷水*",IF(COUNTIF($B40,"*蒸気（産業用以外）*"),"*蒸気（産業用以外）*",$B40)))))</f>
        <v>0</v>
      </c>
      <c r="P40" s="278">
        <f>C40</f>
        <v>0</v>
      </c>
      <c r="Q40" s="279" t="e">
        <f>IFERROR(VLOOKUP($O40,電力等のGJ換算係数,2,FALSE),IF(VLOOKUP($O40,単位と係数,5,FALSE)="","",VLOOKUP($O40,単位と係数,5,FALSE)))</f>
        <v>#N/A</v>
      </c>
      <c r="R40" s="280" t="str">
        <f>IFERROR(P40*Q40,"---")</f>
        <v>---</v>
      </c>
    </row>
    <row r="41" spans="1:18" ht="18" customHeight="1">
      <c r="A41" s="1108" t="str">
        <f>IF($B41="","",VLOOKUP($B41,単位と係数,2,FALSE))</f>
        <v/>
      </c>
      <c r="B41" s="846"/>
      <c r="C41" s="847"/>
      <c r="D41" s="848" t="str">
        <f>IF($B41="","",VLOOKUP($B41,単位と係数,4,FALSE))</f>
        <v/>
      </c>
      <c r="E41" s="849" t="str">
        <f>IF(B41="","",IF(A41=1,VLOOKUP(B41,単位と係数,7,FALSE),VLOOKUP(B41,単位と係数,5,FALSE)*VLOOKUP(B41,単位と係数,7,FALSE)))</f>
        <v/>
      </c>
      <c r="F41" s="850" t="str">
        <f>IF($B41="","","t-CO2/"&amp;$D41)</f>
        <v/>
      </c>
      <c r="G41" s="851" t="str">
        <f>IF(OR($C41="",$E41=""),"",$C41*$E41)</f>
        <v/>
      </c>
      <c r="H41" s="852" t="str">
        <f>IF($B41="","",VLOOKUP($B41,単価,3,FALSE))</f>
        <v/>
      </c>
      <c r="I41" s="853" t="str">
        <f>IF(OR($C41="",$H41=""),"",$C41*$H41)</f>
        <v/>
      </c>
      <c r="N41" s="276" t="str">
        <f>A41</f>
        <v/>
      </c>
      <c r="O41" s="277">
        <f>IF(COUNTIF($B41,"*系統電力*"),"*系統電力*",IF(COUNTIF($B41,"*産業用蒸気*"),"*産業用蒸気*",IF(COUNTIF($B41,"*温水*"),"*温水*",IF(COUNTIF($B41,"*冷水*"),"*冷水*",IF(COUNTIF($B41,"*蒸気（産業用以外）*"),"*蒸気（産業用以外）*",$B41)))))</f>
        <v>0</v>
      </c>
      <c r="P41" s="278">
        <f>C41</f>
        <v>0</v>
      </c>
      <c r="Q41" s="279" t="e">
        <f>IFERROR(VLOOKUP($O41,電力等のGJ換算係数,2,FALSE),IF(VLOOKUP($O41,単位と係数,5,FALSE)="","",VLOOKUP($O41,単位と係数,5,FALSE)))</f>
        <v>#N/A</v>
      </c>
      <c r="R41" s="280" t="str">
        <f>IFERROR(P41*Q41,"---")</f>
        <v>---</v>
      </c>
    </row>
    <row r="42" spans="1:18" ht="18" customHeight="1">
      <c r="A42" s="1108" t="str">
        <f>IF($B42="","",VLOOKUP($B42,単位と係数,2,FALSE))</f>
        <v/>
      </c>
      <c r="B42" s="846"/>
      <c r="C42" s="847"/>
      <c r="D42" s="848" t="str">
        <f>IF($B42="","",VLOOKUP($B42,単位と係数,4,FALSE))</f>
        <v/>
      </c>
      <c r="E42" s="849" t="str">
        <f>IF(B42="","",IF(A42=1,VLOOKUP(B42,単位と係数,7,FALSE),VLOOKUP(B42,単位と係数,5,FALSE)*VLOOKUP(B42,単位と係数,7,FALSE)))</f>
        <v/>
      </c>
      <c r="F42" s="850" t="str">
        <f>IF($B42="","","t-CO2/"&amp;$D42)</f>
        <v/>
      </c>
      <c r="G42" s="851" t="str">
        <f>IF(OR($C42="",$E42=""),"",$C42*$E42)</f>
        <v/>
      </c>
      <c r="H42" s="852" t="str">
        <f>IF($B42="","",VLOOKUP($B42,単価,3,FALSE))</f>
        <v/>
      </c>
      <c r="I42" s="853" t="str">
        <f>IF(OR($C42="",$H42=""),"",$C42*$H42)</f>
        <v/>
      </c>
      <c r="N42" s="276" t="str">
        <f>A42</f>
        <v/>
      </c>
      <c r="O42" s="277">
        <f>IF(COUNTIF($B42,"*系統電力*"),"*系統電力*",IF(COUNTIF($B42,"*産業用蒸気*"),"*産業用蒸気*",IF(COUNTIF($B42,"*温水*"),"*温水*",IF(COUNTIF($B42,"*冷水*"),"*冷水*",IF(COUNTIF($B42,"*蒸気（産業用以外）*"),"*蒸気（産業用以外）*",$B42)))))</f>
        <v>0</v>
      </c>
      <c r="P42" s="278">
        <f>C42</f>
        <v>0</v>
      </c>
      <c r="Q42" s="279" t="e">
        <f>IFERROR(VLOOKUP($O42,電力等のGJ換算係数,2,FALSE),IF(VLOOKUP($O42,単位と係数,5,FALSE)="","",VLOOKUP($O42,単位と係数,5,FALSE)))</f>
        <v>#N/A</v>
      </c>
      <c r="R42" s="280" t="str">
        <f>IFERROR(P42*Q42,"---")</f>
        <v>---</v>
      </c>
    </row>
    <row r="43" spans="1:18" ht="18" customHeight="1" thickBot="1">
      <c r="A43" s="1108" t="str">
        <f>IF($B43="","",VLOOKUP($B43,単位と係数,2,FALSE))</f>
        <v/>
      </c>
      <c r="B43" s="854"/>
      <c r="C43" s="855"/>
      <c r="D43" s="856" t="str">
        <f>IF($B43="","",VLOOKUP($B43,単位と係数,4,FALSE))</f>
        <v/>
      </c>
      <c r="E43" s="857" t="str">
        <f>IF(B43="","",IF(A43=1,VLOOKUP(B43,単位と係数,7,FALSE),VLOOKUP(B43,単位と係数,5,FALSE)*VLOOKUP(B43,単位と係数,7,FALSE)))</f>
        <v/>
      </c>
      <c r="F43" s="858" t="str">
        <f>IF($B43="","","t-CO2/"&amp;$D43)</f>
        <v/>
      </c>
      <c r="G43" s="859" t="str">
        <f>IF(OR($C43="",$E43=""),"",$C43*$E43)</f>
        <v/>
      </c>
      <c r="H43" s="860" t="str">
        <f>IF($B43="","",VLOOKUP($B43,単価,3,FALSE))</f>
        <v/>
      </c>
      <c r="I43" s="861" t="str">
        <f>IF(OR($C43="",$H43=""),"",$C43*$H43)</f>
        <v/>
      </c>
      <c r="N43" s="276" t="str">
        <f>A43</f>
        <v/>
      </c>
      <c r="O43" s="277">
        <f>IF(COUNTIF($B43,"*系統電力*"),"*系統電力*",IF(COUNTIF($B43,"*産業用蒸気*"),"*産業用蒸気*",IF(COUNTIF($B43,"*温水*"),"*温水*",IF(COUNTIF($B43,"*冷水*"),"*冷水*",IF(COUNTIF($B43,"*蒸気（産業用以外）*"),"*蒸気（産業用以外）*",$B43)))))</f>
        <v>0</v>
      </c>
      <c r="P43" s="278">
        <f>C43</f>
        <v>0</v>
      </c>
      <c r="Q43" s="279" t="e">
        <f>IFERROR(VLOOKUP($O43,電力等のGJ換算係数,2,FALSE),IF(VLOOKUP($O43,単位と係数,5,FALSE)="","",VLOOKUP($O43,単位と係数,5,FALSE)))</f>
        <v>#N/A</v>
      </c>
      <c r="R43" s="280" t="str">
        <f>IFERROR(P43*Q43,"---")</f>
        <v>---</v>
      </c>
    </row>
    <row r="44" spans="1:18" ht="18" customHeight="1" thickBot="1">
      <c r="B44" s="688"/>
      <c r="C44" s="688"/>
      <c r="D44" s="688"/>
      <c r="E44" s="688"/>
      <c r="F44" s="947" t="s">
        <v>14</v>
      </c>
      <c r="G44" s="862" t="str">
        <f>IF(G40="","",SUM(G40:G43))</f>
        <v/>
      </c>
      <c r="H44" s="863"/>
      <c r="I44" s="864" t="str">
        <f>IF(I40="","",SUM(I40:I43))</f>
        <v/>
      </c>
      <c r="N44" s="285"/>
      <c r="O44" s="286"/>
      <c r="P44" s="287"/>
      <c r="Q44" s="288" t="s">
        <v>1250</v>
      </c>
      <c r="R44" s="289">
        <f>SUM(R40:R43)</f>
        <v>0</v>
      </c>
    </row>
    <row r="45" spans="1:18" ht="18" customHeight="1">
      <c r="B45" s="688"/>
      <c r="C45" s="688"/>
      <c r="D45" s="688"/>
      <c r="E45" s="688"/>
      <c r="F45" s="688"/>
      <c r="G45" s="865" t="s">
        <v>1174</v>
      </c>
      <c r="H45" s="688"/>
      <c r="I45" s="865"/>
    </row>
    <row r="46" spans="1:18" ht="18" customHeight="1">
      <c r="B46" s="688"/>
      <c r="C46" s="688"/>
      <c r="D46" s="688"/>
      <c r="E46" s="688"/>
      <c r="F46" s="688"/>
      <c r="G46" s="865"/>
      <c r="H46" s="688"/>
      <c r="I46" s="865"/>
    </row>
    <row r="47" spans="1:18" ht="12" customHeight="1">
      <c r="I47" s="295" t="str">
        <f ca="1">$B$3&amp;"_個票"&amp;$C$8</f>
        <v>別添6_個票9</v>
      </c>
    </row>
    <row r="48" spans="1:18" ht="18" customHeight="1" thickBot="1">
      <c r="B48" s="33" t="s">
        <v>1210</v>
      </c>
    </row>
    <row r="49" spans="2:9" ht="18" customHeight="1">
      <c r="B49" s="1793" t="s">
        <v>1211</v>
      </c>
      <c r="C49" s="1794"/>
      <c r="D49" s="1794"/>
      <c r="E49" s="1794"/>
      <c r="F49" s="1794"/>
      <c r="G49" s="1794"/>
      <c r="H49" s="1794"/>
      <c r="I49" s="1795"/>
    </row>
    <row r="50" spans="2:9" ht="18" customHeight="1">
      <c r="B50" s="1781"/>
      <c r="C50" s="1782"/>
      <c r="D50" s="1782"/>
      <c r="E50" s="1782"/>
      <c r="F50" s="1782"/>
      <c r="G50" s="1782"/>
      <c r="H50" s="1782"/>
      <c r="I50" s="1783"/>
    </row>
    <row r="51" spans="2:9" ht="18" customHeight="1">
      <c r="B51" s="1781"/>
      <c r="C51" s="1782"/>
      <c r="D51" s="1782"/>
      <c r="E51" s="1782"/>
      <c r="F51" s="1782"/>
      <c r="G51" s="1782"/>
      <c r="H51" s="1782"/>
      <c r="I51" s="1783"/>
    </row>
    <row r="52" spans="2:9" ht="18" customHeight="1">
      <c r="B52" s="1781"/>
      <c r="C52" s="1782"/>
      <c r="D52" s="1782"/>
      <c r="E52" s="1782"/>
      <c r="F52" s="1782"/>
      <c r="G52" s="1782"/>
      <c r="H52" s="1782"/>
      <c r="I52" s="1783"/>
    </row>
    <row r="53" spans="2:9" ht="18" customHeight="1" thickBot="1">
      <c r="B53" s="1784"/>
      <c r="C53" s="1785"/>
      <c r="D53" s="1785"/>
      <c r="E53" s="1785"/>
      <c r="F53" s="1785"/>
      <c r="G53" s="1785"/>
      <c r="H53" s="1785"/>
      <c r="I53" s="1786"/>
    </row>
    <row r="54" spans="2:9" ht="18" customHeight="1" thickBot="1"/>
    <row r="55" spans="2:9" ht="18" customHeight="1">
      <c r="B55" s="290" t="s">
        <v>1128</v>
      </c>
      <c r="C55" s="291"/>
      <c r="D55" s="291"/>
      <c r="E55" s="291"/>
      <c r="F55" s="291"/>
      <c r="G55" s="291"/>
      <c r="H55" s="291"/>
      <c r="I55" s="292"/>
    </row>
    <row r="56" spans="2:9" ht="18" customHeight="1">
      <c r="B56" s="1781"/>
      <c r="C56" s="1782"/>
      <c r="D56" s="1782"/>
      <c r="E56" s="1782"/>
      <c r="F56" s="1782"/>
      <c r="G56" s="1782"/>
      <c r="H56" s="1782"/>
      <c r="I56" s="1783"/>
    </row>
    <row r="57" spans="2:9" ht="18" customHeight="1">
      <c r="B57" s="1781"/>
      <c r="C57" s="1782"/>
      <c r="D57" s="1782"/>
      <c r="E57" s="1782"/>
      <c r="F57" s="1782"/>
      <c r="G57" s="1782"/>
      <c r="H57" s="1782"/>
      <c r="I57" s="1783"/>
    </row>
    <row r="58" spans="2:9" ht="18" customHeight="1">
      <c r="B58" s="1781"/>
      <c r="C58" s="1782"/>
      <c r="D58" s="1782"/>
      <c r="E58" s="1782"/>
      <c r="F58" s="1782"/>
      <c r="G58" s="1782"/>
      <c r="H58" s="1782"/>
      <c r="I58" s="1783"/>
    </row>
    <row r="59" spans="2:9" ht="18" customHeight="1">
      <c r="B59" s="1781"/>
      <c r="C59" s="1782"/>
      <c r="D59" s="1782"/>
      <c r="E59" s="1782"/>
      <c r="F59" s="1782"/>
      <c r="G59" s="1782"/>
      <c r="H59" s="1782"/>
      <c r="I59" s="1783"/>
    </row>
    <row r="60" spans="2:9" ht="18" customHeight="1">
      <c r="B60" s="1781"/>
      <c r="C60" s="1782"/>
      <c r="D60" s="1782"/>
      <c r="E60" s="1782"/>
      <c r="F60" s="1782"/>
      <c r="G60" s="1782"/>
      <c r="H60" s="1782"/>
      <c r="I60" s="1783"/>
    </row>
    <row r="61" spans="2:9" ht="18" customHeight="1">
      <c r="B61" s="1781"/>
      <c r="C61" s="1782"/>
      <c r="D61" s="1782"/>
      <c r="E61" s="1782"/>
      <c r="F61" s="1782"/>
      <c r="G61" s="1782"/>
      <c r="H61" s="1782"/>
      <c r="I61" s="1783"/>
    </row>
    <row r="62" spans="2:9" ht="18" customHeight="1">
      <c r="B62" s="1781"/>
      <c r="C62" s="1782"/>
      <c r="D62" s="1782"/>
      <c r="E62" s="1782"/>
      <c r="F62" s="1782"/>
      <c r="G62" s="1782"/>
      <c r="H62" s="1782"/>
      <c r="I62" s="1783"/>
    </row>
    <row r="63" spans="2:9" ht="18" customHeight="1" thickBot="1">
      <c r="B63" s="1781"/>
      <c r="C63" s="1782"/>
      <c r="D63" s="1782"/>
      <c r="E63" s="1782"/>
      <c r="F63" s="1782"/>
      <c r="G63" s="1782"/>
      <c r="H63" s="1782"/>
      <c r="I63" s="1783"/>
    </row>
    <row r="64" spans="2:9" ht="18" customHeight="1">
      <c r="B64" s="290" t="s">
        <v>1129</v>
      </c>
      <c r="C64" s="293"/>
      <c r="D64" s="293"/>
      <c r="E64" s="293"/>
      <c r="F64" s="293"/>
      <c r="G64" s="293"/>
      <c r="H64" s="293"/>
      <c r="I64" s="294"/>
    </row>
    <row r="65" spans="2:9" ht="18" customHeight="1">
      <c r="B65" s="1781"/>
      <c r="C65" s="1782"/>
      <c r="D65" s="1782"/>
      <c r="E65" s="1782"/>
      <c r="F65" s="1782"/>
      <c r="G65" s="1782"/>
      <c r="H65" s="1782"/>
      <c r="I65" s="1783"/>
    </row>
    <row r="66" spans="2:9" ht="18" customHeight="1">
      <c r="B66" s="1781"/>
      <c r="C66" s="1782"/>
      <c r="D66" s="1782"/>
      <c r="E66" s="1782"/>
      <c r="F66" s="1782"/>
      <c r="G66" s="1782"/>
      <c r="H66" s="1782"/>
      <c r="I66" s="1783"/>
    </row>
    <row r="67" spans="2:9" ht="18" customHeight="1">
      <c r="B67" s="1781"/>
      <c r="C67" s="1782"/>
      <c r="D67" s="1782"/>
      <c r="E67" s="1782"/>
      <c r="F67" s="1782"/>
      <c r="G67" s="1782"/>
      <c r="H67" s="1782"/>
      <c r="I67" s="1783"/>
    </row>
    <row r="68" spans="2:9" ht="18" customHeight="1">
      <c r="B68" s="1781"/>
      <c r="C68" s="1782"/>
      <c r="D68" s="1782"/>
      <c r="E68" s="1782"/>
      <c r="F68" s="1782"/>
      <c r="G68" s="1782"/>
      <c r="H68" s="1782"/>
      <c r="I68" s="1783"/>
    </row>
    <row r="69" spans="2:9" ht="18" customHeight="1">
      <c r="B69" s="1781"/>
      <c r="C69" s="1782"/>
      <c r="D69" s="1782"/>
      <c r="E69" s="1782"/>
      <c r="F69" s="1782"/>
      <c r="G69" s="1782"/>
      <c r="H69" s="1782"/>
      <c r="I69" s="1783"/>
    </row>
    <row r="70" spans="2:9" ht="18" customHeight="1">
      <c r="B70" s="1781"/>
      <c r="C70" s="1782"/>
      <c r="D70" s="1782"/>
      <c r="E70" s="1782"/>
      <c r="F70" s="1782"/>
      <c r="G70" s="1782"/>
      <c r="H70" s="1782"/>
      <c r="I70" s="1783"/>
    </row>
    <row r="71" spans="2:9" ht="18" customHeight="1">
      <c r="B71" s="1781"/>
      <c r="C71" s="1782"/>
      <c r="D71" s="1782"/>
      <c r="E71" s="1782"/>
      <c r="F71" s="1782"/>
      <c r="G71" s="1782"/>
      <c r="H71" s="1782"/>
      <c r="I71" s="1783"/>
    </row>
    <row r="72" spans="2:9" ht="18" customHeight="1" thickBot="1">
      <c r="B72" s="1784"/>
      <c r="C72" s="1785"/>
      <c r="D72" s="1785"/>
      <c r="E72" s="1785"/>
      <c r="F72" s="1785"/>
      <c r="G72" s="1785"/>
      <c r="H72" s="1785"/>
      <c r="I72" s="1786"/>
    </row>
    <row r="73" spans="2:9" ht="18" customHeight="1" thickBot="1"/>
    <row r="74" spans="2:9" ht="18" customHeight="1">
      <c r="B74" s="946" t="s">
        <v>1132</v>
      </c>
      <c r="C74" s="293"/>
      <c r="D74" s="293"/>
      <c r="E74" s="293"/>
      <c r="F74" s="293"/>
      <c r="G74" s="293"/>
      <c r="H74" s="293"/>
      <c r="I74" s="294"/>
    </row>
    <row r="75" spans="2:9" ht="18" customHeight="1">
      <c r="B75" s="1781"/>
      <c r="C75" s="1782"/>
      <c r="D75" s="1782"/>
      <c r="E75" s="1782"/>
      <c r="F75" s="1782"/>
      <c r="G75" s="1782"/>
      <c r="H75" s="1782"/>
      <c r="I75" s="1783"/>
    </row>
    <row r="76" spans="2:9" ht="18" customHeight="1">
      <c r="B76" s="1781"/>
      <c r="C76" s="1782"/>
      <c r="D76" s="1782"/>
      <c r="E76" s="1782"/>
      <c r="F76" s="1782"/>
      <c r="G76" s="1782"/>
      <c r="H76" s="1782"/>
      <c r="I76" s="1783"/>
    </row>
    <row r="77" spans="2:9" ht="18" customHeight="1">
      <c r="B77" s="1781"/>
      <c r="C77" s="1782"/>
      <c r="D77" s="1782"/>
      <c r="E77" s="1782"/>
      <c r="F77" s="1782"/>
      <c r="G77" s="1782"/>
      <c r="H77" s="1782"/>
      <c r="I77" s="1783"/>
    </row>
    <row r="78" spans="2:9" ht="18" customHeight="1">
      <c r="B78" s="1781"/>
      <c r="C78" s="1782"/>
      <c r="D78" s="1782"/>
      <c r="E78" s="1782"/>
      <c r="F78" s="1782"/>
      <c r="G78" s="1782"/>
      <c r="H78" s="1782"/>
      <c r="I78" s="1783"/>
    </row>
    <row r="79" spans="2:9" ht="18" customHeight="1">
      <c r="B79" s="1781"/>
      <c r="C79" s="1782"/>
      <c r="D79" s="1782"/>
      <c r="E79" s="1782"/>
      <c r="F79" s="1782"/>
      <c r="G79" s="1782"/>
      <c r="H79" s="1782"/>
      <c r="I79" s="1783"/>
    </row>
    <row r="80" spans="2:9" ht="18" customHeight="1">
      <c r="B80" s="1781"/>
      <c r="C80" s="1782"/>
      <c r="D80" s="1782"/>
      <c r="E80" s="1782"/>
      <c r="F80" s="1782"/>
      <c r="G80" s="1782"/>
      <c r="H80" s="1782"/>
      <c r="I80" s="1783"/>
    </row>
    <row r="81" spans="2:9" ht="18" customHeight="1">
      <c r="B81" s="1781"/>
      <c r="C81" s="1782"/>
      <c r="D81" s="1782"/>
      <c r="E81" s="1782"/>
      <c r="F81" s="1782"/>
      <c r="G81" s="1782"/>
      <c r="H81" s="1782"/>
      <c r="I81" s="1783"/>
    </row>
    <row r="82" spans="2:9" ht="18" customHeight="1" thickBot="1">
      <c r="B82" s="1781"/>
      <c r="C82" s="1782"/>
      <c r="D82" s="1782"/>
      <c r="E82" s="1782"/>
      <c r="F82" s="1782"/>
      <c r="G82" s="1782"/>
      <c r="H82" s="1782"/>
      <c r="I82" s="1783"/>
    </row>
    <row r="83" spans="2:9" ht="18" customHeight="1">
      <c r="B83" s="290" t="s">
        <v>1133</v>
      </c>
      <c r="C83" s="293"/>
      <c r="D83" s="293"/>
      <c r="E83" s="293"/>
      <c r="F83" s="293"/>
      <c r="G83" s="293"/>
      <c r="H83" s="293"/>
      <c r="I83" s="294"/>
    </row>
    <row r="84" spans="2:9" ht="18" customHeight="1">
      <c r="B84" s="1781"/>
      <c r="C84" s="1782"/>
      <c r="D84" s="1782"/>
      <c r="E84" s="1782"/>
      <c r="F84" s="1782"/>
      <c r="G84" s="1782"/>
      <c r="H84" s="1782"/>
      <c r="I84" s="1783"/>
    </row>
    <row r="85" spans="2:9" ht="18" customHeight="1">
      <c r="B85" s="1781"/>
      <c r="C85" s="1782"/>
      <c r="D85" s="1782"/>
      <c r="E85" s="1782"/>
      <c r="F85" s="1782"/>
      <c r="G85" s="1782"/>
      <c r="H85" s="1782"/>
      <c r="I85" s="1783"/>
    </row>
    <row r="86" spans="2:9" ht="18" customHeight="1">
      <c r="B86" s="1781"/>
      <c r="C86" s="1782"/>
      <c r="D86" s="1782"/>
      <c r="E86" s="1782"/>
      <c r="F86" s="1782"/>
      <c r="G86" s="1782"/>
      <c r="H86" s="1782"/>
      <c r="I86" s="1783"/>
    </row>
    <row r="87" spans="2:9" ht="18" customHeight="1">
      <c r="B87" s="1781"/>
      <c r="C87" s="1782"/>
      <c r="D87" s="1782"/>
      <c r="E87" s="1782"/>
      <c r="F87" s="1782"/>
      <c r="G87" s="1782"/>
      <c r="H87" s="1782"/>
      <c r="I87" s="1783"/>
    </row>
    <row r="88" spans="2:9" ht="18" customHeight="1">
      <c r="B88" s="1781"/>
      <c r="C88" s="1782"/>
      <c r="D88" s="1782"/>
      <c r="E88" s="1782"/>
      <c r="F88" s="1782"/>
      <c r="G88" s="1782"/>
      <c r="H88" s="1782"/>
      <c r="I88" s="1783"/>
    </row>
    <row r="89" spans="2:9" ht="18" customHeight="1">
      <c r="B89" s="1781"/>
      <c r="C89" s="1782"/>
      <c r="D89" s="1782"/>
      <c r="E89" s="1782"/>
      <c r="F89" s="1782"/>
      <c r="G89" s="1782"/>
      <c r="H89" s="1782"/>
      <c r="I89" s="1783"/>
    </row>
    <row r="90" spans="2:9" ht="18" customHeight="1">
      <c r="B90" s="1781"/>
      <c r="C90" s="1782"/>
      <c r="D90" s="1782"/>
      <c r="E90" s="1782"/>
      <c r="F90" s="1782"/>
      <c r="G90" s="1782"/>
      <c r="H90" s="1782"/>
      <c r="I90" s="1783"/>
    </row>
    <row r="91" spans="2:9" ht="18" customHeight="1" thickBot="1">
      <c r="B91" s="1784"/>
      <c r="C91" s="1785"/>
      <c r="D91" s="1785"/>
      <c r="E91" s="1785"/>
      <c r="F91" s="1785"/>
      <c r="G91" s="1785"/>
      <c r="H91" s="1785"/>
      <c r="I91" s="1786"/>
    </row>
    <row r="92" spans="2:9" ht="12" customHeight="1">
      <c r="I92" s="295" t="str">
        <f ca="1">$B$3&amp;"_個票"&amp;$C$8</f>
        <v>別添6_個票9</v>
      </c>
    </row>
    <row r="93" spans="2:9" ht="12" customHeight="1" thickBot="1">
      <c r="I93" s="295"/>
    </row>
    <row r="94" spans="2:9" ht="18" customHeight="1">
      <c r="B94" s="290" t="s">
        <v>1212</v>
      </c>
      <c r="C94" s="293"/>
      <c r="D94" s="293"/>
      <c r="E94" s="293"/>
      <c r="F94" s="293"/>
      <c r="G94" s="293"/>
      <c r="H94" s="293"/>
      <c r="I94" s="294"/>
    </row>
    <row r="95" spans="2:9" ht="18" customHeight="1">
      <c r="B95" s="1781"/>
      <c r="C95" s="1782"/>
      <c r="D95" s="1782"/>
      <c r="E95" s="1782"/>
      <c r="F95" s="1782"/>
      <c r="G95" s="1782"/>
      <c r="H95" s="1782"/>
      <c r="I95" s="1783"/>
    </row>
    <row r="96" spans="2:9" ht="18" customHeight="1">
      <c r="B96" s="1781"/>
      <c r="C96" s="1782"/>
      <c r="D96" s="1782"/>
      <c r="E96" s="1782"/>
      <c r="F96" s="1782"/>
      <c r="G96" s="1782"/>
      <c r="H96" s="1782"/>
      <c r="I96" s="1783"/>
    </row>
    <row r="97" spans="2:9" ht="18" customHeight="1">
      <c r="B97" s="1781"/>
      <c r="C97" s="1782"/>
      <c r="D97" s="1782"/>
      <c r="E97" s="1782"/>
      <c r="F97" s="1782"/>
      <c r="G97" s="1782"/>
      <c r="H97" s="1782"/>
      <c r="I97" s="1783"/>
    </row>
    <row r="98" spans="2:9" ht="18" customHeight="1">
      <c r="B98" s="1781"/>
      <c r="C98" s="1782"/>
      <c r="D98" s="1782"/>
      <c r="E98" s="1782"/>
      <c r="F98" s="1782"/>
      <c r="G98" s="1782"/>
      <c r="H98" s="1782"/>
      <c r="I98" s="1783"/>
    </row>
    <row r="99" spans="2:9" ht="18" customHeight="1">
      <c r="B99" s="1781"/>
      <c r="C99" s="1782"/>
      <c r="D99" s="1782"/>
      <c r="E99" s="1782"/>
      <c r="F99" s="1782"/>
      <c r="G99" s="1782"/>
      <c r="H99" s="1782"/>
      <c r="I99" s="1783"/>
    </row>
    <row r="100" spans="2:9" ht="18" customHeight="1">
      <c r="B100" s="1781"/>
      <c r="C100" s="1782"/>
      <c r="D100" s="1782"/>
      <c r="E100" s="1782"/>
      <c r="F100" s="1782"/>
      <c r="G100" s="1782"/>
      <c r="H100" s="1782"/>
      <c r="I100" s="1783"/>
    </row>
    <row r="101" spans="2:9" ht="18" customHeight="1" thickBot="1">
      <c r="B101" s="1784"/>
      <c r="C101" s="1785"/>
      <c r="D101" s="1785"/>
      <c r="E101" s="1785"/>
      <c r="F101" s="1785"/>
      <c r="G101" s="1785"/>
      <c r="H101" s="1785"/>
      <c r="I101" s="1786"/>
    </row>
    <row r="102" spans="2:9" ht="18" customHeight="1">
      <c r="B102" s="290" t="s">
        <v>1138</v>
      </c>
      <c r="C102" s="293"/>
      <c r="D102" s="293"/>
      <c r="E102" s="293"/>
      <c r="F102" s="293"/>
      <c r="G102" s="293"/>
      <c r="H102" s="293"/>
      <c r="I102" s="294"/>
    </row>
    <row r="103" spans="2:9" ht="18" customHeight="1">
      <c r="B103" s="1781"/>
      <c r="C103" s="1782"/>
      <c r="D103" s="1782"/>
      <c r="E103" s="1782"/>
      <c r="F103" s="1782"/>
      <c r="G103" s="1782"/>
      <c r="H103" s="1782"/>
      <c r="I103" s="1783"/>
    </row>
    <row r="104" spans="2:9" ht="18" customHeight="1">
      <c r="B104" s="1781"/>
      <c r="C104" s="1782"/>
      <c r="D104" s="1782"/>
      <c r="E104" s="1782"/>
      <c r="F104" s="1782"/>
      <c r="G104" s="1782"/>
      <c r="H104" s="1782"/>
      <c r="I104" s="1783"/>
    </row>
    <row r="105" spans="2:9" ht="18" customHeight="1">
      <c r="B105" s="1781"/>
      <c r="C105" s="1782"/>
      <c r="D105" s="1782"/>
      <c r="E105" s="1782"/>
      <c r="F105" s="1782"/>
      <c r="G105" s="1782"/>
      <c r="H105" s="1782"/>
      <c r="I105" s="1783"/>
    </row>
    <row r="106" spans="2:9" ht="18" customHeight="1">
      <c r="B106" s="1781"/>
      <c r="C106" s="1782"/>
      <c r="D106" s="1782"/>
      <c r="E106" s="1782"/>
      <c r="F106" s="1782"/>
      <c r="G106" s="1782"/>
      <c r="H106" s="1782"/>
      <c r="I106" s="1783"/>
    </row>
    <row r="107" spans="2:9" ht="18" customHeight="1">
      <c r="B107" s="1781"/>
      <c r="C107" s="1782"/>
      <c r="D107" s="1782"/>
      <c r="E107" s="1782"/>
      <c r="F107" s="1782"/>
      <c r="G107" s="1782"/>
      <c r="H107" s="1782"/>
      <c r="I107" s="1783"/>
    </row>
    <row r="108" spans="2:9" ht="18" customHeight="1">
      <c r="B108" s="1781"/>
      <c r="C108" s="1782"/>
      <c r="D108" s="1782"/>
      <c r="E108" s="1782"/>
      <c r="F108" s="1782"/>
      <c r="G108" s="1782"/>
      <c r="H108" s="1782"/>
      <c r="I108" s="1783"/>
    </row>
    <row r="109" spans="2:9" ht="18" customHeight="1" thickBot="1">
      <c r="B109" s="1784"/>
      <c r="C109" s="1785"/>
      <c r="D109" s="1785"/>
      <c r="E109" s="1785"/>
      <c r="F109" s="1785"/>
      <c r="G109" s="1785"/>
      <c r="H109" s="1785"/>
      <c r="I109" s="1786"/>
    </row>
    <row r="111" spans="2:9" ht="18" customHeight="1" thickBot="1">
      <c r="B111" s="33" t="s">
        <v>1213</v>
      </c>
    </row>
    <row r="112" spans="2:9" ht="18" customHeight="1" thickBot="1">
      <c r="B112" s="317" t="s">
        <v>1134</v>
      </c>
    </row>
    <row r="113" spans="2:9" ht="18" customHeight="1">
      <c r="B113" s="1805"/>
      <c r="C113" s="1806"/>
      <c r="D113" s="1806"/>
      <c r="E113" s="1806"/>
      <c r="F113" s="1806"/>
      <c r="G113" s="1806"/>
      <c r="H113" s="1806"/>
      <c r="I113" s="1807"/>
    </row>
    <row r="114" spans="2:9" ht="18" customHeight="1">
      <c r="B114" s="1781"/>
      <c r="C114" s="1782"/>
      <c r="D114" s="1782"/>
      <c r="E114" s="1782"/>
      <c r="F114" s="1782"/>
      <c r="G114" s="1782"/>
      <c r="H114" s="1782"/>
      <c r="I114" s="1783"/>
    </row>
    <row r="115" spans="2:9" ht="18" customHeight="1">
      <c r="B115" s="1781"/>
      <c r="C115" s="1782"/>
      <c r="D115" s="1782"/>
      <c r="E115" s="1782"/>
      <c r="F115" s="1782"/>
      <c r="G115" s="1782"/>
      <c r="H115" s="1782"/>
      <c r="I115" s="1783"/>
    </row>
    <row r="116" spans="2:9" ht="18" customHeight="1">
      <c r="B116" s="1781"/>
      <c r="C116" s="1782"/>
      <c r="D116" s="1782"/>
      <c r="E116" s="1782"/>
      <c r="F116" s="1782"/>
      <c r="G116" s="1782"/>
      <c r="H116" s="1782"/>
      <c r="I116" s="1783"/>
    </row>
    <row r="117" spans="2:9" ht="18" customHeight="1">
      <c r="B117" s="1781"/>
      <c r="C117" s="1782"/>
      <c r="D117" s="1782"/>
      <c r="E117" s="1782"/>
      <c r="F117" s="1782"/>
      <c r="G117" s="1782"/>
      <c r="H117" s="1782"/>
      <c r="I117" s="1783"/>
    </row>
    <row r="118" spans="2:9" ht="18" customHeight="1">
      <c r="B118" s="1781"/>
      <c r="C118" s="1782"/>
      <c r="D118" s="1782"/>
      <c r="E118" s="1782"/>
      <c r="F118" s="1782"/>
      <c r="G118" s="1782"/>
      <c r="H118" s="1782"/>
      <c r="I118" s="1783"/>
    </row>
    <row r="119" spans="2:9" ht="18" customHeight="1">
      <c r="B119" s="1781"/>
      <c r="C119" s="1782"/>
      <c r="D119" s="1782"/>
      <c r="E119" s="1782"/>
      <c r="F119" s="1782"/>
      <c r="G119" s="1782"/>
      <c r="H119" s="1782"/>
      <c r="I119" s="1783"/>
    </row>
    <row r="120" spans="2:9" ht="18" customHeight="1">
      <c r="B120" s="1781"/>
      <c r="C120" s="1782"/>
      <c r="D120" s="1782"/>
      <c r="E120" s="1782"/>
      <c r="F120" s="1782"/>
      <c r="G120" s="1782"/>
      <c r="H120" s="1782"/>
      <c r="I120" s="1783"/>
    </row>
    <row r="121" spans="2:9" ht="18" customHeight="1">
      <c r="B121" s="1781"/>
      <c r="C121" s="1782"/>
      <c r="D121" s="1782"/>
      <c r="E121" s="1782"/>
      <c r="F121" s="1782"/>
      <c r="G121" s="1782"/>
      <c r="H121" s="1782"/>
      <c r="I121" s="1783"/>
    </row>
    <row r="122" spans="2:9" ht="18" customHeight="1">
      <c r="B122" s="1781"/>
      <c r="C122" s="1782"/>
      <c r="D122" s="1782"/>
      <c r="E122" s="1782"/>
      <c r="F122" s="1782"/>
      <c r="G122" s="1782"/>
      <c r="H122" s="1782"/>
      <c r="I122" s="1783"/>
    </row>
    <row r="123" spans="2:9" ht="18" customHeight="1">
      <c r="B123" s="1781"/>
      <c r="C123" s="1782"/>
      <c r="D123" s="1782"/>
      <c r="E123" s="1782"/>
      <c r="F123" s="1782"/>
      <c r="G123" s="1782"/>
      <c r="H123" s="1782"/>
      <c r="I123" s="1783"/>
    </row>
    <row r="124" spans="2:9" ht="18" customHeight="1" thickBot="1">
      <c r="B124" s="1784"/>
      <c r="C124" s="1785"/>
      <c r="D124" s="1785"/>
      <c r="E124" s="1785"/>
      <c r="F124" s="1785"/>
      <c r="G124" s="1785"/>
      <c r="H124" s="1785"/>
      <c r="I124" s="1786"/>
    </row>
    <row r="125" spans="2:9" ht="18" customHeight="1" thickBot="1">
      <c r="B125" s="317" t="s">
        <v>1135</v>
      </c>
    </row>
    <row r="126" spans="2:9" ht="18" customHeight="1">
      <c r="B126" s="1805"/>
      <c r="C126" s="1806"/>
      <c r="D126" s="1806"/>
      <c r="E126" s="1806"/>
      <c r="F126" s="1806"/>
      <c r="G126" s="1806"/>
      <c r="H126" s="1806"/>
      <c r="I126" s="1807"/>
    </row>
    <row r="127" spans="2:9" ht="18" customHeight="1">
      <c r="B127" s="1781"/>
      <c r="C127" s="1782"/>
      <c r="D127" s="1782"/>
      <c r="E127" s="1782"/>
      <c r="F127" s="1782"/>
      <c r="G127" s="1782"/>
      <c r="H127" s="1782"/>
      <c r="I127" s="1783"/>
    </row>
    <row r="128" spans="2:9" ht="18" customHeight="1">
      <c r="B128" s="1781"/>
      <c r="C128" s="1782"/>
      <c r="D128" s="1782"/>
      <c r="E128" s="1782"/>
      <c r="F128" s="1782"/>
      <c r="G128" s="1782"/>
      <c r="H128" s="1782"/>
      <c r="I128" s="1783"/>
    </row>
    <row r="129" spans="2:9" ht="18" customHeight="1">
      <c r="B129" s="1781"/>
      <c r="C129" s="1782"/>
      <c r="D129" s="1782"/>
      <c r="E129" s="1782"/>
      <c r="F129" s="1782"/>
      <c r="G129" s="1782"/>
      <c r="H129" s="1782"/>
      <c r="I129" s="1783"/>
    </row>
    <row r="130" spans="2:9" ht="18" customHeight="1">
      <c r="B130" s="1781"/>
      <c r="C130" s="1782"/>
      <c r="D130" s="1782"/>
      <c r="E130" s="1782"/>
      <c r="F130" s="1782"/>
      <c r="G130" s="1782"/>
      <c r="H130" s="1782"/>
      <c r="I130" s="1783"/>
    </row>
    <row r="131" spans="2:9" ht="18" customHeight="1">
      <c r="B131" s="1781"/>
      <c r="C131" s="1782"/>
      <c r="D131" s="1782"/>
      <c r="E131" s="1782"/>
      <c r="F131" s="1782"/>
      <c r="G131" s="1782"/>
      <c r="H131" s="1782"/>
      <c r="I131" s="1783"/>
    </row>
    <row r="132" spans="2:9" ht="18" customHeight="1">
      <c r="B132" s="1781"/>
      <c r="C132" s="1782"/>
      <c r="D132" s="1782"/>
      <c r="E132" s="1782"/>
      <c r="F132" s="1782"/>
      <c r="G132" s="1782"/>
      <c r="H132" s="1782"/>
      <c r="I132" s="1783"/>
    </row>
    <row r="133" spans="2:9" ht="18" customHeight="1">
      <c r="B133" s="1781"/>
      <c r="C133" s="1782"/>
      <c r="D133" s="1782"/>
      <c r="E133" s="1782"/>
      <c r="F133" s="1782"/>
      <c r="G133" s="1782"/>
      <c r="H133" s="1782"/>
      <c r="I133" s="1783"/>
    </row>
    <row r="134" spans="2:9" ht="18" customHeight="1">
      <c r="B134" s="1781"/>
      <c r="C134" s="1782"/>
      <c r="D134" s="1782"/>
      <c r="E134" s="1782"/>
      <c r="F134" s="1782"/>
      <c r="G134" s="1782"/>
      <c r="H134" s="1782"/>
      <c r="I134" s="1783"/>
    </row>
    <row r="135" spans="2:9" ht="18" customHeight="1">
      <c r="B135" s="1781"/>
      <c r="C135" s="1782"/>
      <c r="D135" s="1782"/>
      <c r="E135" s="1782"/>
      <c r="F135" s="1782"/>
      <c r="G135" s="1782"/>
      <c r="H135" s="1782"/>
      <c r="I135" s="1783"/>
    </row>
    <row r="136" spans="2:9" ht="18" customHeight="1">
      <c r="B136" s="1781"/>
      <c r="C136" s="1782"/>
      <c r="D136" s="1782"/>
      <c r="E136" s="1782"/>
      <c r="F136" s="1782"/>
      <c r="G136" s="1782"/>
      <c r="H136" s="1782"/>
      <c r="I136" s="1783"/>
    </row>
    <row r="137" spans="2:9" ht="18" customHeight="1" thickBot="1">
      <c r="B137" s="1784"/>
      <c r="C137" s="1785"/>
      <c r="D137" s="1785"/>
      <c r="E137" s="1785"/>
      <c r="F137" s="1785"/>
      <c r="G137" s="1785"/>
      <c r="H137" s="1785"/>
      <c r="I137" s="1786"/>
    </row>
    <row r="138" spans="2:9" ht="12" customHeight="1">
      <c r="I138" s="295" t="str">
        <f ca="1">$B$3&amp;"_個票"&amp;$C$8</f>
        <v>別添6_個票9</v>
      </c>
    </row>
    <row r="139" spans="2:9" ht="18" customHeight="1" thickBot="1">
      <c r="B139" s="33" t="s">
        <v>1116</v>
      </c>
    </row>
    <row r="140" spans="2:9" ht="18" customHeight="1">
      <c r="B140" s="1808" t="s">
        <v>1344</v>
      </c>
      <c r="C140" s="1809"/>
      <c r="D140" s="1809"/>
      <c r="E140" s="1809"/>
      <c r="F140" s="1809"/>
      <c r="G140" s="1809"/>
      <c r="H140" s="1809"/>
      <c r="I140" s="1810"/>
    </row>
    <row r="141" spans="2:9" ht="18" customHeight="1">
      <c r="B141" s="1781"/>
      <c r="C141" s="1782"/>
      <c r="D141" s="1782"/>
      <c r="E141" s="1782"/>
      <c r="F141" s="1782"/>
      <c r="G141" s="1782"/>
      <c r="H141" s="1782"/>
      <c r="I141" s="1783"/>
    </row>
    <row r="142" spans="2:9" ht="18" customHeight="1">
      <c r="B142" s="1781"/>
      <c r="C142" s="1782"/>
      <c r="D142" s="1782"/>
      <c r="E142" s="1782"/>
      <c r="F142" s="1782"/>
      <c r="G142" s="1782"/>
      <c r="H142" s="1782"/>
      <c r="I142" s="1783"/>
    </row>
    <row r="143" spans="2:9" ht="18" customHeight="1">
      <c r="B143" s="1781"/>
      <c r="C143" s="1782"/>
      <c r="D143" s="1782"/>
      <c r="E143" s="1782"/>
      <c r="F143" s="1782"/>
      <c r="G143" s="1782"/>
      <c r="H143" s="1782"/>
      <c r="I143" s="1783"/>
    </row>
    <row r="144" spans="2:9" ht="18" customHeight="1" thickBot="1">
      <c r="B144" s="1784"/>
      <c r="C144" s="1785"/>
      <c r="D144" s="1785"/>
      <c r="E144" s="1785"/>
      <c r="F144" s="1785"/>
      <c r="G144" s="1785"/>
      <c r="H144" s="1785"/>
      <c r="I144" s="1786"/>
    </row>
    <row r="145" spans="2:9" ht="18" customHeight="1" thickBot="1"/>
    <row r="146" spans="2:9" ht="18" customHeight="1">
      <c r="B146" s="290" t="s">
        <v>1136</v>
      </c>
      <c r="C146" s="291"/>
      <c r="D146" s="291"/>
      <c r="E146" s="291"/>
      <c r="F146" s="291"/>
      <c r="G146" s="291"/>
      <c r="H146" s="291"/>
      <c r="I146" s="292"/>
    </row>
    <row r="147" spans="2:9" ht="18" customHeight="1">
      <c r="B147" s="1781"/>
      <c r="C147" s="1782"/>
      <c r="D147" s="1782"/>
      <c r="E147" s="1782"/>
      <c r="F147" s="1782"/>
      <c r="G147" s="1782"/>
      <c r="H147" s="1782"/>
      <c r="I147" s="1783"/>
    </row>
    <row r="148" spans="2:9" ht="18" customHeight="1">
      <c r="B148" s="1781"/>
      <c r="C148" s="1782"/>
      <c r="D148" s="1782"/>
      <c r="E148" s="1782"/>
      <c r="F148" s="1782"/>
      <c r="G148" s="1782"/>
      <c r="H148" s="1782"/>
      <c r="I148" s="1783"/>
    </row>
    <row r="149" spans="2:9" ht="18" customHeight="1">
      <c r="B149" s="1781"/>
      <c r="C149" s="1782"/>
      <c r="D149" s="1782"/>
      <c r="E149" s="1782"/>
      <c r="F149" s="1782"/>
      <c r="G149" s="1782"/>
      <c r="H149" s="1782"/>
      <c r="I149" s="1783"/>
    </row>
    <row r="150" spans="2:9" ht="18" customHeight="1">
      <c r="B150" s="1781"/>
      <c r="C150" s="1782"/>
      <c r="D150" s="1782"/>
      <c r="E150" s="1782"/>
      <c r="F150" s="1782"/>
      <c r="G150" s="1782"/>
      <c r="H150" s="1782"/>
      <c r="I150" s="1783"/>
    </row>
    <row r="151" spans="2:9" ht="18" customHeight="1">
      <c r="B151" s="1781"/>
      <c r="C151" s="1782"/>
      <c r="D151" s="1782"/>
      <c r="E151" s="1782"/>
      <c r="F151" s="1782"/>
      <c r="G151" s="1782"/>
      <c r="H151" s="1782"/>
      <c r="I151" s="1783"/>
    </row>
    <row r="152" spans="2:9" ht="18" customHeight="1">
      <c r="B152" s="1781"/>
      <c r="C152" s="1782"/>
      <c r="D152" s="1782"/>
      <c r="E152" s="1782"/>
      <c r="F152" s="1782"/>
      <c r="G152" s="1782"/>
      <c r="H152" s="1782"/>
      <c r="I152" s="1783"/>
    </row>
    <row r="153" spans="2:9" ht="18" customHeight="1">
      <c r="B153" s="1781"/>
      <c r="C153" s="1782"/>
      <c r="D153" s="1782"/>
      <c r="E153" s="1782"/>
      <c r="F153" s="1782"/>
      <c r="G153" s="1782"/>
      <c r="H153" s="1782"/>
      <c r="I153" s="1783"/>
    </row>
    <row r="154" spans="2:9" ht="18" customHeight="1">
      <c r="B154" s="1781"/>
      <c r="C154" s="1782"/>
      <c r="D154" s="1782"/>
      <c r="E154" s="1782"/>
      <c r="F154" s="1782"/>
      <c r="G154" s="1782"/>
      <c r="H154" s="1782"/>
      <c r="I154" s="1783"/>
    </row>
    <row r="155" spans="2:9" ht="18" customHeight="1">
      <c r="B155" s="1781"/>
      <c r="C155" s="1782"/>
      <c r="D155" s="1782"/>
      <c r="E155" s="1782"/>
      <c r="F155" s="1782"/>
      <c r="G155" s="1782"/>
      <c r="H155" s="1782"/>
      <c r="I155" s="1783"/>
    </row>
    <row r="156" spans="2:9" ht="18" customHeight="1" thickBot="1">
      <c r="B156" s="1784"/>
      <c r="C156" s="1785"/>
      <c r="D156" s="1785"/>
      <c r="E156" s="1785"/>
      <c r="F156" s="1785"/>
      <c r="G156" s="1785"/>
      <c r="H156" s="1785"/>
      <c r="I156" s="1786"/>
    </row>
    <row r="157" spans="2:9" ht="18" customHeight="1">
      <c r="B157" s="290" t="s">
        <v>1137</v>
      </c>
      <c r="C157" s="293"/>
      <c r="D157" s="293"/>
      <c r="E157" s="293"/>
      <c r="F157" s="293"/>
      <c r="G157" s="293"/>
      <c r="H157" s="293"/>
      <c r="I157" s="294"/>
    </row>
    <row r="158" spans="2:9" ht="18" customHeight="1">
      <c r="B158" s="1781"/>
      <c r="C158" s="1782"/>
      <c r="D158" s="1782"/>
      <c r="E158" s="1782"/>
      <c r="F158" s="1782"/>
      <c r="G158" s="1782"/>
      <c r="H158" s="1782"/>
      <c r="I158" s="1783"/>
    </row>
    <row r="159" spans="2:9" ht="18" customHeight="1">
      <c r="B159" s="1781"/>
      <c r="C159" s="1782"/>
      <c r="D159" s="1782"/>
      <c r="E159" s="1782"/>
      <c r="F159" s="1782"/>
      <c r="G159" s="1782"/>
      <c r="H159" s="1782"/>
      <c r="I159" s="1783"/>
    </row>
    <row r="160" spans="2:9" ht="18" customHeight="1">
      <c r="B160" s="1781"/>
      <c r="C160" s="1782"/>
      <c r="D160" s="1782"/>
      <c r="E160" s="1782"/>
      <c r="F160" s="1782"/>
      <c r="G160" s="1782"/>
      <c r="H160" s="1782"/>
      <c r="I160" s="1783"/>
    </row>
    <row r="161" spans="2:9" ht="18" customHeight="1">
      <c r="B161" s="1781"/>
      <c r="C161" s="1782"/>
      <c r="D161" s="1782"/>
      <c r="E161" s="1782"/>
      <c r="F161" s="1782"/>
      <c r="G161" s="1782"/>
      <c r="H161" s="1782"/>
      <c r="I161" s="1783"/>
    </row>
    <row r="162" spans="2:9" ht="18" customHeight="1">
      <c r="B162" s="1781"/>
      <c r="C162" s="1782"/>
      <c r="D162" s="1782"/>
      <c r="E162" s="1782"/>
      <c r="F162" s="1782"/>
      <c r="G162" s="1782"/>
      <c r="H162" s="1782"/>
      <c r="I162" s="1783"/>
    </row>
    <row r="163" spans="2:9" ht="18" customHeight="1">
      <c r="B163" s="1781"/>
      <c r="C163" s="1782"/>
      <c r="D163" s="1782"/>
      <c r="E163" s="1782"/>
      <c r="F163" s="1782"/>
      <c r="G163" s="1782"/>
      <c r="H163" s="1782"/>
      <c r="I163" s="1783"/>
    </row>
    <row r="164" spans="2:9" ht="18" customHeight="1">
      <c r="B164" s="1781"/>
      <c r="C164" s="1782"/>
      <c r="D164" s="1782"/>
      <c r="E164" s="1782"/>
      <c r="F164" s="1782"/>
      <c r="G164" s="1782"/>
      <c r="H164" s="1782"/>
      <c r="I164" s="1783"/>
    </row>
    <row r="165" spans="2:9" ht="18" customHeight="1">
      <c r="B165" s="1781"/>
      <c r="C165" s="1782"/>
      <c r="D165" s="1782"/>
      <c r="E165" s="1782"/>
      <c r="F165" s="1782"/>
      <c r="G165" s="1782"/>
      <c r="H165" s="1782"/>
      <c r="I165" s="1783"/>
    </row>
    <row r="166" spans="2:9" ht="18" customHeight="1">
      <c r="B166" s="1781"/>
      <c r="C166" s="1782"/>
      <c r="D166" s="1782"/>
      <c r="E166" s="1782"/>
      <c r="F166" s="1782"/>
      <c r="G166" s="1782"/>
      <c r="H166" s="1782"/>
      <c r="I166" s="1783"/>
    </row>
    <row r="167" spans="2:9" ht="18" customHeight="1" thickBot="1">
      <c r="B167" s="1784"/>
      <c r="C167" s="1785"/>
      <c r="D167" s="1785"/>
      <c r="E167" s="1785"/>
      <c r="F167" s="1785"/>
      <c r="G167" s="1785"/>
      <c r="H167" s="1785"/>
      <c r="I167" s="1786"/>
    </row>
    <row r="168" spans="2:9" ht="18" customHeight="1" thickBot="1"/>
    <row r="169" spans="2:9" ht="18" customHeight="1">
      <c r="B169" s="290" t="s">
        <v>1139</v>
      </c>
      <c r="C169" s="293"/>
      <c r="D169" s="293"/>
      <c r="E169" s="293"/>
      <c r="F169" s="293"/>
      <c r="G169" s="293"/>
      <c r="H169" s="293"/>
      <c r="I169" s="294"/>
    </row>
    <row r="170" spans="2:9" ht="18" customHeight="1">
      <c r="B170" s="1781"/>
      <c r="C170" s="1782"/>
      <c r="D170" s="1782"/>
      <c r="E170" s="1782"/>
      <c r="F170" s="1782"/>
      <c r="G170" s="1782"/>
      <c r="H170" s="1782"/>
      <c r="I170" s="1783"/>
    </row>
    <row r="171" spans="2:9" ht="18" customHeight="1">
      <c r="B171" s="1781"/>
      <c r="C171" s="1782"/>
      <c r="D171" s="1782"/>
      <c r="E171" s="1782"/>
      <c r="F171" s="1782"/>
      <c r="G171" s="1782"/>
      <c r="H171" s="1782"/>
      <c r="I171" s="1783"/>
    </row>
    <row r="172" spans="2:9" ht="18" customHeight="1">
      <c r="B172" s="1781"/>
      <c r="C172" s="1782"/>
      <c r="D172" s="1782"/>
      <c r="E172" s="1782"/>
      <c r="F172" s="1782"/>
      <c r="G172" s="1782"/>
      <c r="H172" s="1782"/>
      <c r="I172" s="1783"/>
    </row>
    <row r="173" spans="2:9" ht="18" customHeight="1">
      <c r="B173" s="1781"/>
      <c r="C173" s="1782"/>
      <c r="D173" s="1782"/>
      <c r="E173" s="1782"/>
      <c r="F173" s="1782"/>
      <c r="G173" s="1782"/>
      <c r="H173" s="1782"/>
      <c r="I173" s="1783"/>
    </row>
    <row r="174" spans="2:9" ht="18" customHeight="1">
      <c r="B174" s="1781"/>
      <c r="C174" s="1782"/>
      <c r="D174" s="1782"/>
      <c r="E174" s="1782"/>
      <c r="F174" s="1782"/>
      <c r="G174" s="1782"/>
      <c r="H174" s="1782"/>
      <c r="I174" s="1783"/>
    </row>
    <row r="175" spans="2:9" ht="18" customHeight="1">
      <c r="B175" s="1781"/>
      <c r="C175" s="1782"/>
      <c r="D175" s="1782"/>
      <c r="E175" s="1782"/>
      <c r="F175" s="1782"/>
      <c r="G175" s="1782"/>
      <c r="H175" s="1782"/>
      <c r="I175" s="1783"/>
    </row>
    <row r="176" spans="2:9" ht="18" customHeight="1">
      <c r="B176" s="1781"/>
      <c r="C176" s="1782"/>
      <c r="D176" s="1782"/>
      <c r="E176" s="1782"/>
      <c r="F176" s="1782"/>
      <c r="G176" s="1782"/>
      <c r="H176" s="1782"/>
      <c r="I176" s="1783"/>
    </row>
    <row r="177" spans="2:9" ht="18" customHeight="1">
      <c r="B177" s="1781"/>
      <c r="C177" s="1782"/>
      <c r="D177" s="1782"/>
      <c r="E177" s="1782"/>
      <c r="F177" s="1782"/>
      <c r="G177" s="1782"/>
      <c r="H177" s="1782"/>
      <c r="I177" s="1783"/>
    </row>
    <row r="178" spans="2:9" ht="18" customHeight="1">
      <c r="B178" s="1781"/>
      <c r="C178" s="1782"/>
      <c r="D178" s="1782"/>
      <c r="E178" s="1782"/>
      <c r="F178" s="1782"/>
      <c r="G178" s="1782"/>
      <c r="H178" s="1782"/>
      <c r="I178" s="1783"/>
    </row>
    <row r="179" spans="2:9" ht="18" customHeight="1" thickBot="1">
      <c r="B179" s="1784"/>
      <c r="C179" s="1785"/>
      <c r="D179" s="1785"/>
      <c r="E179" s="1785"/>
      <c r="F179" s="1785"/>
      <c r="G179" s="1785"/>
      <c r="H179" s="1785"/>
      <c r="I179" s="1786"/>
    </row>
    <row r="180" spans="2:9" ht="12" customHeight="1">
      <c r="I180" s="295" t="str">
        <f ca="1">$B$3&amp;"_個票"&amp;$C$8</f>
        <v>別添6_個票9</v>
      </c>
    </row>
    <row r="181" spans="2:9" ht="18" customHeight="1" thickBot="1">
      <c r="B181" s="33" t="s">
        <v>1575</v>
      </c>
      <c r="I181" s="295"/>
    </row>
    <row r="182" spans="2:9" ht="18" customHeight="1">
      <c r="B182" s="1796"/>
      <c r="C182" s="1797"/>
      <c r="D182" s="1797"/>
      <c r="E182" s="1797"/>
      <c r="F182" s="1797"/>
      <c r="G182" s="1797"/>
      <c r="H182" s="1797"/>
      <c r="I182" s="1798"/>
    </row>
    <row r="183" spans="2:9" ht="18" customHeight="1">
      <c r="B183" s="1799"/>
      <c r="C183" s="1800"/>
      <c r="D183" s="1800"/>
      <c r="E183" s="1800"/>
      <c r="F183" s="1800"/>
      <c r="G183" s="1800"/>
      <c r="H183" s="1800"/>
      <c r="I183" s="1801"/>
    </row>
    <row r="184" spans="2:9" ht="18" customHeight="1">
      <c r="B184" s="1799"/>
      <c r="C184" s="1800"/>
      <c r="D184" s="1800"/>
      <c r="E184" s="1800"/>
      <c r="F184" s="1800"/>
      <c r="G184" s="1800"/>
      <c r="H184" s="1800"/>
      <c r="I184" s="1801"/>
    </row>
    <row r="185" spans="2:9" ht="18" customHeight="1">
      <c r="B185" s="1799"/>
      <c r="C185" s="1800"/>
      <c r="D185" s="1800"/>
      <c r="E185" s="1800"/>
      <c r="F185" s="1800"/>
      <c r="G185" s="1800"/>
      <c r="H185" s="1800"/>
      <c r="I185" s="1801"/>
    </row>
    <row r="186" spans="2:9" ht="18" customHeight="1">
      <c r="B186" s="1799"/>
      <c r="C186" s="1800"/>
      <c r="D186" s="1800"/>
      <c r="E186" s="1800"/>
      <c r="F186" s="1800"/>
      <c r="G186" s="1800"/>
      <c r="H186" s="1800"/>
      <c r="I186" s="1801"/>
    </row>
    <row r="187" spans="2:9" ht="18" customHeight="1" thickBot="1">
      <c r="B187" s="1802"/>
      <c r="C187" s="1803"/>
      <c r="D187" s="1803"/>
      <c r="E187" s="1803"/>
      <c r="F187" s="1803"/>
      <c r="G187" s="1803"/>
      <c r="H187" s="1803"/>
      <c r="I187" s="1804"/>
    </row>
    <row r="188" spans="2:9" ht="18" customHeight="1">
      <c r="I188" s="295"/>
    </row>
    <row r="189" spans="2:9" ht="18" customHeight="1" thickBot="1">
      <c r="B189" s="33" t="s">
        <v>1576</v>
      </c>
    </row>
    <row r="190" spans="2:9" ht="18" customHeight="1">
      <c r="B190" s="1808" t="s">
        <v>1117</v>
      </c>
      <c r="C190" s="1809"/>
      <c r="D190" s="1809"/>
      <c r="E190" s="1809"/>
      <c r="F190" s="1809"/>
      <c r="G190" s="1809"/>
      <c r="H190" s="1809"/>
      <c r="I190" s="1810"/>
    </row>
    <row r="191" spans="2:9" ht="18" customHeight="1">
      <c r="B191" s="1781"/>
      <c r="C191" s="1782"/>
      <c r="D191" s="1782"/>
      <c r="E191" s="1782"/>
      <c r="F191" s="1782"/>
      <c r="G191" s="1782"/>
      <c r="H191" s="1782"/>
      <c r="I191" s="1783"/>
    </row>
    <row r="192" spans="2:9" ht="18" customHeight="1">
      <c r="B192" s="1781"/>
      <c r="C192" s="1782"/>
      <c r="D192" s="1782"/>
      <c r="E192" s="1782"/>
      <c r="F192" s="1782"/>
      <c r="G192" s="1782"/>
      <c r="H192" s="1782"/>
      <c r="I192" s="1783"/>
    </row>
    <row r="193" spans="2:9" ht="18" customHeight="1">
      <c r="B193" s="1781"/>
      <c r="C193" s="1782"/>
      <c r="D193" s="1782"/>
      <c r="E193" s="1782"/>
      <c r="F193" s="1782"/>
      <c r="G193" s="1782"/>
      <c r="H193" s="1782"/>
      <c r="I193" s="1783"/>
    </row>
    <row r="194" spans="2:9" ht="18" customHeight="1">
      <c r="B194" s="1781"/>
      <c r="C194" s="1782"/>
      <c r="D194" s="1782"/>
      <c r="E194" s="1782"/>
      <c r="F194" s="1782"/>
      <c r="G194" s="1782"/>
      <c r="H194" s="1782"/>
      <c r="I194" s="1783"/>
    </row>
    <row r="195" spans="2:9" ht="18" customHeight="1">
      <c r="B195" s="1781"/>
      <c r="C195" s="1782"/>
      <c r="D195" s="1782"/>
      <c r="E195" s="1782"/>
      <c r="F195" s="1782"/>
      <c r="G195" s="1782"/>
      <c r="H195" s="1782"/>
      <c r="I195" s="1783"/>
    </row>
    <row r="196" spans="2:9" ht="18" customHeight="1">
      <c r="B196" s="1781"/>
      <c r="C196" s="1782"/>
      <c r="D196" s="1782"/>
      <c r="E196" s="1782"/>
      <c r="F196" s="1782"/>
      <c r="G196" s="1782"/>
      <c r="H196" s="1782"/>
      <c r="I196" s="1783"/>
    </row>
    <row r="197" spans="2:9" ht="18" customHeight="1">
      <c r="B197" s="1781"/>
      <c r="C197" s="1782"/>
      <c r="D197" s="1782"/>
      <c r="E197" s="1782"/>
      <c r="F197" s="1782"/>
      <c r="G197" s="1782"/>
      <c r="H197" s="1782"/>
      <c r="I197" s="1783"/>
    </row>
    <row r="198" spans="2:9" ht="18" customHeight="1" thickBot="1">
      <c r="B198" s="1784"/>
      <c r="C198" s="1785"/>
      <c r="D198" s="1785"/>
      <c r="E198" s="1785"/>
      <c r="F198" s="1785"/>
      <c r="G198" s="1785"/>
      <c r="H198" s="1785"/>
      <c r="I198" s="1786"/>
    </row>
    <row r="199" spans="2:9" ht="18" customHeight="1">
      <c r="B199" s="1808" t="s">
        <v>1118</v>
      </c>
      <c r="C199" s="1809"/>
      <c r="D199" s="1809"/>
      <c r="E199" s="1809"/>
      <c r="F199" s="1809"/>
      <c r="G199" s="1809"/>
      <c r="H199" s="1809"/>
      <c r="I199" s="1810"/>
    </row>
    <row r="200" spans="2:9" ht="18" customHeight="1">
      <c r="B200" s="1781"/>
      <c r="C200" s="1782"/>
      <c r="D200" s="1782"/>
      <c r="E200" s="1782"/>
      <c r="F200" s="1782"/>
      <c r="G200" s="1782"/>
      <c r="H200" s="1782"/>
      <c r="I200" s="1783"/>
    </row>
    <row r="201" spans="2:9" ht="18" customHeight="1">
      <c r="B201" s="1781"/>
      <c r="C201" s="1782"/>
      <c r="D201" s="1782"/>
      <c r="E201" s="1782"/>
      <c r="F201" s="1782"/>
      <c r="G201" s="1782"/>
      <c r="H201" s="1782"/>
      <c r="I201" s="1783"/>
    </row>
    <row r="202" spans="2:9" ht="18" customHeight="1">
      <c r="B202" s="1781"/>
      <c r="C202" s="1782"/>
      <c r="D202" s="1782"/>
      <c r="E202" s="1782"/>
      <c r="F202" s="1782"/>
      <c r="G202" s="1782"/>
      <c r="H202" s="1782"/>
      <c r="I202" s="1783"/>
    </row>
    <row r="203" spans="2:9" ht="18" customHeight="1">
      <c r="B203" s="1781"/>
      <c r="C203" s="1782"/>
      <c r="D203" s="1782"/>
      <c r="E203" s="1782"/>
      <c r="F203" s="1782"/>
      <c r="G203" s="1782"/>
      <c r="H203" s="1782"/>
      <c r="I203" s="1783"/>
    </row>
    <row r="204" spans="2:9" ht="18" customHeight="1">
      <c r="B204" s="1781"/>
      <c r="C204" s="1782"/>
      <c r="D204" s="1782"/>
      <c r="E204" s="1782"/>
      <c r="F204" s="1782"/>
      <c r="G204" s="1782"/>
      <c r="H204" s="1782"/>
      <c r="I204" s="1783"/>
    </row>
    <row r="205" spans="2:9" ht="18" customHeight="1">
      <c r="B205" s="1781"/>
      <c r="C205" s="1782"/>
      <c r="D205" s="1782"/>
      <c r="E205" s="1782"/>
      <c r="F205" s="1782"/>
      <c r="G205" s="1782"/>
      <c r="H205" s="1782"/>
      <c r="I205" s="1783"/>
    </row>
    <row r="206" spans="2:9" ht="18" customHeight="1">
      <c r="B206" s="1781"/>
      <c r="C206" s="1782"/>
      <c r="D206" s="1782"/>
      <c r="E206" s="1782"/>
      <c r="F206" s="1782"/>
      <c r="G206" s="1782"/>
      <c r="H206" s="1782"/>
      <c r="I206" s="1783"/>
    </row>
    <row r="207" spans="2:9" ht="18" customHeight="1" thickBot="1">
      <c r="B207" s="1784"/>
      <c r="C207" s="1785"/>
      <c r="D207" s="1785"/>
      <c r="E207" s="1785"/>
      <c r="F207" s="1785"/>
      <c r="G207" s="1785"/>
      <c r="H207" s="1785"/>
      <c r="I207" s="1786"/>
    </row>
    <row r="208" spans="2:9" ht="18" customHeight="1">
      <c r="B208" s="1793" t="s">
        <v>1119</v>
      </c>
      <c r="C208" s="1794"/>
      <c r="D208" s="1794"/>
      <c r="E208" s="1794"/>
      <c r="F208" s="1794"/>
      <c r="G208" s="1794"/>
      <c r="H208" s="1794"/>
      <c r="I208" s="1795"/>
    </row>
    <row r="209" spans="2:9" ht="18" customHeight="1">
      <c r="B209" s="1781"/>
      <c r="C209" s="1782"/>
      <c r="D209" s="1782"/>
      <c r="E209" s="1782"/>
      <c r="F209" s="1782"/>
      <c r="G209" s="1782"/>
      <c r="H209" s="1782"/>
      <c r="I209" s="1783"/>
    </row>
    <row r="210" spans="2:9" ht="18" customHeight="1">
      <c r="B210" s="1781"/>
      <c r="C210" s="1782"/>
      <c r="D210" s="1782"/>
      <c r="E210" s="1782"/>
      <c r="F210" s="1782"/>
      <c r="G210" s="1782"/>
      <c r="H210" s="1782"/>
      <c r="I210" s="1783"/>
    </row>
    <row r="211" spans="2:9" ht="18" customHeight="1">
      <c r="B211" s="1781"/>
      <c r="C211" s="1782"/>
      <c r="D211" s="1782"/>
      <c r="E211" s="1782"/>
      <c r="F211" s="1782"/>
      <c r="G211" s="1782"/>
      <c r="H211" s="1782"/>
      <c r="I211" s="1783"/>
    </row>
    <row r="212" spans="2:9" ht="18" customHeight="1">
      <c r="B212" s="1781"/>
      <c r="C212" s="1782"/>
      <c r="D212" s="1782"/>
      <c r="E212" s="1782"/>
      <c r="F212" s="1782"/>
      <c r="G212" s="1782"/>
      <c r="H212" s="1782"/>
      <c r="I212" s="1783"/>
    </row>
    <row r="213" spans="2:9" ht="18" customHeight="1">
      <c r="B213" s="1781"/>
      <c r="C213" s="1782"/>
      <c r="D213" s="1782"/>
      <c r="E213" s="1782"/>
      <c r="F213" s="1782"/>
      <c r="G213" s="1782"/>
      <c r="H213" s="1782"/>
      <c r="I213" s="1783"/>
    </row>
    <row r="214" spans="2:9" ht="18" customHeight="1">
      <c r="B214" s="1781"/>
      <c r="C214" s="1782"/>
      <c r="D214" s="1782"/>
      <c r="E214" s="1782"/>
      <c r="F214" s="1782"/>
      <c r="G214" s="1782"/>
      <c r="H214" s="1782"/>
      <c r="I214" s="1783"/>
    </row>
    <row r="215" spans="2:9" ht="18" customHeight="1">
      <c r="B215" s="1781"/>
      <c r="C215" s="1782"/>
      <c r="D215" s="1782"/>
      <c r="E215" s="1782"/>
      <c r="F215" s="1782"/>
      <c r="G215" s="1782"/>
      <c r="H215" s="1782"/>
      <c r="I215" s="1783"/>
    </row>
    <row r="216" spans="2:9" ht="18" customHeight="1" thickBot="1">
      <c r="B216" s="1784"/>
      <c r="C216" s="1785"/>
      <c r="D216" s="1785"/>
      <c r="E216" s="1785"/>
      <c r="F216" s="1785"/>
      <c r="G216" s="1785"/>
      <c r="H216" s="1785"/>
      <c r="I216" s="1786"/>
    </row>
    <row r="217" spans="2:9" ht="18" customHeight="1">
      <c r="B217" s="1793" t="s">
        <v>1120</v>
      </c>
      <c r="C217" s="1794"/>
      <c r="D217" s="1794"/>
      <c r="E217" s="1794"/>
      <c r="F217" s="1794"/>
      <c r="G217" s="1794"/>
      <c r="H217" s="1794"/>
      <c r="I217" s="1795"/>
    </row>
    <row r="218" spans="2:9" ht="18" customHeight="1">
      <c r="B218" s="1781"/>
      <c r="C218" s="1782"/>
      <c r="D218" s="1782"/>
      <c r="E218" s="1782"/>
      <c r="F218" s="1782"/>
      <c r="G218" s="1782"/>
      <c r="H218" s="1782"/>
      <c r="I218" s="1783"/>
    </row>
    <row r="219" spans="2:9" ht="18" customHeight="1">
      <c r="B219" s="1781"/>
      <c r="C219" s="1782"/>
      <c r="D219" s="1782"/>
      <c r="E219" s="1782"/>
      <c r="F219" s="1782"/>
      <c r="G219" s="1782"/>
      <c r="H219" s="1782"/>
      <c r="I219" s="1783"/>
    </row>
    <row r="220" spans="2:9" ht="18" customHeight="1">
      <c r="B220" s="1781"/>
      <c r="C220" s="1782"/>
      <c r="D220" s="1782"/>
      <c r="E220" s="1782"/>
      <c r="F220" s="1782"/>
      <c r="G220" s="1782"/>
      <c r="H220" s="1782"/>
      <c r="I220" s="1783"/>
    </row>
    <row r="221" spans="2:9" ht="18" customHeight="1">
      <c r="B221" s="1781"/>
      <c r="C221" s="1782"/>
      <c r="D221" s="1782"/>
      <c r="E221" s="1782"/>
      <c r="F221" s="1782"/>
      <c r="G221" s="1782"/>
      <c r="H221" s="1782"/>
      <c r="I221" s="1783"/>
    </row>
    <row r="222" spans="2:9" ht="18" customHeight="1">
      <c r="B222" s="1781"/>
      <c r="C222" s="1782"/>
      <c r="D222" s="1782"/>
      <c r="E222" s="1782"/>
      <c r="F222" s="1782"/>
      <c r="G222" s="1782"/>
      <c r="H222" s="1782"/>
      <c r="I222" s="1783"/>
    </row>
    <row r="223" spans="2:9" ht="18" customHeight="1">
      <c r="B223" s="1781"/>
      <c r="C223" s="1782"/>
      <c r="D223" s="1782"/>
      <c r="E223" s="1782"/>
      <c r="F223" s="1782"/>
      <c r="G223" s="1782"/>
      <c r="H223" s="1782"/>
      <c r="I223" s="1783"/>
    </row>
    <row r="224" spans="2:9" ht="18" customHeight="1">
      <c r="B224" s="1781"/>
      <c r="C224" s="1782"/>
      <c r="D224" s="1782"/>
      <c r="E224" s="1782"/>
      <c r="F224" s="1782"/>
      <c r="G224" s="1782"/>
      <c r="H224" s="1782"/>
      <c r="I224" s="1783"/>
    </row>
    <row r="225" spans="2:9" ht="18" customHeight="1" thickBot="1">
      <c r="B225" s="1784"/>
      <c r="C225" s="1785"/>
      <c r="D225" s="1785"/>
      <c r="E225" s="1785"/>
      <c r="F225" s="1785"/>
      <c r="G225" s="1785"/>
      <c r="H225" s="1785"/>
      <c r="I225" s="1786"/>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75" priority="7">
      <formula>LEN(TRIM(B33))=0</formula>
    </cfRule>
  </conditionalFormatting>
  <conditionalFormatting sqref="B40:B43">
    <cfRule type="containsBlanks" dxfId="74" priority="6">
      <formula>LEN(TRIM(B40))=0</formula>
    </cfRule>
  </conditionalFormatting>
  <conditionalFormatting sqref="B50:I53 B56:I63 B65:I72 B75:I82 B84:I91 B95:I101 B103:I109 B113:I124 B126:I137 B141:I144 B147:I156 B158:I167 B170:I179 B182 B191 B200 B209 B218">
    <cfRule type="containsBlanks" dxfId="73" priority="2">
      <formula>LEN(TRIM(B50))=0</formula>
    </cfRule>
  </conditionalFormatting>
  <conditionalFormatting sqref="C33:C36">
    <cfRule type="containsBlanks" dxfId="72" priority="4">
      <formula>LEN(TRIM(C33))=0</formula>
    </cfRule>
  </conditionalFormatting>
  <conditionalFormatting sqref="C40:C43">
    <cfRule type="containsBlanks" dxfId="71" priority="3">
      <formula>LEN(TRIM(C40))=0</formula>
    </cfRule>
  </conditionalFormatting>
  <conditionalFormatting sqref="C9:I10 C13:I15 B191:I198 B200:I207 B209:I216 B218:I225">
    <cfRule type="containsBlanks" dxfId="70" priority="5">
      <formula>LEN(TRIM(B9))=0</formula>
    </cfRule>
  </conditionalFormatting>
  <conditionalFormatting sqref="C11:I12 C16:I16">
    <cfRule type="containsBlanks" dxfId="69" priority="8">
      <formula>LEN(TRIM(C11))=0</formula>
    </cfRule>
  </conditionalFormatting>
  <conditionalFormatting sqref="C21:I25 C8 C19:I19 C20 C28:C29">
    <cfRule type="containsBlanks" dxfId="68" priority="11">
      <formula>LEN(TRIM(C8))=0</formula>
    </cfRule>
  </conditionalFormatting>
  <conditionalFormatting sqref="C21:I25">
    <cfRule type="containsBlanks" dxfId="67" priority="1">
      <formula>LEN(TRIM(C21))=0</formula>
    </cfRule>
  </conditionalFormatting>
  <conditionalFormatting sqref="D33:I36 G37 I37">
    <cfRule type="containsBlanks" dxfId="66" priority="10">
      <formula>LEN(TRIM(D33))=0</formula>
    </cfRule>
  </conditionalFormatting>
  <conditionalFormatting sqref="D40:I43 G44 I44">
    <cfRule type="containsBlanks" dxfId="65" priority="9">
      <formula>LEN(TRIM(D40))=0</formula>
    </cfRule>
  </conditionalFormatting>
  <dataValidations count="4">
    <dataValidation type="list" allowBlank="1" showInputMessage="1" showErrorMessage="1" sqref="B40:B43 B33:B36" xr:uid="{6D092ED3-5CF0-4E5F-9FE7-6DA708B3E71E}">
      <formula1>活動種別</formula1>
    </dataValidation>
    <dataValidation type="list" allowBlank="1" showInputMessage="1" showErrorMessage="1" sqref="C16:I16" xr:uid="{D8FB44FF-A1F2-4E56-B4F5-BF0B9C1895A5}">
      <formula1>補助対象の種類</formula1>
    </dataValidation>
    <dataValidation type="list" allowBlank="1" showInputMessage="1" showErrorMessage="1" sqref="C12:I12" xr:uid="{A09E8713-3DE3-450B-8A3B-A7DBEE0E3D1C}">
      <formula1>システム・設備区分</formula1>
    </dataValidation>
    <dataValidation type="list" allowBlank="1" showInputMessage="1" showErrorMessage="1" sqref="C11:I11" xr:uid="{4496A21C-80DA-4C21-9DB7-2410CEB7B004}">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CE89-7882-44E2-9AF9-6DF7ADAC2BAC}">
  <sheetPr codeName="Sheet24">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57" t="s">
        <v>1258</v>
      </c>
      <c r="C5" s="1757"/>
      <c r="D5" s="1757"/>
      <c r="E5" s="1757"/>
      <c r="F5" s="1757"/>
      <c r="G5" s="1757"/>
      <c r="H5" s="1757"/>
      <c r="I5" s="1757"/>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1" t="s">
        <v>1121</v>
      </c>
      <c r="C8" s="654" t="str">
        <f ca="1">MID(CELL("filename",A1),FIND("票",CELL("filename",K2))+1,LEN(CELL("filename",A1)))</f>
        <v>10</v>
      </c>
      <c r="D8" s="178"/>
      <c r="E8" s="178"/>
      <c r="F8" s="178"/>
      <c r="N8" s="157"/>
    </row>
    <row r="9" spans="2:27" ht="25.15" customHeight="1">
      <c r="B9" s="823" t="s">
        <v>1537</v>
      </c>
      <c r="C9" s="1758"/>
      <c r="D9" s="1759"/>
      <c r="E9" s="1759"/>
      <c r="F9" s="1759"/>
      <c r="G9" s="1759"/>
      <c r="H9" s="1759"/>
      <c r="I9" s="1760"/>
      <c r="L9" s="315"/>
      <c r="M9" s="315"/>
      <c r="N9" s="315"/>
      <c r="O9" s="315"/>
      <c r="P9" s="315"/>
      <c r="Q9" s="315"/>
      <c r="R9" s="315"/>
      <c r="S9" s="315"/>
      <c r="T9" s="315"/>
      <c r="U9" s="315"/>
      <c r="V9" s="315"/>
      <c r="W9" s="159"/>
    </row>
    <row r="10" spans="2:27" ht="30" customHeight="1">
      <c r="B10" s="824" t="s">
        <v>1099</v>
      </c>
      <c r="C10" s="1754"/>
      <c r="D10" s="1755"/>
      <c r="E10" s="1755"/>
      <c r="F10" s="1755"/>
      <c r="G10" s="1755"/>
      <c r="H10" s="1755"/>
      <c r="I10" s="1756"/>
      <c r="L10" s="315"/>
      <c r="M10" s="315"/>
      <c r="N10" s="315"/>
      <c r="O10" s="315"/>
      <c r="P10" s="315"/>
      <c r="Q10" s="315"/>
      <c r="R10" s="315"/>
      <c r="S10" s="315"/>
      <c r="T10" s="315"/>
      <c r="U10" s="315"/>
      <c r="V10" s="315"/>
      <c r="W10" s="315"/>
    </row>
    <row r="11" spans="2:27" ht="18" customHeight="1">
      <c r="B11" s="824" t="s">
        <v>1101</v>
      </c>
      <c r="C11" s="1754"/>
      <c r="D11" s="1755"/>
      <c r="E11" s="1755"/>
      <c r="F11" s="1755"/>
      <c r="G11" s="1755"/>
      <c r="H11" s="1755"/>
      <c r="I11" s="1756"/>
      <c r="L11" s="315"/>
      <c r="M11" s="315"/>
      <c r="N11" s="315"/>
      <c r="O11" s="315"/>
      <c r="P11" s="315"/>
      <c r="Q11" s="315"/>
      <c r="R11" s="315"/>
      <c r="S11" s="315"/>
      <c r="T11" s="315"/>
      <c r="U11" s="315"/>
      <c r="V11" s="315"/>
      <c r="W11" s="315"/>
      <c r="X11" s="315"/>
      <c r="Y11" s="315"/>
      <c r="Z11" s="315"/>
      <c r="AA11" s="315"/>
    </row>
    <row r="12" spans="2:27" ht="18" customHeight="1">
      <c r="B12" s="824" t="s">
        <v>1100</v>
      </c>
      <c r="C12" s="1754"/>
      <c r="D12" s="1755"/>
      <c r="E12" s="1755"/>
      <c r="F12" s="1755"/>
      <c r="G12" s="1755"/>
      <c r="H12" s="1755"/>
      <c r="I12" s="1756"/>
      <c r="L12" s="315"/>
      <c r="M12" s="315"/>
      <c r="N12" s="315"/>
      <c r="O12" s="315"/>
      <c r="P12" s="315"/>
      <c r="Q12" s="315"/>
      <c r="Y12" s="159"/>
      <c r="Z12" s="159"/>
      <c r="AA12" s="159"/>
    </row>
    <row r="13" spans="2:27" ht="18" customHeight="1">
      <c r="B13" s="824" t="s">
        <v>1297</v>
      </c>
      <c r="C13" s="1754"/>
      <c r="D13" s="1755"/>
      <c r="E13" s="1755"/>
      <c r="F13" s="1755"/>
      <c r="G13" s="1755"/>
      <c r="H13" s="1755"/>
      <c r="I13" s="1756"/>
      <c r="L13" s="314"/>
      <c r="M13" s="314"/>
      <c r="N13" s="314"/>
      <c r="O13" s="314"/>
      <c r="P13" s="315"/>
      <c r="Q13" s="315"/>
      <c r="Y13" s="159"/>
      <c r="Z13" s="159"/>
      <c r="AA13" s="159"/>
    </row>
    <row r="14" spans="2:27" ht="18" customHeight="1">
      <c r="B14" s="824" t="s">
        <v>1102</v>
      </c>
      <c r="C14" s="1754"/>
      <c r="D14" s="1755"/>
      <c r="E14" s="1755"/>
      <c r="F14" s="1755"/>
      <c r="G14" s="1755"/>
      <c r="H14" s="1755"/>
      <c r="I14" s="1756"/>
      <c r="L14" s="270"/>
      <c r="M14" s="314"/>
      <c r="N14" s="314"/>
      <c r="O14" s="314"/>
      <c r="P14" s="314"/>
      <c r="Q14" s="314"/>
      <c r="Y14" s="159"/>
      <c r="Z14" s="159"/>
      <c r="AA14" s="159"/>
    </row>
    <row r="15" spans="2:27" ht="18" customHeight="1">
      <c r="B15" s="825" t="s">
        <v>1103</v>
      </c>
      <c r="C15" s="1767"/>
      <c r="D15" s="1768"/>
      <c r="E15" s="1768"/>
      <c r="F15" s="1768"/>
      <c r="G15" s="1768"/>
      <c r="H15" s="1768"/>
      <c r="I15" s="1769"/>
      <c r="L15" s="270"/>
      <c r="M15" s="314"/>
      <c r="N15" s="314"/>
      <c r="O15" s="314"/>
      <c r="P15" s="314"/>
      <c r="Q15" s="314"/>
      <c r="X15" s="159"/>
      <c r="Y15" s="159"/>
      <c r="Z15" s="159"/>
      <c r="AA15" s="159"/>
    </row>
    <row r="16" spans="2:27" ht="18" customHeight="1" thickBot="1">
      <c r="B16" s="826" t="s">
        <v>1207</v>
      </c>
      <c r="C16" s="1770"/>
      <c r="D16" s="1771"/>
      <c r="E16" s="1771"/>
      <c r="F16" s="1771"/>
      <c r="G16" s="1771"/>
      <c r="H16" s="1771"/>
      <c r="I16" s="1772"/>
      <c r="L16" s="270"/>
      <c r="M16" s="314"/>
      <c r="N16" s="314"/>
      <c r="O16" s="314"/>
      <c r="P16" s="314"/>
      <c r="Q16" s="314"/>
      <c r="X16" s="159"/>
      <c r="Y16" s="159"/>
      <c r="Z16" s="159"/>
      <c r="AA16" s="159"/>
    </row>
    <row r="17" spans="2:27" ht="12" customHeight="1">
      <c r="B17" s="688"/>
      <c r="C17" s="688"/>
      <c r="D17" s="688"/>
      <c r="E17" s="688"/>
      <c r="F17" s="688"/>
      <c r="G17" s="688"/>
      <c r="H17" s="688"/>
      <c r="I17" s="688"/>
      <c r="L17" s="270"/>
      <c r="M17" s="314"/>
      <c r="N17" s="314"/>
      <c r="O17" s="314"/>
      <c r="P17" s="314"/>
      <c r="Q17" s="314"/>
      <c r="X17" s="159"/>
      <c r="Y17" s="159"/>
      <c r="Z17" s="159"/>
      <c r="AA17" s="159"/>
    </row>
    <row r="18" spans="2:27" ht="18" customHeight="1" thickBot="1">
      <c r="B18" s="827" t="s">
        <v>1208</v>
      </c>
      <c r="C18" s="688"/>
      <c r="D18" s="688"/>
      <c r="E18" s="688"/>
      <c r="F18" s="688"/>
      <c r="G18" s="688"/>
      <c r="H18" s="688"/>
      <c r="I18" s="688"/>
      <c r="L18" s="270"/>
      <c r="M18" s="314"/>
      <c r="N18" s="314"/>
      <c r="O18" s="314"/>
      <c r="P18" s="314"/>
      <c r="Q18" s="314"/>
      <c r="X18" s="159"/>
      <c r="Y18" s="159"/>
      <c r="Z18" s="159"/>
      <c r="AA18" s="159"/>
    </row>
    <row r="19" spans="2:27" ht="18" customHeight="1" thickBot="1">
      <c r="B19" s="828" t="s">
        <v>1103</v>
      </c>
      <c r="C19" s="1773" t="str">
        <f>IF($C$15="","",$C$15)</f>
        <v/>
      </c>
      <c r="D19" s="1774"/>
      <c r="E19" s="1774"/>
      <c r="F19" s="1774"/>
      <c r="G19" s="1774"/>
      <c r="H19" s="1774"/>
      <c r="I19" s="1775"/>
      <c r="L19" s="270"/>
      <c r="M19" s="314"/>
      <c r="N19" s="314"/>
      <c r="O19" s="314"/>
      <c r="P19" s="314"/>
      <c r="Q19" s="314"/>
      <c r="X19" s="159"/>
      <c r="Y19" s="159"/>
      <c r="Z19" s="159"/>
      <c r="AA19" s="159"/>
    </row>
    <row r="20" spans="2:27" ht="18" customHeight="1" thickBot="1">
      <c r="B20" s="1776" t="s">
        <v>1527</v>
      </c>
      <c r="C20" s="1777"/>
      <c r="D20" s="674"/>
      <c r="E20" s="675"/>
      <c r="F20" s="675"/>
      <c r="G20" s="675"/>
      <c r="H20" s="675"/>
      <c r="I20" s="676"/>
      <c r="L20" s="270"/>
      <c r="M20" s="314"/>
      <c r="N20" s="314"/>
      <c r="O20" s="314"/>
      <c r="P20" s="314"/>
      <c r="Q20" s="314"/>
      <c r="X20" s="159"/>
      <c r="Y20" s="159"/>
      <c r="Z20" s="159"/>
      <c r="AA20" s="159"/>
    </row>
    <row r="21" spans="2:27" ht="18" customHeight="1">
      <c r="B21" s="677" t="s">
        <v>1522</v>
      </c>
      <c r="C21" s="1778"/>
      <c r="D21" s="1779"/>
      <c r="E21" s="1779"/>
      <c r="F21" s="1779"/>
      <c r="G21" s="1779"/>
      <c r="H21" s="1779"/>
      <c r="I21" s="1780"/>
      <c r="L21" s="270"/>
      <c r="M21" s="314"/>
      <c r="N21" s="314"/>
      <c r="O21" s="314"/>
      <c r="P21" s="314"/>
      <c r="Q21" s="314"/>
      <c r="X21" s="159"/>
      <c r="Y21" s="159"/>
      <c r="Z21" s="159"/>
      <c r="AA21" s="159"/>
    </row>
    <row r="22" spans="2:27" ht="18" customHeight="1">
      <c r="B22" s="678" t="s">
        <v>1523</v>
      </c>
      <c r="C22" s="1787"/>
      <c r="D22" s="1788"/>
      <c r="E22" s="1788"/>
      <c r="F22" s="1788"/>
      <c r="G22" s="1788"/>
      <c r="H22" s="1788"/>
      <c r="I22" s="1789"/>
      <c r="L22" s="270"/>
      <c r="M22" s="314"/>
      <c r="N22" s="314"/>
      <c r="O22" s="314"/>
      <c r="P22" s="314"/>
      <c r="Q22" s="314"/>
      <c r="X22" s="159"/>
      <c r="Y22" s="159"/>
      <c r="Z22" s="159"/>
      <c r="AA22" s="159"/>
    </row>
    <row r="23" spans="2:27" ht="24" customHeight="1">
      <c r="B23" s="679" t="s">
        <v>1524</v>
      </c>
      <c r="C23" s="1787"/>
      <c r="D23" s="1788"/>
      <c r="E23" s="1788"/>
      <c r="F23" s="1788"/>
      <c r="G23" s="1788"/>
      <c r="H23" s="1788"/>
      <c r="I23" s="1789"/>
      <c r="L23" s="270"/>
      <c r="M23" s="314"/>
      <c r="N23" s="314"/>
      <c r="O23" s="314"/>
      <c r="P23" s="314"/>
      <c r="Q23" s="314"/>
      <c r="X23" s="159"/>
      <c r="Y23" s="159"/>
      <c r="Z23" s="159"/>
      <c r="AA23" s="159"/>
    </row>
    <row r="24" spans="2:27" ht="22.15" customHeight="1">
      <c r="B24" s="680" t="s">
        <v>1525</v>
      </c>
      <c r="C24" s="1787"/>
      <c r="D24" s="1788"/>
      <c r="E24" s="1788"/>
      <c r="F24" s="1788"/>
      <c r="G24" s="1788"/>
      <c r="H24" s="1788"/>
      <c r="I24" s="1789"/>
      <c r="L24" s="270"/>
      <c r="M24" s="314"/>
      <c r="N24" s="314"/>
      <c r="O24" s="314"/>
      <c r="P24" s="314"/>
      <c r="Q24" s="314"/>
      <c r="X24" s="159"/>
      <c r="Y24" s="159"/>
      <c r="Z24" s="159"/>
      <c r="AA24" s="159"/>
    </row>
    <row r="25" spans="2:27" ht="18" customHeight="1" thickBot="1">
      <c r="B25" s="681" t="s">
        <v>1526</v>
      </c>
      <c r="C25" s="1790"/>
      <c r="D25" s="1791"/>
      <c r="E25" s="1791"/>
      <c r="F25" s="1791"/>
      <c r="G25" s="1791"/>
      <c r="H25" s="1791"/>
      <c r="I25" s="1792"/>
      <c r="R25" s="314"/>
      <c r="S25" s="314"/>
      <c r="T25" s="314"/>
      <c r="U25" s="314"/>
      <c r="V25" s="314"/>
      <c r="W25" s="159"/>
      <c r="X25" s="159"/>
      <c r="Y25" s="159"/>
      <c r="Z25" s="159"/>
      <c r="AA25" s="159"/>
    </row>
    <row r="26" spans="2:27" ht="12" customHeight="1">
      <c r="B26" s="688"/>
      <c r="C26" s="688"/>
      <c r="D26" s="688"/>
      <c r="E26" s="688"/>
      <c r="F26" s="688"/>
      <c r="G26" s="688"/>
      <c r="H26" s="688"/>
      <c r="I26" s="688"/>
      <c r="R26" s="314"/>
      <c r="S26" s="314"/>
      <c r="T26" s="314"/>
      <c r="U26" s="314"/>
      <c r="V26" s="314"/>
      <c r="W26" s="159"/>
      <c r="X26" s="159"/>
      <c r="Y26" s="159"/>
      <c r="Z26" s="159"/>
      <c r="AA26" s="159"/>
    </row>
    <row r="27" spans="2:27" ht="18" customHeight="1" thickBot="1">
      <c r="B27" s="827" t="s">
        <v>1209</v>
      </c>
      <c r="C27" s="688"/>
      <c r="D27" s="688"/>
      <c r="E27" s="688"/>
      <c r="F27" s="688"/>
      <c r="G27" s="688"/>
      <c r="H27" s="688"/>
      <c r="I27" s="688"/>
      <c r="L27" s="254"/>
      <c r="M27" s="233"/>
      <c r="N27" s="233"/>
      <c r="O27" s="233"/>
      <c r="P27" s="233"/>
      <c r="Q27" s="233"/>
      <c r="R27" s="233"/>
      <c r="S27" s="233"/>
      <c r="T27" s="233"/>
      <c r="U27" s="233"/>
      <c r="V27" s="233"/>
      <c r="W27" s="233"/>
      <c r="X27" s="233"/>
      <c r="Y27" s="233"/>
      <c r="Z27" s="233"/>
      <c r="AA27" s="233"/>
    </row>
    <row r="28" spans="2:27" ht="18" customHeight="1">
      <c r="B28" s="829" t="s">
        <v>1113</v>
      </c>
      <c r="C28" s="830" t="e">
        <f>G37-G44</f>
        <v>#VALUE!</v>
      </c>
      <c r="D28" s="831" t="s">
        <v>48</v>
      </c>
      <c r="E28" s="688"/>
      <c r="F28" s="688"/>
      <c r="G28" s="688"/>
      <c r="H28" s="688"/>
      <c r="I28" s="688"/>
    </row>
    <row r="29" spans="2:27" ht="18" customHeight="1" thickBot="1">
      <c r="B29" s="826" t="s">
        <v>1114</v>
      </c>
      <c r="C29" s="832" t="e">
        <f>I37-I44</f>
        <v>#VALUE!</v>
      </c>
      <c r="D29" s="833" t="s">
        <v>1115</v>
      </c>
      <c r="E29" s="688" t="s">
        <v>1176</v>
      </c>
      <c r="F29" s="688"/>
      <c r="G29" s="688"/>
      <c r="H29" s="688"/>
      <c r="I29" s="688"/>
    </row>
    <row r="30" spans="2:27" ht="12" customHeight="1">
      <c r="B30" s="827"/>
      <c r="C30" s="688"/>
      <c r="D30" s="688"/>
      <c r="E30" s="688"/>
      <c r="F30" s="688"/>
      <c r="G30" s="688"/>
      <c r="H30" s="688"/>
      <c r="I30" s="688"/>
      <c r="N30" s="1761" t="s">
        <v>1252</v>
      </c>
      <c r="O30" s="1762"/>
      <c r="P30" s="1762"/>
      <c r="Q30" s="1762"/>
      <c r="R30" s="1763"/>
    </row>
    <row r="31" spans="2:27" ht="18" customHeight="1" thickBot="1">
      <c r="B31" s="834" t="s">
        <v>1131</v>
      </c>
      <c r="C31" s="688"/>
      <c r="D31" s="688"/>
      <c r="E31" s="688"/>
      <c r="F31" s="688"/>
      <c r="G31" s="688"/>
      <c r="H31" s="688"/>
      <c r="I31" s="688"/>
      <c r="N31" s="272" t="s">
        <v>1251</v>
      </c>
      <c r="R31" s="273"/>
    </row>
    <row r="32" spans="2:27" ht="25.15" customHeight="1" thickBot="1">
      <c r="B32" s="835" t="s">
        <v>157</v>
      </c>
      <c r="C32" s="1764" t="s">
        <v>1109</v>
      </c>
      <c r="D32" s="1765"/>
      <c r="E32" s="1764" t="s">
        <v>47</v>
      </c>
      <c r="F32" s="1766"/>
      <c r="G32" s="836" t="s">
        <v>1111</v>
      </c>
      <c r="H32" s="837" t="s">
        <v>1110</v>
      </c>
      <c r="I32" s="836" t="s">
        <v>1112</v>
      </c>
      <c r="N32" s="272" t="s">
        <v>1245</v>
      </c>
      <c r="O32" s="274" t="s">
        <v>1246</v>
      </c>
      <c r="P32" s="274" t="s">
        <v>1247</v>
      </c>
      <c r="Q32" s="274" t="s">
        <v>1248</v>
      </c>
      <c r="R32" s="275" t="s">
        <v>1249</v>
      </c>
    </row>
    <row r="33" spans="1:18" ht="18" customHeight="1">
      <c r="A33" s="1108" t="str">
        <f>IF($B33="","",VLOOKUP($B33,単位と係数,2,FALSE))</f>
        <v/>
      </c>
      <c r="B33" s="838"/>
      <c r="C33" s="839"/>
      <c r="D33" s="840" t="str">
        <f>IF($B33="","",VLOOKUP($B33,単位と係数,4,FALSE))</f>
        <v/>
      </c>
      <c r="E33" s="841" t="str">
        <f>IF(B33="","",IF(A33=1,VLOOKUP(B33,単位と係数,7,FALSE),VLOOKUP(B33,単位と係数,5,FALSE)*VLOOKUP(B33,単位と係数,7,FALSE)))</f>
        <v/>
      </c>
      <c r="F33" s="842" t="str">
        <f>IF($B33="","","t-CO2/"&amp;$D33)</f>
        <v/>
      </c>
      <c r="G33" s="843" t="str">
        <f>IF(OR($C33="",$E33=""),"",$C33*$E33)</f>
        <v/>
      </c>
      <c r="H33" s="844" t="str">
        <f>IF($B33="","",VLOOKUP($B33,単価,3,FALSE))</f>
        <v/>
      </c>
      <c r="I33" s="845" t="str">
        <f>IF(OR($C33="",$H33=""),"",$C33*$H33)</f>
        <v/>
      </c>
      <c r="N33" s="276" t="str">
        <f>A33</f>
        <v/>
      </c>
      <c r="O33" s="277">
        <f>IF(COUNTIF($B33,"*系統電力*"),"*系統電力*",IF(COUNTIF($B33,"*産業用蒸気*"),"*産業用蒸気*",IF(COUNTIF($B33,"*温水*"),"*温水*",IF(COUNTIF($B33,"*冷水*"),"*冷水*",IF(COUNTIF($B33,"*蒸気（産業用以外）*"),"*蒸気（産業用以外）*",$B33)))))</f>
        <v>0</v>
      </c>
      <c r="P33" s="278">
        <f>C33</f>
        <v>0</v>
      </c>
      <c r="Q33" s="279" t="e">
        <f>IFERROR(VLOOKUP($O33,電力等のGJ換算係数,2,FALSE),IF(VLOOKUP($O33,単位と係数,5,FALSE)="","",VLOOKUP($O33,単位と係数,5,FALSE)))</f>
        <v>#N/A</v>
      </c>
      <c r="R33" s="280" t="str">
        <f>IFERROR(P33*Q33,"---")</f>
        <v>---</v>
      </c>
    </row>
    <row r="34" spans="1:18" ht="18" customHeight="1">
      <c r="A34" s="1108" t="str">
        <f>IF($B34="","",VLOOKUP($B34,単位と係数,2,FALSE))</f>
        <v/>
      </c>
      <c r="B34" s="846"/>
      <c r="C34" s="847"/>
      <c r="D34" s="848" t="str">
        <f>IF($B34="","",VLOOKUP($B34,単位と係数,4,FALSE))</f>
        <v/>
      </c>
      <c r="E34" s="849" t="str">
        <f>IF(B34="","",IF(A34=1,VLOOKUP(B34,単位と係数,7,FALSE),VLOOKUP(B34,単位と係数,5,FALSE)*VLOOKUP(B34,単位と係数,7,FALSE)))</f>
        <v/>
      </c>
      <c r="F34" s="850" t="str">
        <f>IF($B34="","","t-CO2/"&amp;$D34)</f>
        <v/>
      </c>
      <c r="G34" s="851" t="str">
        <f>IF(OR($C34="",$E34=""),"",$C34*$E34)</f>
        <v/>
      </c>
      <c r="H34" s="852" t="str">
        <f>IF($B34="","",VLOOKUP($B34,単価,3,FALSE))</f>
        <v/>
      </c>
      <c r="I34" s="853" t="str">
        <f>IF(OR($C34="",$H34=""),"",$C34*$H34)</f>
        <v/>
      </c>
      <c r="N34" s="276" t="str">
        <f>A34</f>
        <v/>
      </c>
      <c r="O34" s="277">
        <f>IF(COUNTIF($B34,"*系統電力*"),"*系統電力*",IF(COUNTIF($B34,"*産業用蒸気*"),"*産業用蒸気*",IF(COUNTIF($B34,"*温水*"),"*温水*",IF(COUNTIF($B34,"*冷水*"),"*冷水*",IF(COUNTIF($B34,"*蒸気（産業用以外）*"),"*蒸気（産業用以外）*",$B34)))))</f>
        <v>0</v>
      </c>
      <c r="P34" s="278">
        <f>C34</f>
        <v>0</v>
      </c>
      <c r="Q34" s="279" t="e">
        <f>IFERROR(VLOOKUP($O34,電力等のGJ換算係数,2,FALSE),IF(VLOOKUP($O34,単位と係数,5,FALSE)="","",VLOOKUP($O34,単位と係数,5,FALSE)))</f>
        <v>#N/A</v>
      </c>
      <c r="R34" s="280" t="str">
        <f>IFERROR(P34*Q34,"---")</f>
        <v>---</v>
      </c>
    </row>
    <row r="35" spans="1:18" ht="18" customHeight="1">
      <c r="A35" s="1108" t="str">
        <f>IF($B35="","",VLOOKUP($B35,単位と係数,2,FALSE))</f>
        <v/>
      </c>
      <c r="B35" s="846"/>
      <c r="C35" s="847"/>
      <c r="D35" s="848" t="str">
        <f>IF($B35="","",VLOOKUP($B35,単位と係数,4,FALSE))</f>
        <v/>
      </c>
      <c r="E35" s="849" t="str">
        <f>IF(B35="","",IF(A35=1,VLOOKUP(B35,単位と係数,7,FALSE),VLOOKUP(B35,単位と係数,5,FALSE)*VLOOKUP(B35,単位と係数,7,FALSE)))</f>
        <v/>
      </c>
      <c r="F35" s="850" t="str">
        <f>IF($B35="","","t-CO2/"&amp;$D35)</f>
        <v/>
      </c>
      <c r="G35" s="851" t="str">
        <f>IF(OR($C35="",$E35=""),"",$C35*$E35)</f>
        <v/>
      </c>
      <c r="H35" s="852" t="str">
        <f>IF($B35="","",VLOOKUP($B35,単価,3,FALSE))</f>
        <v/>
      </c>
      <c r="I35" s="853" t="str">
        <f>IF(OR($C35="",$H35=""),"",$C35*$H35)</f>
        <v/>
      </c>
      <c r="N35" s="276" t="str">
        <f>A35</f>
        <v/>
      </c>
      <c r="O35" s="277">
        <f>IF(COUNTIF($B35,"*系統電力*"),"*系統電力*",IF(COUNTIF($B35,"*産業用蒸気*"),"*産業用蒸気*",IF(COUNTIF($B35,"*温水*"),"*温水*",IF(COUNTIF($B35,"*冷水*"),"*冷水*",IF(COUNTIF($B35,"*蒸気（産業用以外）*"),"*蒸気（産業用以外）*",$B35)))))</f>
        <v>0</v>
      </c>
      <c r="P35" s="278">
        <f>C35</f>
        <v>0</v>
      </c>
      <c r="Q35" s="279" t="e">
        <f>IFERROR(VLOOKUP($O35,電力等のGJ換算係数,2,FALSE),IF(VLOOKUP($O35,単位と係数,5,FALSE)="","",VLOOKUP($O35,単位と係数,5,FALSE)))</f>
        <v>#N/A</v>
      </c>
      <c r="R35" s="280" t="str">
        <f>IFERROR(P35*Q35,"---")</f>
        <v>---</v>
      </c>
    </row>
    <row r="36" spans="1:18" ht="18" customHeight="1" thickBot="1">
      <c r="A36" s="1108" t="str">
        <f>IF($B36="","",VLOOKUP($B36,単位と係数,2,FALSE))</f>
        <v/>
      </c>
      <c r="B36" s="854"/>
      <c r="C36" s="855"/>
      <c r="D36" s="856" t="str">
        <f>IF($B36="","",VLOOKUP($B36,単位と係数,4,FALSE))</f>
        <v/>
      </c>
      <c r="E36" s="857" t="str">
        <f>IF(B36="","",IF(A36=1,VLOOKUP(B36,単位と係数,7,FALSE),VLOOKUP(B36,単位と係数,5,FALSE)*VLOOKUP(B36,単位と係数,7,FALSE)))</f>
        <v/>
      </c>
      <c r="F36" s="858" t="str">
        <f>IF($B36="","","t-CO2/"&amp;$D36)</f>
        <v/>
      </c>
      <c r="G36" s="859" t="str">
        <f>IF(OR($C36="",$E36=""),"",$C36*$E36)</f>
        <v/>
      </c>
      <c r="H36" s="860" t="str">
        <f>IF($B36="","",VLOOKUP($B36,単価,3,FALSE))</f>
        <v/>
      </c>
      <c r="I36" s="861" t="str">
        <f>IF(OR($C36="",$H36=""),"",$C36*$H36)</f>
        <v/>
      </c>
      <c r="N36" s="276" t="str">
        <f>A36</f>
        <v/>
      </c>
      <c r="O36" s="277">
        <f>IF(COUNTIF($B36,"*系統電力*"),"*系統電力*",IF(COUNTIF($B36,"*産業用蒸気*"),"*産業用蒸気*",IF(COUNTIF($B36,"*温水*"),"*温水*",IF(COUNTIF($B36,"*冷水*"),"*冷水*",IF(COUNTIF($B36,"*蒸気（産業用以外）*"),"*蒸気（産業用以外）*",$B36)))))</f>
        <v>0</v>
      </c>
      <c r="P36" s="278">
        <f>C36</f>
        <v>0</v>
      </c>
      <c r="Q36" s="279" t="e">
        <f>IFERROR(VLOOKUP($O36,電力等のGJ換算係数,2,FALSE),IF(VLOOKUP($O36,単位と係数,5,FALSE)="","",VLOOKUP($O36,単位と係数,5,FALSE)))</f>
        <v>#N/A</v>
      </c>
      <c r="R36" s="280" t="str">
        <f>IFERROR(P36*Q36,"---")</f>
        <v>---</v>
      </c>
    </row>
    <row r="37" spans="1:18" ht="18" customHeight="1" thickBot="1">
      <c r="A37" s="1108"/>
      <c r="B37" s="688"/>
      <c r="C37" s="688"/>
      <c r="D37" s="688"/>
      <c r="E37" s="688"/>
      <c r="F37" s="947" t="s">
        <v>14</v>
      </c>
      <c r="G37" s="862" t="str">
        <f>IF(G33="","",SUM(G33:G36))</f>
        <v/>
      </c>
      <c r="H37" s="863"/>
      <c r="I37" s="864" t="str">
        <f>IF(I33="","",SUM(I33:I36))</f>
        <v/>
      </c>
      <c r="N37" s="281"/>
      <c r="O37" s="282"/>
      <c r="P37" s="283"/>
      <c r="Q37" s="284" t="s">
        <v>1250</v>
      </c>
      <c r="R37" s="280">
        <f>SUM(R33:R36)</f>
        <v>0</v>
      </c>
    </row>
    <row r="38" spans="1:18" ht="18" customHeight="1" thickBot="1">
      <c r="A38" s="1108"/>
      <c r="B38" s="834" t="s">
        <v>1130</v>
      </c>
      <c r="C38" s="688"/>
      <c r="D38" s="688"/>
      <c r="E38" s="688"/>
      <c r="F38" s="688"/>
      <c r="G38" s="865" t="s">
        <v>1173</v>
      </c>
      <c r="H38" s="688"/>
      <c r="I38" s="865"/>
      <c r="N38" s="272" t="s">
        <v>1253</v>
      </c>
      <c r="R38" s="273"/>
    </row>
    <row r="39" spans="1:18" ht="25.15" customHeight="1" thickBot="1">
      <c r="A39" s="1108"/>
      <c r="B39" s="835" t="s">
        <v>157</v>
      </c>
      <c r="C39" s="1764" t="s">
        <v>1109</v>
      </c>
      <c r="D39" s="1765"/>
      <c r="E39" s="1764" t="s">
        <v>47</v>
      </c>
      <c r="F39" s="1766"/>
      <c r="G39" s="836" t="s">
        <v>1111</v>
      </c>
      <c r="H39" s="837" t="s">
        <v>1110</v>
      </c>
      <c r="I39" s="836" t="s">
        <v>1112</v>
      </c>
      <c r="N39" s="272" t="s">
        <v>1245</v>
      </c>
      <c r="O39" s="274" t="s">
        <v>1246</v>
      </c>
      <c r="P39" s="274" t="s">
        <v>1247</v>
      </c>
      <c r="Q39" s="274" t="s">
        <v>1248</v>
      </c>
      <c r="R39" s="275" t="s">
        <v>1249</v>
      </c>
    </row>
    <row r="40" spans="1:18" ht="18" customHeight="1">
      <c r="A40" s="1108" t="str">
        <f>IF($B40="","",VLOOKUP($B40,単位と係数,2,FALSE))</f>
        <v/>
      </c>
      <c r="B40" s="838"/>
      <c r="C40" s="839"/>
      <c r="D40" s="840" t="str">
        <f>IF($B40="","",VLOOKUP($B40,単位と係数,4,FALSE))</f>
        <v/>
      </c>
      <c r="E40" s="841" t="str">
        <f>IF(B40="","",IF(A40=1,VLOOKUP(B40,単位と係数,7,FALSE),VLOOKUP(B40,単位と係数,5,FALSE)*VLOOKUP(B40,単位と係数,7,FALSE)))</f>
        <v/>
      </c>
      <c r="F40" s="842" t="str">
        <f>IF($B40="","","t-CO2/"&amp;$D40)</f>
        <v/>
      </c>
      <c r="G40" s="843" t="str">
        <f>IF(OR($C40="",$E40=""),"",$C40*$E40)</f>
        <v/>
      </c>
      <c r="H40" s="844" t="str">
        <f>IF($B40="","",VLOOKUP($B40,単価,3,FALSE))</f>
        <v/>
      </c>
      <c r="I40" s="845" t="str">
        <f>IF(OR($C40="",$H40=""),"",$C40*$H40)</f>
        <v/>
      </c>
      <c r="N40" s="276" t="str">
        <f>A40</f>
        <v/>
      </c>
      <c r="O40" s="277">
        <f>IF(COUNTIF($B40,"*系統電力*"),"*系統電力*",IF(COUNTIF($B40,"*産業用蒸気*"),"*産業用蒸気*",IF(COUNTIF($B40,"*温水*"),"*温水*",IF(COUNTIF($B40,"*冷水*"),"*冷水*",IF(COUNTIF($B40,"*蒸気（産業用以外）*"),"*蒸気（産業用以外）*",$B40)))))</f>
        <v>0</v>
      </c>
      <c r="P40" s="278">
        <f>C40</f>
        <v>0</v>
      </c>
      <c r="Q40" s="279" t="e">
        <f>IFERROR(VLOOKUP($O40,電力等のGJ換算係数,2,FALSE),IF(VLOOKUP($O40,単位と係数,5,FALSE)="","",VLOOKUP($O40,単位と係数,5,FALSE)))</f>
        <v>#N/A</v>
      </c>
      <c r="R40" s="280" t="str">
        <f>IFERROR(P40*Q40,"---")</f>
        <v>---</v>
      </c>
    </row>
    <row r="41" spans="1:18" ht="18" customHeight="1">
      <c r="A41" s="1108" t="str">
        <f>IF($B41="","",VLOOKUP($B41,単位と係数,2,FALSE))</f>
        <v/>
      </c>
      <c r="B41" s="846"/>
      <c r="C41" s="847"/>
      <c r="D41" s="848" t="str">
        <f>IF($B41="","",VLOOKUP($B41,単位と係数,4,FALSE))</f>
        <v/>
      </c>
      <c r="E41" s="849" t="str">
        <f>IF(B41="","",IF(A41=1,VLOOKUP(B41,単位と係数,7,FALSE),VLOOKUP(B41,単位と係数,5,FALSE)*VLOOKUP(B41,単位と係数,7,FALSE)))</f>
        <v/>
      </c>
      <c r="F41" s="850" t="str">
        <f>IF($B41="","","t-CO2/"&amp;$D41)</f>
        <v/>
      </c>
      <c r="G41" s="851" t="str">
        <f>IF(OR($C41="",$E41=""),"",$C41*$E41)</f>
        <v/>
      </c>
      <c r="H41" s="852" t="str">
        <f>IF($B41="","",VLOOKUP($B41,単価,3,FALSE))</f>
        <v/>
      </c>
      <c r="I41" s="853" t="str">
        <f>IF(OR($C41="",$H41=""),"",$C41*$H41)</f>
        <v/>
      </c>
      <c r="N41" s="276" t="str">
        <f>A41</f>
        <v/>
      </c>
      <c r="O41" s="277">
        <f>IF(COUNTIF($B41,"*系統電力*"),"*系統電力*",IF(COUNTIF($B41,"*産業用蒸気*"),"*産業用蒸気*",IF(COUNTIF($B41,"*温水*"),"*温水*",IF(COUNTIF($B41,"*冷水*"),"*冷水*",IF(COUNTIF($B41,"*蒸気（産業用以外）*"),"*蒸気（産業用以外）*",$B41)))))</f>
        <v>0</v>
      </c>
      <c r="P41" s="278">
        <f>C41</f>
        <v>0</v>
      </c>
      <c r="Q41" s="279" t="e">
        <f>IFERROR(VLOOKUP($O41,電力等のGJ換算係数,2,FALSE),IF(VLOOKUP($O41,単位と係数,5,FALSE)="","",VLOOKUP($O41,単位と係数,5,FALSE)))</f>
        <v>#N/A</v>
      </c>
      <c r="R41" s="280" t="str">
        <f>IFERROR(P41*Q41,"---")</f>
        <v>---</v>
      </c>
    </row>
    <row r="42" spans="1:18" ht="18" customHeight="1">
      <c r="A42" s="1108" t="str">
        <f>IF($B42="","",VLOOKUP($B42,単位と係数,2,FALSE))</f>
        <v/>
      </c>
      <c r="B42" s="846"/>
      <c r="C42" s="847"/>
      <c r="D42" s="848" t="str">
        <f>IF($B42="","",VLOOKUP($B42,単位と係数,4,FALSE))</f>
        <v/>
      </c>
      <c r="E42" s="849" t="str">
        <f>IF(B42="","",IF(A42=1,VLOOKUP(B42,単位と係数,7,FALSE),VLOOKUP(B42,単位と係数,5,FALSE)*VLOOKUP(B42,単位と係数,7,FALSE)))</f>
        <v/>
      </c>
      <c r="F42" s="850" t="str">
        <f>IF($B42="","","t-CO2/"&amp;$D42)</f>
        <v/>
      </c>
      <c r="G42" s="851" t="str">
        <f>IF(OR($C42="",$E42=""),"",$C42*$E42)</f>
        <v/>
      </c>
      <c r="H42" s="852" t="str">
        <f>IF($B42="","",VLOOKUP($B42,単価,3,FALSE))</f>
        <v/>
      </c>
      <c r="I42" s="853" t="str">
        <f>IF(OR($C42="",$H42=""),"",$C42*$H42)</f>
        <v/>
      </c>
      <c r="N42" s="276" t="str">
        <f>A42</f>
        <v/>
      </c>
      <c r="O42" s="277">
        <f>IF(COUNTIF($B42,"*系統電力*"),"*系統電力*",IF(COUNTIF($B42,"*産業用蒸気*"),"*産業用蒸気*",IF(COUNTIF($B42,"*温水*"),"*温水*",IF(COUNTIF($B42,"*冷水*"),"*冷水*",IF(COUNTIF($B42,"*蒸気（産業用以外）*"),"*蒸気（産業用以外）*",$B42)))))</f>
        <v>0</v>
      </c>
      <c r="P42" s="278">
        <f>C42</f>
        <v>0</v>
      </c>
      <c r="Q42" s="279" t="e">
        <f>IFERROR(VLOOKUP($O42,電力等のGJ換算係数,2,FALSE),IF(VLOOKUP($O42,単位と係数,5,FALSE)="","",VLOOKUP($O42,単位と係数,5,FALSE)))</f>
        <v>#N/A</v>
      </c>
      <c r="R42" s="280" t="str">
        <f>IFERROR(P42*Q42,"---")</f>
        <v>---</v>
      </c>
    </row>
    <row r="43" spans="1:18" ht="18" customHeight="1" thickBot="1">
      <c r="A43" s="1108" t="str">
        <f>IF($B43="","",VLOOKUP($B43,単位と係数,2,FALSE))</f>
        <v/>
      </c>
      <c r="B43" s="854"/>
      <c r="C43" s="855"/>
      <c r="D43" s="856" t="str">
        <f>IF($B43="","",VLOOKUP($B43,単位と係数,4,FALSE))</f>
        <v/>
      </c>
      <c r="E43" s="857" t="str">
        <f>IF(B43="","",IF(A43=1,VLOOKUP(B43,単位と係数,7,FALSE),VLOOKUP(B43,単位と係数,5,FALSE)*VLOOKUP(B43,単位と係数,7,FALSE)))</f>
        <v/>
      </c>
      <c r="F43" s="858" t="str">
        <f>IF($B43="","","t-CO2/"&amp;$D43)</f>
        <v/>
      </c>
      <c r="G43" s="859" t="str">
        <f>IF(OR($C43="",$E43=""),"",$C43*$E43)</f>
        <v/>
      </c>
      <c r="H43" s="860" t="str">
        <f>IF($B43="","",VLOOKUP($B43,単価,3,FALSE))</f>
        <v/>
      </c>
      <c r="I43" s="861" t="str">
        <f>IF(OR($C43="",$H43=""),"",$C43*$H43)</f>
        <v/>
      </c>
      <c r="N43" s="276" t="str">
        <f>A43</f>
        <v/>
      </c>
      <c r="O43" s="277">
        <f>IF(COUNTIF($B43,"*系統電力*"),"*系統電力*",IF(COUNTIF($B43,"*産業用蒸気*"),"*産業用蒸気*",IF(COUNTIF($B43,"*温水*"),"*温水*",IF(COUNTIF($B43,"*冷水*"),"*冷水*",IF(COUNTIF($B43,"*蒸気（産業用以外）*"),"*蒸気（産業用以外）*",$B43)))))</f>
        <v>0</v>
      </c>
      <c r="P43" s="278">
        <f>C43</f>
        <v>0</v>
      </c>
      <c r="Q43" s="279" t="e">
        <f>IFERROR(VLOOKUP($O43,電力等のGJ換算係数,2,FALSE),IF(VLOOKUP($O43,単位と係数,5,FALSE)="","",VLOOKUP($O43,単位と係数,5,FALSE)))</f>
        <v>#N/A</v>
      </c>
      <c r="R43" s="280" t="str">
        <f>IFERROR(P43*Q43,"---")</f>
        <v>---</v>
      </c>
    </row>
    <row r="44" spans="1:18" ht="18" customHeight="1" thickBot="1">
      <c r="B44" s="688"/>
      <c r="C44" s="688"/>
      <c r="D44" s="688"/>
      <c r="E44" s="688"/>
      <c r="F44" s="947" t="s">
        <v>14</v>
      </c>
      <c r="G44" s="862" t="str">
        <f>IF(G40="","",SUM(G40:G43))</f>
        <v/>
      </c>
      <c r="H44" s="863"/>
      <c r="I44" s="864" t="str">
        <f>IF(I40="","",SUM(I40:I43))</f>
        <v/>
      </c>
      <c r="N44" s="285"/>
      <c r="O44" s="286"/>
      <c r="P44" s="287"/>
      <c r="Q44" s="288" t="s">
        <v>1250</v>
      </c>
      <c r="R44" s="289">
        <f>SUM(R40:R43)</f>
        <v>0</v>
      </c>
    </row>
    <row r="45" spans="1:18" ht="18" customHeight="1">
      <c r="B45" s="688"/>
      <c r="C45" s="688"/>
      <c r="D45" s="688"/>
      <c r="E45" s="688"/>
      <c r="F45" s="688"/>
      <c r="G45" s="865" t="s">
        <v>1174</v>
      </c>
      <c r="H45" s="688"/>
      <c r="I45" s="865"/>
    </row>
    <row r="46" spans="1:18" ht="18" customHeight="1">
      <c r="B46" s="688"/>
      <c r="C46" s="688"/>
      <c r="D46" s="688"/>
      <c r="E46" s="688"/>
      <c r="F46" s="688"/>
      <c r="G46" s="865"/>
      <c r="H46" s="688"/>
      <c r="I46" s="865"/>
    </row>
    <row r="47" spans="1:18" ht="12" customHeight="1">
      <c r="I47" s="295" t="str">
        <f ca="1">$B$3&amp;"_個票"&amp;$C$8</f>
        <v>別添6_個票10</v>
      </c>
    </row>
    <row r="48" spans="1:18" ht="18" customHeight="1" thickBot="1">
      <c r="B48" s="33" t="s">
        <v>1210</v>
      </c>
    </row>
    <row r="49" spans="2:9" ht="18" customHeight="1">
      <c r="B49" s="1793" t="s">
        <v>1211</v>
      </c>
      <c r="C49" s="1794"/>
      <c r="D49" s="1794"/>
      <c r="E49" s="1794"/>
      <c r="F49" s="1794"/>
      <c r="G49" s="1794"/>
      <c r="H49" s="1794"/>
      <c r="I49" s="1795"/>
    </row>
    <row r="50" spans="2:9" ht="18" customHeight="1">
      <c r="B50" s="1781"/>
      <c r="C50" s="1782"/>
      <c r="D50" s="1782"/>
      <c r="E50" s="1782"/>
      <c r="F50" s="1782"/>
      <c r="G50" s="1782"/>
      <c r="H50" s="1782"/>
      <c r="I50" s="1783"/>
    </row>
    <row r="51" spans="2:9" ht="18" customHeight="1">
      <c r="B51" s="1781"/>
      <c r="C51" s="1782"/>
      <c r="D51" s="1782"/>
      <c r="E51" s="1782"/>
      <c r="F51" s="1782"/>
      <c r="G51" s="1782"/>
      <c r="H51" s="1782"/>
      <c r="I51" s="1783"/>
    </row>
    <row r="52" spans="2:9" ht="18" customHeight="1">
      <c r="B52" s="1781"/>
      <c r="C52" s="1782"/>
      <c r="D52" s="1782"/>
      <c r="E52" s="1782"/>
      <c r="F52" s="1782"/>
      <c r="G52" s="1782"/>
      <c r="H52" s="1782"/>
      <c r="I52" s="1783"/>
    </row>
    <row r="53" spans="2:9" ht="18" customHeight="1" thickBot="1">
      <c r="B53" s="1784"/>
      <c r="C53" s="1785"/>
      <c r="D53" s="1785"/>
      <c r="E53" s="1785"/>
      <c r="F53" s="1785"/>
      <c r="G53" s="1785"/>
      <c r="H53" s="1785"/>
      <c r="I53" s="1786"/>
    </row>
    <row r="54" spans="2:9" ht="18" customHeight="1" thickBot="1"/>
    <row r="55" spans="2:9" ht="18" customHeight="1">
      <c r="B55" s="290" t="s">
        <v>1128</v>
      </c>
      <c r="C55" s="291"/>
      <c r="D55" s="291"/>
      <c r="E55" s="291"/>
      <c r="F55" s="291"/>
      <c r="G55" s="291"/>
      <c r="H55" s="291"/>
      <c r="I55" s="292"/>
    </row>
    <row r="56" spans="2:9" ht="18" customHeight="1">
      <c r="B56" s="1781"/>
      <c r="C56" s="1782"/>
      <c r="D56" s="1782"/>
      <c r="E56" s="1782"/>
      <c r="F56" s="1782"/>
      <c r="G56" s="1782"/>
      <c r="H56" s="1782"/>
      <c r="I56" s="1783"/>
    </row>
    <row r="57" spans="2:9" ht="18" customHeight="1">
      <c r="B57" s="1781"/>
      <c r="C57" s="1782"/>
      <c r="D57" s="1782"/>
      <c r="E57" s="1782"/>
      <c r="F57" s="1782"/>
      <c r="G57" s="1782"/>
      <c r="H57" s="1782"/>
      <c r="I57" s="1783"/>
    </row>
    <row r="58" spans="2:9" ht="18" customHeight="1">
      <c r="B58" s="1781"/>
      <c r="C58" s="1782"/>
      <c r="D58" s="1782"/>
      <c r="E58" s="1782"/>
      <c r="F58" s="1782"/>
      <c r="G58" s="1782"/>
      <c r="H58" s="1782"/>
      <c r="I58" s="1783"/>
    </row>
    <row r="59" spans="2:9" ht="18" customHeight="1">
      <c r="B59" s="1781"/>
      <c r="C59" s="1782"/>
      <c r="D59" s="1782"/>
      <c r="E59" s="1782"/>
      <c r="F59" s="1782"/>
      <c r="G59" s="1782"/>
      <c r="H59" s="1782"/>
      <c r="I59" s="1783"/>
    </row>
    <row r="60" spans="2:9" ht="18" customHeight="1">
      <c r="B60" s="1781"/>
      <c r="C60" s="1782"/>
      <c r="D60" s="1782"/>
      <c r="E60" s="1782"/>
      <c r="F60" s="1782"/>
      <c r="G60" s="1782"/>
      <c r="H60" s="1782"/>
      <c r="I60" s="1783"/>
    </row>
    <row r="61" spans="2:9" ht="18" customHeight="1">
      <c r="B61" s="1781"/>
      <c r="C61" s="1782"/>
      <c r="D61" s="1782"/>
      <c r="E61" s="1782"/>
      <c r="F61" s="1782"/>
      <c r="G61" s="1782"/>
      <c r="H61" s="1782"/>
      <c r="I61" s="1783"/>
    </row>
    <row r="62" spans="2:9" ht="18" customHeight="1">
      <c r="B62" s="1781"/>
      <c r="C62" s="1782"/>
      <c r="D62" s="1782"/>
      <c r="E62" s="1782"/>
      <c r="F62" s="1782"/>
      <c r="G62" s="1782"/>
      <c r="H62" s="1782"/>
      <c r="I62" s="1783"/>
    </row>
    <row r="63" spans="2:9" ht="18" customHeight="1" thickBot="1">
      <c r="B63" s="1781"/>
      <c r="C63" s="1782"/>
      <c r="D63" s="1782"/>
      <c r="E63" s="1782"/>
      <c r="F63" s="1782"/>
      <c r="G63" s="1782"/>
      <c r="H63" s="1782"/>
      <c r="I63" s="1783"/>
    </row>
    <row r="64" spans="2:9" ht="18" customHeight="1">
      <c r="B64" s="290" t="s">
        <v>1129</v>
      </c>
      <c r="C64" s="293"/>
      <c r="D64" s="293"/>
      <c r="E64" s="293"/>
      <c r="F64" s="293"/>
      <c r="G64" s="293"/>
      <c r="H64" s="293"/>
      <c r="I64" s="294"/>
    </row>
    <row r="65" spans="2:9" ht="18" customHeight="1">
      <c r="B65" s="1781"/>
      <c r="C65" s="1782"/>
      <c r="D65" s="1782"/>
      <c r="E65" s="1782"/>
      <c r="F65" s="1782"/>
      <c r="G65" s="1782"/>
      <c r="H65" s="1782"/>
      <c r="I65" s="1783"/>
    </row>
    <row r="66" spans="2:9" ht="18" customHeight="1">
      <c r="B66" s="1781"/>
      <c r="C66" s="1782"/>
      <c r="D66" s="1782"/>
      <c r="E66" s="1782"/>
      <c r="F66" s="1782"/>
      <c r="G66" s="1782"/>
      <c r="H66" s="1782"/>
      <c r="I66" s="1783"/>
    </row>
    <row r="67" spans="2:9" ht="18" customHeight="1">
      <c r="B67" s="1781"/>
      <c r="C67" s="1782"/>
      <c r="D67" s="1782"/>
      <c r="E67" s="1782"/>
      <c r="F67" s="1782"/>
      <c r="G67" s="1782"/>
      <c r="H67" s="1782"/>
      <c r="I67" s="1783"/>
    </row>
    <row r="68" spans="2:9" ht="18" customHeight="1">
      <c r="B68" s="1781"/>
      <c r="C68" s="1782"/>
      <c r="D68" s="1782"/>
      <c r="E68" s="1782"/>
      <c r="F68" s="1782"/>
      <c r="G68" s="1782"/>
      <c r="H68" s="1782"/>
      <c r="I68" s="1783"/>
    </row>
    <row r="69" spans="2:9" ht="18" customHeight="1">
      <c r="B69" s="1781"/>
      <c r="C69" s="1782"/>
      <c r="D69" s="1782"/>
      <c r="E69" s="1782"/>
      <c r="F69" s="1782"/>
      <c r="G69" s="1782"/>
      <c r="H69" s="1782"/>
      <c r="I69" s="1783"/>
    </row>
    <row r="70" spans="2:9" ht="18" customHeight="1">
      <c r="B70" s="1781"/>
      <c r="C70" s="1782"/>
      <c r="D70" s="1782"/>
      <c r="E70" s="1782"/>
      <c r="F70" s="1782"/>
      <c r="G70" s="1782"/>
      <c r="H70" s="1782"/>
      <c r="I70" s="1783"/>
    </row>
    <row r="71" spans="2:9" ht="18" customHeight="1">
      <c r="B71" s="1781"/>
      <c r="C71" s="1782"/>
      <c r="D71" s="1782"/>
      <c r="E71" s="1782"/>
      <c r="F71" s="1782"/>
      <c r="G71" s="1782"/>
      <c r="H71" s="1782"/>
      <c r="I71" s="1783"/>
    </row>
    <row r="72" spans="2:9" ht="18" customHeight="1" thickBot="1">
      <c r="B72" s="1784"/>
      <c r="C72" s="1785"/>
      <c r="D72" s="1785"/>
      <c r="E72" s="1785"/>
      <c r="F72" s="1785"/>
      <c r="G72" s="1785"/>
      <c r="H72" s="1785"/>
      <c r="I72" s="1786"/>
    </row>
    <row r="73" spans="2:9" ht="18" customHeight="1" thickBot="1"/>
    <row r="74" spans="2:9" ht="18" customHeight="1">
      <c r="B74" s="946" t="s">
        <v>1132</v>
      </c>
      <c r="C74" s="293"/>
      <c r="D74" s="293"/>
      <c r="E74" s="293"/>
      <c r="F74" s="293"/>
      <c r="G74" s="293"/>
      <c r="H74" s="293"/>
      <c r="I74" s="294"/>
    </row>
    <row r="75" spans="2:9" ht="18" customHeight="1">
      <c r="B75" s="1781"/>
      <c r="C75" s="1782"/>
      <c r="D75" s="1782"/>
      <c r="E75" s="1782"/>
      <c r="F75" s="1782"/>
      <c r="G75" s="1782"/>
      <c r="H75" s="1782"/>
      <c r="I75" s="1783"/>
    </row>
    <row r="76" spans="2:9" ht="18" customHeight="1">
      <c r="B76" s="1781"/>
      <c r="C76" s="1782"/>
      <c r="D76" s="1782"/>
      <c r="E76" s="1782"/>
      <c r="F76" s="1782"/>
      <c r="G76" s="1782"/>
      <c r="H76" s="1782"/>
      <c r="I76" s="1783"/>
    </row>
    <row r="77" spans="2:9" ht="18" customHeight="1">
      <c r="B77" s="1781"/>
      <c r="C77" s="1782"/>
      <c r="D77" s="1782"/>
      <c r="E77" s="1782"/>
      <c r="F77" s="1782"/>
      <c r="G77" s="1782"/>
      <c r="H77" s="1782"/>
      <c r="I77" s="1783"/>
    </row>
    <row r="78" spans="2:9" ht="18" customHeight="1">
      <c r="B78" s="1781"/>
      <c r="C78" s="1782"/>
      <c r="D78" s="1782"/>
      <c r="E78" s="1782"/>
      <c r="F78" s="1782"/>
      <c r="G78" s="1782"/>
      <c r="H78" s="1782"/>
      <c r="I78" s="1783"/>
    </row>
    <row r="79" spans="2:9" ht="18" customHeight="1">
      <c r="B79" s="1781"/>
      <c r="C79" s="1782"/>
      <c r="D79" s="1782"/>
      <c r="E79" s="1782"/>
      <c r="F79" s="1782"/>
      <c r="G79" s="1782"/>
      <c r="H79" s="1782"/>
      <c r="I79" s="1783"/>
    </row>
    <row r="80" spans="2:9" ht="18" customHeight="1">
      <c r="B80" s="1781"/>
      <c r="C80" s="1782"/>
      <c r="D80" s="1782"/>
      <c r="E80" s="1782"/>
      <c r="F80" s="1782"/>
      <c r="G80" s="1782"/>
      <c r="H80" s="1782"/>
      <c r="I80" s="1783"/>
    </row>
    <row r="81" spans="2:9" ht="18" customHeight="1">
      <c r="B81" s="1781"/>
      <c r="C81" s="1782"/>
      <c r="D81" s="1782"/>
      <c r="E81" s="1782"/>
      <c r="F81" s="1782"/>
      <c r="G81" s="1782"/>
      <c r="H81" s="1782"/>
      <c r="I81" s="1783"/>
    </row>
    <row r="82" spans="2:9" ht="18" customHeight="1" thickBot="1">
      <c r="B82" s="1781"/>
      <c r="C82" s="1782"/>
      <c r="D82" s="1782"/>
      <c r="E82" s="1782"/>
      <c r="F82" s="1782"/>
      <c r="G82" s="1782"/>
      <c r="H82" s="1782"/>
      <c r="I82" s="1783"/>
    </row>
    <row r="83" spans="2:9" ht="18" customHeight="1">
      <c r="B83" s="290" t="s">
        <v>1133</v>
      </c>
      <c r="C83" s="293"/>
      <c r="D83" s="293"/>
      <c r="E83" s="293"/>
      <c r="F83" s="293"/>
      <c r="G83" s="293"/>
      <c r="H83" s="293"/>
      <c r="I83" s="294"/>
    </row>
    <row r="84" spans="2:9" ht="18" customHeight="1">
      <c r="B84" s="1781"/>
      <c r="C84" s="1782"/>
      <c r="D84" s="1782"/>
      <c r="E84" s="1782"/>
      <c r="F84" s="1782"/>
      <c r="G84" s="1782"/>
      <c r="H84" s="1782"/>
      <c r="I84" s="1783"/>
    </row>
    <row r="85" spans="2:9" ht="18" customHeight="1">
      <c r="B85" s="1781"/>
      <c r="C85" s="1782"/>
      <c r="D85" s="1782"/>
      <c r="E85" s="1782"/>
      <c r="F85" s="1782"/>
      <c r="G85" s="1782"/>
      <c r="H85" s="1782"/>
      <c r="I85" s="1783"/>
    </row>
    <row r="86" spans="2:9" ht="18" customHeight="1">
      <c r="B86" s="1781"/>
      <c r="C86" s="1782"/>
      <c r="D86" s="1782"/>
      <c r="E86" s="1782"/>
      <c r="F86" s="1782"/>
      <c r="G86" s="1782"/>
      <c r="H86" s="1782"/>
      <c r="I86" s="1783"/>
    </row>
    <row r="87" spans="2:9" ht="18" customHeight="1">
      <c r="B87" s="1781"/>
      <c r="C87" s="1782"/>
      <c r="D87" s="1782"/>
      <c r="E87" s="1782"/>
      <c r="F87" s="1782"/>
      <c r="G87" s="1782"/>
      <c r="H87" s="1782"/>
      <c r="I87" s="1783"/>
    </row>
    <row r="88" spans="2:9" ht="18" customHeight="1">
      <c r="B88" s="1781"/>
      <c r="C88" s="1782"/>
      <c r="D88" s="1782"/>
      <c r="E88" s="1782"/>
      <c r="F88" s="1782"/>
      <c r="G88" s="1782"/>
      <c r="H88" s="1782"/>
      <c r="I88" s="1783"/>
    </row>
    <row r="89" spans="2:9" ht="18" customHeight="1">
      <c r="B89" s="1781"/>
      <c r="C89" s="1782"/>
      <c r="D89" s="1782"/>
      <c r="E89" s="1782"/>
      <c r="F89" s="1782"/>
      <c r="G89" s="1782"/>
      <c r="H89" s="1782"/>
      <c r="I89" s="1783"/>
    </row>
    <row r="90" spans="2:9" ht="18" customHeight="1">
      <c r="B90" s="1781"/>
      <c r="C90" s="1782"/>
      <c r="D90" s="1782"/>
      <c r="E90" s="1782"/>
      <c r="F90" s="1782"/>
      <c r="G90" s="1782"/>
      <c r="H90" s="1782"/>
      <c r="I90" s="1783"/>
    </row>
    <row r="91" spans="2:9" ht="18" customHeight="1" thickBot="1">
      <c r="B91" s="1784"/>
      <c r="C91" s="1785"/>
      <c r="D91" s="1785"/>
      <c r="E91" s="1785"/>
      <c r="F91" s="1785"/>
      <c r="G91" s="1785"/>
      <c r="H91" s="1785"/>
      <c r="I91" s="1786"/>
    </row>
    <row r="92" spans="2:9" ht="12" customHeight="1">
      <c r="I92" s="295" t="str">
        <f ca="1">$B$3&amp;"_個票"&amp;$C$8</f>
        <v>別添6_個票10</v>
      </c>
    </row>
    <row r="93" spans="2:9" ht="12" customHeight="1" thickBot="1">
      <c r="I93" s="295"/>
    </row>
    <row r="94" spans="2:9" ht="18" customHeight="1">
      <c r="B94" s="290" t="s">
        <v>1212</v>
      </c>
      <c r="C94" s="293"/>
      <c r="D94" s="293"/>
      <c r="E94" s="293"/>
      <c r="F94" s="293"/>
      <c r="G94" s="293"/>
      <c r="H94" s="293"/>
      <c r="I94" s="294"/>
    </row>
    <row r="95" spans="2:9" ht="18" customHeight="1">
      <c r="B95" s="1781"/>
      <c r="C95" s="1782"/>
      <c r="D95" s="1782"/>
      <c r="E95" s="1782"/>
      <c r="F95" s="1782"/>
      <c r="G95" s="1782"/>
      <c r="H95" s="1782"/>
      <c r="I95" s="1783"/>
    </row>
    <row r="96" spans="2:9" ht="18" customHeight="1">
      <c r="B96" s="1781"/>
      <c r="C96" s="1782"/>
      <c r="D96" s="1782"/>
      <c r="E96" s="1782"/>
      <c r="F96" s="1782"/>
      <c r="G96" s="1782"/>
      <c r="H96" s="1782"/>
      <c r="I96" s="1783"/>
    </row>
    <row r="97" spans="2:9" ht="18" customHeight="1">
      <c r="B97" s="1781"/>
      <c r="C97" s="1782"/>
      <c r="D97" s="1782"/>
      <c r="E97" s="1782"/>
      <c r="F97" s="1782"/>
      <c r="G97" s="1782"/>
      <c r="H97" s="1782"/>
      <c r="I97" s="1783"/>
    </row>
    <row r="98" spans="2:9" ht="18" customHeight="1">
      <c r="B98" s="1781"/>
      <c r="C98" s="1782"/>
      <c r="D98" s="1782"/>
      <c r="E98" s="1782"/>
      <c r="F98" s="1782"/>
      <c r="G98" s="1782"/>
      <c r="H98" s="1782"/>
      <c r="I98" s="1783"/>
    </row>
    <row r="99" spans="2:9" ht="18" customHeight="1">
      <c r="B99" s="1781"/>
      <c r="C99" s="1782"/>
      <c r="D99" s="1782"/>
      <c r="E99" s="1782"/>
      <c r="F99" s="1782"/>
      <c r="G99" s="1782"/>
      <c r="H99" s="1782"/>
      <c r="I99" s="1783"/>
    </row>
    <row r="100" spans="2:9" ht="18" customHeight="1">
      <c r="B100" s="1781"/>
      <c r="C100" s="1782"/>
      <c r="D100" s="1782"/>
      <c r="E100" s="1782"/>
      <c r="F100" s="1782"/>
      <c r="G100" s="1782"/>
      <c r="H100" s="1782"/>
      <c r="I100" s="1783"/>
    </row>
    <row r="101" spans="2:9" ht="18" customHeight="1" thickBot="1">
      <c r="B101" s="1784"/>
      <c r="C101" s="1785"/>
      <c r="D101" s="1785"/>
      <c r="E101" s="1785"/>
      <c r="F101" s="1785"/>
      <c r="G101" s="1785"/>
      <c r="H101" s="1785"/>
      <c r="I101" s="1786"/>
    </row>
    <row r="102" spans="2:9" ht="18" customHeight="1">
      <c r="B102" s="290" t="s">
        <v>1138</v>
      </c>
      <c r="C102" s="293"/>
      <c r="D102" s="293"/>
      <c r="E102" s="293"/>
      <c r="F102" s="293"/>
      <c r="G102" s="293"/>
      <c r="H102" s="293"/>
      <c r="I102" s="294"/>
    </row>
    <row r="103" spans="2:9" ht="18" customHeight="1">
      <c r="B103" s="1781"/>
      <c r="C103" s="1782"/>
      <c r="D103" s="1782"/>
      <c r="E103" s="1782"/>
      <c r="F103" s="1782"/>
      <c r="G103" s="1782"/>
      <c r="H103" s="1782"/>
      <c r="I103" s="1783"/>
    </row>
    <row r="104" spans="2:9" ht="18" customHeight="1">
      <c r="B104" s="1781"/>
      <c r="C104" s="1782"/>
      <c r="D104" s="1782"/>
      <c r="E104" s="1782"/>
      <c r="F104" s="1782"/>
      <c r="G104" s="1782"/>
      <c r="H104" s="1782"/>
      <c r="I104" s="1783"/>
    </row>
    <row r="105" spans="2:9" ht="18" customHeight="1">
      <c r="B105" s="1781"/>
      <c r="C105" s="1782"/>
      <c r="D105" s="1782"/>
      <c r="E105" s="1782"/>
      <c r="F105" s="1782"/>
      <c r="G105" s="1782"/>
      <c r="H105" s="1782"/>
      <c r="I105" s="1783"/>
    </row>
    <row r="106" spans="2:9" ht="18" customHeight="1">
      <c r="B106" s="1781"/>
      <c r="C106" s="1782"/>
      <c r="D106" s="1782"/>
      <c r="E106" s="1782"/>
      <c r="F106" s="1782"/>
      <c r="G106" s="1782"/>
      <c r="H106" s="1782"/>
      <c r="I106" s="1783"/>
    </row>
    <row r="107" spans="2:9" ht="18" customHeight="1">
      <c r="B107" s="1781"/>
      <c r="C107" s="1782"/>
      <c r="D107" s="1782"/>
      <c r="E107" s="1782"/>
      <c r="F107" s="1782"/>
      <c r="G107" s="1782"/>
      <c r="H107" s="1782"/>
      <c r="I107" s="1783"/>
    </row>
    <row r="108" spans="2:9" ht="18" customHeight="1">
      <c r="B108" s="1781"/>
      <c r="C108" s="1782"/>
      <c r="D108" s="1782"/>
      <c r="E108" s="1782"/>
      <c r="F108" s="1782"/>
      <c r="G108" s="1782"/>
      <c r="H108" s="1782"/>
      <c r="I108" s="1783"/>
    </row>
    <row r="109" spans="2:9" ht="18" customHeight="1" thickBot="1">
      <c r="B109" s="1784"/>
      <c r="C109" s="1785"/>
      <c r="D109" s="1785"/>
      <c r="E109" s="1785"/>
      <c r="F109" s="1785"/>
      <c r="G109" s="1785"/>
      <c r="H109" s="1785"/>
      <c r="I109" s="1786"/>
    </row>
    <row r="111" spans="2:9" ht="18" customHeight="1" thickBot="1">
      <c r="B111" s="33" t="s">
        <v>1213</v>
      </c>
    </row>
    <row r="112" spans="2:9" ht="18" customHeight="1" thickBot="1">
      <c r="B112" s="317" t="s">
        <v>1134</v>
      </c>
    </row>
    <row r="113" spans="2:9" ht="18" customHeight="1">
      <c r="B113" s="1805"/>
      <c r="C113" s="1806"/>
      <c r="D113" s="1806"/>
      <c r="E113" s="1806"/>
      <c r="F113" s="1806"/>
      <c r="G113" s="1806"/>
      <c r="H113" s="1806"/>
      <c r="I113" s="1807"/>
    </row>
    <row r="114" spans="2:9" ht="18" customHeight="1">
      <c r="B114" s="1781"/>
      <c r="C114" s="1782"/>
      <c r="D114" s="1782"/>
      <c r="E114" s="1782"/>
      <c r="F114" s="1782"/>
      <c r="G114" s="1782"/>
      <c r="H114" s="1782"/>
      <c r="I114" s="1783"/>
    </row>
    <row r="115" spans="2:9" ht="18" customHeight="1">
      <c r="B115" s="1781"/>
      <c r="C115" s="1782"/>
      <c r="D115" s="1782"/>
      <c r="E115" s="1782"/>
      <c r="F115" s="1782"/>
      <c r="G115" s="1782"/>
      <c r="H115" s="1782"/>
      <c r="I115" s="1783"/>
    </row>
    <row r="116" spans="2:9" ht="18" customHeight="1">
      <c r="B116" s="1781"/>
      <c r="C116" s="1782"/>
      <c r="D116" s="1782"/>
      <c r="E116" s="1782"/>
      <c r="F116" s="1782"/>
      <c r="G116" s="1782"/>
      <c r="H116" s="1782"/>
      <c r="I116" s="1783"/>
    </row>
    <row r="117" spans="2:9" ht="18" customHeight="1">
      <c r="B117" s="1781"/>
      <c r="C117" s="1782"/>
      <c r="D117" s="1782"/>
      <c r="E117" s="1782"/>
      <c r="F117" s="1782"/>
      <c r="G117" s="1782"/>
      <c r="H117" s="1782"/>
      <c r="I117" s="1783"/>
    </row>
    <row r="118" spans="2:9" ht="18" customHeight="1">
      <c r="B118" s="1781"/>
      <c r="C118" s="1782"/>
      <c r="D118" s="1782"/>
      <c r="E118" s="1782"/>
      <c r="F118" s="1782"/>
      <c r="G118" s="1782"/>
      <c r="H118" s="1782"/>
      <c r="I118" s="1783"/>
    </row>
    <row r="119" spans="2:9" ht="18" customHeight="1">
      <c r="B119" s="1781"/>
      <c r="C119" s="1782"/>
      <c r="D119" s="1782"/>
      <c r="E119" s="1782"/>
      <c r="F119" s="1782"/>
      <c r="G119" s="1782"/>
      <c r="H119" s="1782"/>
      <c r="I119" s="1783"/>
    </row>
    <row r="120" spans="2:9" ht="18" customHeight="1">
      <c r="B120" s="1781"/>
      <c r="C120" s="1782"/>
      <c r="D120" s="1782"/>
      <c r="E120" s="1782"/>
      <c r="F120" s="1782"/>
      <c r="G120" s="1782"/>
      <c r="H120" s="1782"/>
      <c r="I120" s="1783"/>
    </row>
    <row r="121" spans="2:9" ht="18" customHeight="1">
      <c r="B121" s="1781"/>
      <c r="C121" s="1782"/>
      <c r="D121" s="1782"/>
      <c r="E121" s="1782"/>
      <c r="F121" s="1782"/>
      <c r="G121" s="1782"/>
      <c r="H121" s="1782"/>
      <c r="I121" s="1783"/>
    </row>
    <row r="122" spans="2:9" ht="18" customHeight="1">
      <c r="B122" s="1781"/>
      <c r="C122" s="1782"/>
      <c r="D122" s="1782"/>
      <c r="E122" s="1782"/>
      <c r="F122" s="1782"/>
      <c r="G122" s="1782"/>
      <c r="H122" s="1782"/>
      <c r="I122" s="1783"/>
    </row>
    <row r="123" spans="2:9" ht="18" customHeight="1">
      <c r="B123" s="1781"/>
      <c r="C123" s="1782"/>
      <c r="D123" s="1782"/>
      <c r="E123" s="1782"/>
      <c r="F123" s="1782"/>
      <c r="G123" s="1782"/>
      <c r="H123" s="1782"/>
      <c r="I123" s="1783"/>
    </row>
    <row r="124" spans="2:9" ht="18" customHeight="1" thickBot="1">
      <c r="B124" s="1784"/>
      <c r="C124" s="1785"/>
      <c r="D124" s="1785"/>
      <c r="E124" s="1785"/>
      <c r="F124" s="1785"/>
      <c r="G124" s="1785"/>
      <c r="H124" s="1785"/>
      <c r="I124" s="1786"/>
    </row>
    <row r="125" spans="2:9" ht="18" customHeight="1" thickBot="1">
      <c r="B125" s="317" t="s">
        <v>1135</v>
      </c>
    </row>
    <row r="126" spans="2:9" ht="18" customHeight="1">
      <c r="B126" s="1805"/>
      <c r="C126" s="1806"/>
      <c r="D126" s="1806"/>
      <c r="E126" s="1806"/>
      <c r="F126" s="1806"/>
      <c r="G126" s="1806"/>
      <c r="H126" s="1806"/>
      <c r="I126" s="1807"/>
    </row>
    <row r="127" spans="2:9" ht="18" customHeight="1">
      <c r="B127" s="1781"/>
      <c r="C127" s="1782"/>
      <c r="D127" s="1782"/>
      <c r="E127" s="1782"/>
      <c r="F127" s="1782"/>
      <c r="G127" s="1782"/>
      <c r="H127" s="1782"/>
      <c r="I127" s="1783"/>
    </row>
    <row r="128" spans="2:9" ht="18" customHeight="1">
      <c r="B128" s="1781"/>
      <c r="C128" s="1782"/>
      <c r="D128" s="1782"/>
      <c r="E128" s="1782"/>
      <c r="F128" s="1782"/>
      <c r="G128" s="1782"/>
      <c r="H128" s="1782"/>
      <c r="I128" s="1783"/>
    </row>
    <row r="129" spans="2:9" ht="18" customHeight="1">
      <c r="B129" s="1781"/>
      <c r="C129" s="1782"/>
      <c r="D129" s="1782"/>
      <c r="E129" s="1782"/>
      <c r="F129" s="1782"/>
      <c r="G129" s="1782"/>
      <c r="H129" s="1782"/>
      <c r="I129" s="1783"/>
    </row>
    <row r="130" spans="2:9" ht="18" customHeight="1">
      <c r="B130" s="1781"/>
      <c r="C130" s="1782"/>
      <c r="D130" s="1782"/>
      <c r="E130" s="1782"/>
      <c r="F130" s="1782"/>
      <c r="G130" s="1782"/>
      <c r="H130" s="1782"/>
      <c r="I130" s="1783"/>
    </row>
    <row r="131" spans="2:9" ht="18" customHeight="1">
      <c r="B131" s="1781"/>
      <c r="C131" s="1782"/>
      <c r="D131" s="1782"/>
      <c r="E131" s="1782"/>
      <c r="F131" s="1782"/>
      <c r="G131" s="1782"/>
      <c r="H131" s="1782"/>
      <c r="I131" s="1783"/>
    </row>
    <row r="132" spans="2:9" ht="18" customHeight="1">
      <c r="B132" s="1781"/>
      <c r="C132" s="1782"/>
      <c r="D132" s="1782"/>
      <c r="E132" s="1782"/>
      <c r="F132" s="1782"/>
      <c r="G132" s="1782"/>
      <c r="H132" s="1782"/>
      <c r="I132" s="1783"/>
    </row>
    <row r="133" spans="2:9" ht="18" customHeight="1">
      <c r="B133" s="1781"/>
      <c r="C133" s="1782"/>
      <c r="D133" s="1782"/>
      <c r="E133" s="1782"/>
      <c r="F133" s="1782"/>
      <c r="G133" s="1782"/>
      <c r="H133" s="1782"/>
      <c r="I133" s="1783"/>
    </row>
    <row r="134" spans="2:9" ht="18" customHeight="1">
      <c r="B134" s="1781"/>
      <c r="C134" s="1782"/>
      <c r="D134" s="1782"/>
      <c r="E134" s="1782"/>
      <c r="F134" s="1782"/>
      <c r="G134" s="1782"/>
      <c r="H134" s="1782"/>
      <c r="I134" s="1783"/>
    </row>
    <row r="135" spans="2:9" ht="18" customHeight="1">
      <c r="B135" s="1781"/>
      <c r="C135" s="1782"/>
      <c r="D135" s="1782"/>
      <c r="E135" s="1782"/>
      <c r="F135" s="1782"/>
      <c r="G135" s="1782"/>
      <c r="H135" s="1782"/>
      <c r="I135" s="1783"/>
    </row>
    <row r="136" spans="2:9" ht="18" customHeight="1">
      <c r="B136" s="1781"/>
      <c r="C136" s="1782"/>
      <c r="D136" s="1782"/>
      <c r="E136" s="1782"/>
      <c r="F136" s="1782"/>
      <c r="G136" s="1782"/>
      <c r="H136" s="1782"/>
      <c r="I136" s="1783"/>
    </row>
    <row r="137" spans="2:9" ht="18" customHeight="1" thickBot="1">
      <c r="B137" s="1784"/>
      <c r="C137" s="1785"/>
      <c r="D137" s="1785"/>
      <c r="E137" s="1785"/>
      <c r="F137" s="1785"/>
      <c r="G137" s="1785"/>
      <c r="H137" s="1785"/>
      <c r="I137" s="1786"/>
    </row>
    <row r="138" spans="2:9" ht="12" customHeight="1">
      <c r="I138" s="295" t="str">
        <f ca="1">$B$3&amp;"_個票"&amp;$C$8</f>
        <v>別添6_個票10</v>
      </c>
    </row>
    <row r="139" spans="2:9" ht="18" customHeight="1" thickBot="1">
      <c r="B139" s="33" t="s">
        <v>1116</v>
      </c>
    </row>
    <row r="140" spans="2:9" ht="18" customHeight="1">
      <c r="B140" s="1808" t="s">
        <v>1344</v>
      </c>
      <c r="C140" s="1809"/>
      <c r="D140" s="1809"/>
      <c r="E140" s="1809"/>
      <c r="F140" s="1809"/>
      <c r="G140" s="1809"/>
      <c r="H140" s="1809"/>
      <c r="I140" s="1810"/>
    </row>
    <row r="141" spans="2:9" ht="18" customHeight="1">
      <c r="B141" s="1781"/>
      <c r="C141" s="1782"/>
      <c r="D141" s="1782"/>
      <c r="E141" s="1782"/>
      <c r="F141" s="1782"/>
      <c r="G141" s="1782"/>
      <c r="H141" s="1782"/>
      <c r="I141" s="1783"/>
    </row>
    <row r="142" spans="2:9" ht="18" customHeight="1">
      <c r="B142" s="1781"/>
      <c r="C142" s="1782"/>
      <c r="D142" s="1782"/>
      <c r="E142" s="1782"/>
      <c r="F142" s="1782"/>
      <c r="G142" s="1782"/>
      <c r="H142" s="1782"/>
      <c r="I142" s="1783"/>
    </row>
    <row r="143" spans="2:9" ht="18" customHeight="1">
      <c r="B143" s="1781"/>
      <c r="C143" s="1782"/>
      <c r="D143" s="1782"/>
      <c r="E143" s="1782"/>
      <c r="F143" s="1782"/>
      <c r="G143" s="1782"/>
      <c r="H143" s="1782"/>
      <c r="I143" s="1783"/>
    </row>
    <row r="144" spans="2:9" ht="18" customHeight="1" thickBot="1">
      <c r="B144" s="1784"/>
      <c r="C144" s="1785"/>
      <c r="D144" s="1785"/>
      <c r="E144" s="1785"/>
      <c r="F144" s="1785"/>
      <c r="G144" s="1785"/>
      <c r="H144" s="1785"/>
      <c r="I144" s="1786"/>
    </row>
    <row r="145" spans="2:9" ht="18" customHeight="1" thickBot="1"/>
    <row r="146" spans="2:9" ht="18" customHeight="1">
      <c r="B146" s="290" t="s">
        <v>1136</v>
      </c>
      <c r="C146" s="291"/>
      <c r="D146" s="291"/>
      <c r="E146" s="291"/>
      <c r="F146" s="291"/>
      <c r="G146" s="291"/>
      <c r="H146" s="291"/>
      <c r="I146" s="292"/>
    </row>
    <row r="147" spans="2:9" ht="18" customHeight="1">
      <c r="B147" s="1781"/>
      <c r="C147" s="1782"/>
      <c r="D147" s="1782"/>
      <c r="E147" s="1782"/>
      <c r="F147" s="1782"/>
      <c r="G147" s="1782"/>
      <c r="H147" s="1782"/>
      <c r="I147" s="1783"/>
    </row>
    <row r="148" spans="2:9" ht="18" customHeight="1">
      <c r="B148" s="1781"/>
      <c r="C148" s="1782"/>
      <c r="D148" s="1782"/>
      <c r="E148" s="1782"/>
      <c r="F148" s="1782"/>
      <c r="G148" s="1782"/>
      <c r="H148" s="1782"/>
      <c r="I148" s="1783"/>
    </row>
    <row r="149" spans="2:9" ht="18" customHeight="1">
      <c r="B149" s="1781"/>
      <c r="C149" s="1782"/>
      <c r="D149" s="1782"/>
      <c r="E149" s="1782"/>
      <c r="F149" s="1782"/>
      <c r="G149" s="1782"/>
      <c r="H149" s="1782"/>
      <c r="I149" s="1783"/>
    </row>
    <row r="150" spans="2:9" ht="18" customHeight="1">
      <c r="B150" s="1781"/>
      <c r="C150" s="1782"/>
      <c r="D150" s="1782"/>
      <c r="E150" s="1782"/>
      <c r="F150" s="1782"/>
      <c r="G150" s="1782"/>
      <c r="H150" s="1782"/>
      <c r="I150" s="1783"/>
    </row>
    <row r="151" spans="2:9" ht="18" customHeight="1">
      <c r="B151" s="1781"/>
      <c r="C151" s="1782"/>
      <c r="D151" s="1782"/>
      <c r="E151" s="1782"/>
      <c r="F151" s="1782"/>
      <c r="G151" s="1782"/>
      <c r="H151" s="1782"/>
      <c r="I151" s="1783"/>
    </row>
    <row r="152" spans="2:9" ht="18" customHeight="1">
      <c r="B152" s="1781"/>
      <c r="C152" s="1782"/>
      <c r="D152" s="1782"/>
      <c r="E152" s="1782"/>
      <c r="F152" s="1782"/>
      <c r="G152" s="1782"/>
      <c r="H152" s="1782"/>
      <c r="I152" s="1783"/>
    </row>
    <row r="153" spans="2:9" ht="18" customHeight="1">
      <c r="B153" s="1781"/>
      <c r="C153" s="1782"/>
      <c r="D153" s="1782"/>
      <c r="E153" s="1782"/>
      <c r="F153" s="1782"/>
      <c r="G153" s="1782"/>
      <c r="H153" s="1782"/>
      <c r="I153" s="1783"/>
    </row>
    <row r="154" spans="2:9" ht="18" customHeight="1">
      <c r="B154" s="1781"/>
      <c r="C154" s="1782"/>
      <c r="D154" s="1782"/>
      <c r="E154" s="1782"/>
      <c r="F154" s="1782"/>
      <c r="G154" s="1782"/>
      <c r="H154" s="1782"/>
      <c r="I154" s="1783"/>
    </row>
    <row r="155" spans="2:9" ht="18" customHeight="1">
      <c r="B155" s="1781"/>
      <c r="C155" s="1782"/>
      <c r="D155" s="1782"/>
      <c r="E155" s="1782"/>
      <c r="F155" s="1782"/>
      <c r="G155" s="1782"/>
      <c r="H155" s="1782"/>
      <c r="I155" s="1783"/>
    </row>
    <row r="156" spans="2:9" ht="18" customHeight="1" thickBot="1">
      <c r="B156" s="1784"/>
      <c r="C156" s="1785"/>
      <c r="D156" s="1785"/>
      <c r="E156" s="1785"/>
      <c r="F156" s="1785"/>
      <c r="G156" s="1785"/>
      <c r="H156" s="1785"/>
      <c r="I156" s="1786"/>
    </row>
    <row r="157" spans="2:9" ht="18" customHeight="1">
      <c r="B157" s="290" t="s">
        <v>1137</v>
      </c>
      <c r="C157" s="293"/>
      <c r="D157" s="293"/>
      <c r="E157" s="293"/>
      <c r="F157" s="293"/>
      <c r="G157" s="293"/>
      <c r="H157" s="293"/>
      <c r="I157" s="294"/>
    </row>
    <row r="158" spans="2:9" ht="18" customHeight="1">
      <c r="B158" s="1781"/>
      <c r="C158" s="1782"/>
      <c r="D158" s="1782"/>
      <c r="E158" s="1782"/>
      <c r="F158" s="1782"/>
      <c r="G158" s="1782"/>
      <c r="H158" s="1782"/>
      <c r="I158" s="1783"/>
    </row>
    <row r="159" spans="2:9" ht="18" customHeight="1">
      <c r="B159" s="1781"/>
      <c r="C159" s="1782"/>
      <c r="D159" s="1782"/>
      <c r="E159" s="1782"/>
      <c r="F159" s="1782"/>
      <c r="G159" s="1782"/>
      <c r="H159" s="1782"/>
      <c r="I159" s="1783"/>
    </row>
    <row r="160" spans="2:9" ht="18" customHeight="1">
      <c r="B160" s="1781"/>
      <c r="C160" s="1782"/>
      <c r="D160" s="1782"/>
      <c r="E160" s="1782"/>
      <c r="F160" s="1782"/>
      <c r="G160" s="1782"/>
      <c r="H160" s="1782"/>
      <c r="I160" s="1783"/>
    </row>
    <row r="161" spans="2:9" ht="18" customHeight="1">
      <c r="B161" s="1781"/>
      <c r="C161" s="1782"/>
      <c r="D161" s="1782"/>
      <c r="E161" s="1782"/>
      <c r="F161" s="1782"/>
      <c r="G161" s="1782"/>
      <c r="H161" s="1782"/>
      <c r="I161" s="1783"/>
    </row>
    <row r="162" spans="2:9" ht="18" customHeight="1">
      <c r="B162" s="1781"/>
      <c r="C162" s="1782"/>
      <c r="D162" s="1782"/>
      <c r="E162" s="1782"/>
      <c r="F162" s="1782"/>
      <c r="G162" s="1782"/>
      <c r="H162" s="1782"/>
      <c r="I162" s="1783"/>
    </row>
    <row r="163" spans="2:9" ht="18" customHeight="1">
      <c r="B163" s="1781"/>
      <c r="C163" s="1782"/>
      <c r="D163" s="1782"/>
      <c r="E163" s="1782"/>
      <c r="F163" s="1782"/>
      <c r="G163" s="1782"/>
      <c r="H163" s="1782"/>
      <c r="I163" s="1783"/>
    </row>
    <row r="164" spans="2:9" ht="18" customHeight="1">
      <c r="B164" s="1781"/>
      <c r="C164" s="1782"/>
      <c r="D164" s="1782"/>
      <c r="E164" s="1782"/>
      <c r="F164" s="1782"/>
      <c r="G164" s="1782"/>
      <c r="H164" s="1782"/>
      <c r="I164" s="1783"/>
    </row>
    <row r="165" spans="2:9" ht="18" customHeight="1">
      <c r="B165" s="1781"/>
      <c r="C165" s="1782"/>
      <c r="D165" s="1782"/>
      <c r="E165" s="1782"/>
      <c r="F165" s="1782"/>
      <c r="G165" s="1782"/>
      <c r="H165" s="1782"/>
      <c r="I165" s="1783"/>
    </row>
    <row r="166" spans="2:9" ht="18" customHeight="1">
      <c r="B166" s="1781"/>
      <c r="C166" s="1782"/>
      <c r="D166" s="1782"/>
      <c r="E166" s="1782"/>
      <c r="F166" s="1782"/>
      <c r="G166" s="1782"/>
      <c r="H166" s="1782"/>
      <c r="I166" s="1783"/>
    </row>
    <row r="167" spans="2:9" ht="18" customHeight="1" thickBot="1">
      <c r="B167" s="1784"/>
      <c r="C167" s="1785"/>
      <c r="D167" s="1785"/>
      <c r="E167" s="1785"/>
      <c r="F167" s="1785"/>
      <c r="G167" s="1785"/>
      <c r="H167" s="1785"/>
      <c r="I167" s="1786"/>
    </row>
    <row r="168" spans="2:9" ht="18" customHeight="1" thickBot="1"/>
    <row r="169" spans="2:9" ht="18" customHeight="1">
      <c r="B169" s="290" t="s">
        <v>1139</v>
      </c>
      <c r="C169" s="293"/>
      <c r="D169" s="293"/>
      <c r="E169" s="293"/>
      <c r="F169" s="293"/>
      <c r="G169" s="293"/>
      <c r="H169" s="293"/>
      <c r="I169" s="294"/>
    </row>
    <row r="170" spans="2:9" ht="18" customHeight="1">
      <c r="B170" s="1781"/>
      <c r="C170" s="1782"/>
      <c r="D170" s="1782"/>
      <c r="E170" s="1782"/>
      <c r="F170" s="1782"/>
      <c r="G170" s="1782"/>
      <c r="H170" s="1782"/>
      <c r="I170" s="1783"/>
    </row>
    <row r="171" spans="2:9" ht="18" customHeight="1">
      <c r="B171" s="1781"/>
      <c r="C171" s="1782"/>
      <c r="D171" s="1782"/>
      <c r="E171" s="1782"/>
      <c r="F171" s="1782"/>
      <c r="G171" s="1782"/>
      <c r="H171" s="1782"/>
      <c r="I171" s="1783"/>
    </row>
    <row r="172" spans="2:9" ht="18" customHeight="1">
      <c r="B172" s="1781"/>
      <c r="C172" s="1782"/>
      <c r="D172" s="1782"/>
      <c r="E172" s="1782"/>
      <c r="F172" s="1782"/>
      <c r="G172" s="1782"/>
      <c r="H172" s="1782"/>
      <c r="I172" s="1783"/>
    </row>
    <row r="173" spans="2:9" ht="18" customHeight="1">
      <c r="B173" s="1781"/>
      <c r="C173" s="1782"/>
      <c r="D173" s="1782"/>
      <c r="E173" s="1782"/>
      <c r="F173" s="1782"/>
      <c r="G173" s="1782"/>
      <c r="H173" s="1782"/>
      <c r="I173" s="1783"/>
    </row>
    <row r="174" spans="2:9" ht="18" customHeight="1">
      <c r="B174" s="1781"/>
      <c r="C174" s="1782"/>
      <c r="D174" s="1782"/>
      <c r="E174" s="1782"/>
      <c r="F174" s="1782"/>
      <c r="G174" s="1782"/>
      <c r="H174" s="1782"/>
      <c r="I174" s="1783"/>
    </row>
    <row r="175" spans="2:9" ht="18" customHeight="1">
      <c r="B175" s="1781"/>
      <c r="C175" s="1782"/>
      <c r="D175" s="1782"/>
      <c r="E175" s="1782"/>
      <c r="F175" s="1782"/>
      <c r="G175" s="1782"/>
      <c r="H175" s="1782"/>
      <c r="I175" s="1783"/>
    </row>
    <row r="176" spans="2:9" ht="18" customHeight="1">
      <c r="B176" s="1781"/>
      <c r="C176" s="1782"/>
      <c r="D176" s="1782"/>
      <c r="E176" s="1782"/>
      <c r="F176" s="1782"/>
      <c r="G176" s="1782"/>
      <c r="H176" s="1782"/>
      <c r="I176" s="1783"/>
    </row>
    <row r="177" spans="2:9" ht="18" customHeight="1">
      <c r="B177" s="1781"/>
      <c r="C177" s="1782"/>
      <c r="D177" s="1782"/>
      <c r="E177" s="1782"/>
      <c r="F177" s="1782"/>
      <c r="G177" s="1782"/>
      <c r="H177" s="1782"/>
      <c r="I177" s="1783"/>
    </row>
    <row r="178" spans="2:9" ht="18" customHeight="1">
      <c r="B178" s="1781"/>
      <c r="C178" s="1782"/>
      <c r="D178" s="1782"/>
      <c r="E178" s="1782"/>
      <c r="F178" s="1782"/>
      <c r="G178" s="1782"/>
      <c r="H178" s="1782"/>
      <c r="I178" s="1783"/>
    </row>
    <row r="179" spans="2:9" ht="18" customHeight="1" thickBot="1">
      <c r="B179" s="1784"/>
      <c r="C179" s="1785"/>
      <c r="D179" s="1785"/>
      <c r="E179" s="1785"/>
      <c r="F179" s="1785"/>
      <c r="G179" s="1785"/>
      <c r="H179" s="1785"/>
      <c r="I179" s="1786"/>
    </row>
    <row r="180" spans="2:9" ht="12" customHeight="1">
      <c r="I180" s="295" t="str">
        <f ca="1">$B$3&amp;"_個票"&amp;$C$8</f>
        <v>別添6_個票10</v>
      </c>
    </row>
    <row r="181" spans="2:9" ht="18" customHeight="1" thickBot="1">
      <c r="B181" s="33" t="s">
        <v>1575</v>
      </c>
      <c r="I181" s="295"/>
    </row>
    <row r="182" spans="2:9" ht="18" customHeight="1">
      <c r="B182" s="1796"/>
      <c r="C182" s="1797"/>
      <c r="D182" s="1797"/>
      <c r="E182" s="1797"/>
      <c r="F182" s="1797"/>
      <c r="G182" s="1797"/>
      <c r="H182" s="1797"/>
      <c r="I182" s="1798"/>
    </row>
    <row r="183" spans="2:9" ht="18" customHeight="1">
      <c r="B183" s="1799"/>
      <c r="C183" s="1800"/>
      <c r="D183" s="1800"/>
      <c r="E183" s="1800"/>
      <c r="F183" s="1800"/>
      <c r="G183" s="1800"/>
      <c r="H183" s="1800"/>
      <c r="I183" s="1801"/>
    </row>
    <row r="184" spans="2:9" ht="18" customHeight="1">
      <c r="B184" s="1799"/>
      <c r="C184" s="1800"/>
      <c r="D184" s="1800"/>
      <c r="E184" s="1800"/>
      <c r="F184" s="1800"/>
      <c r="G184" s="1800"/>
      <c r="H184" s="1800"/>
      <c r="I184" s="1801"/>
    </row>
    <row r="185" spans="2:9" ht="18" customHeight="1">
      <c r="B185" s="1799"/>
      <c r="C185" s="1800"/>
      <c r="D185" s="1800"/>
      <c r="E185" s="1800"/>
      <c r="F185" s="1800"/>
      <c r="G185" s="1800"/>
      <c r="H185" s="1800"/>
      <c r="I185" s="1801"/>
    </row>
    <row r="186" spans="2:9" ht="18" customHeight="1">
      <c r="B186" s="1799"/>
      <c r="C186" s="1800"/>
      <c r="D186" s="1800"/>
      <c r="E186" s="1800"/>
      <c r="F186" s="1800"/>
      <c r="G186" s="1800"/>
      <c r="H186" s="1800"/>
      <c r="I186" s="1801"/>
    </row>
    <row r="187" spans="2:9" ht="18" customHeight="1" thickBot="1">
      <c r="B187" s="1802"/>
      <c r="C187" s="1803"/>
      <c r="D187" s="1803"/>
      <c r="E187" s="1803"/>
      <c r="F187" s="1803"/>
      <c r="G187" s="1803"/>
      <c r="H187" s="1803"/>
      <c r="I187" s="1804"/>
    </row>
    <row r="188" spans="2:9" ht="18" customHeight="1">
      <c r="I188" s="295"/>
    </row>
    <row r="189" spans="2:9" ht="18" customHeight="1" thickBot="1">
      <c r="B189" s="33" t="s">
        <v>1576</v>
      </c>
    </row>
    <row r="190" spans="2:9" ht="18" customHeight="1">
      <c r="B190" s="1808" t="s">
        <v>1117</v>
      </c>
      <c r="C190" s="1809"/>
      <c r="D190" s="1809"/>
      <c r="E190" s="1809"/>
      <c r="F190" s="1809"/>
      <c r="G190" s="1809"/>
      <c r="H190" s="1809"/>
      <c r="I190" s="1810"/>
    </row>
    <row r="191" spans="2:9" ht="18" customHeight="1">
      <c r="B191" s="1781"/>
      <c r="C191" s="1782"/>
      <c r="D191" s="1782"/>
      <c r="E191" s="1782"/>
      <c r="F191" s="1782"/>
      <c r="G191" s="1782"/>
      <c r="H191" s="1782"/>
      <c r="I191" s="1783"/>
    </row>
    <row r="192" spans="2:9" ht="18" customHeight="1">
      <c r="B192" s="1781"/>
      <c r="C192" s="1782"/>
      <c r="D192" s="1782"/>
      <c r="E192" s="1782"/>
      <c r="F192" s="1782"/>
      <c r="G192" s="1782"/>
      <c r="H192" s="1782"/>
      <c r="I192" s="1783"/>
    </row>
    <row r="193" spans="2:9" ht="18" customHeight="1">
      <c r="B193" s="1781"/>
      <c r="C193" s="1782"/>
      <c r="D193" s="1782"/>
      <c r="E193" s="1782"/>
      <c r="F193" s="1782"/>
      <c r="G193" s="1782"/>
      <c r="H193" s="1782"/>
      <c r="I193" s="1783"/>
    </row>
    <row r="194" spans="2:9" ht="18" customHeight="1">
      <c r="B194" s="1781"/>
      <c r="C194" s="1782"/>
      <c r="D194" s="1782"/>
      <c r="E194" s="1782"/>
      <c r="F194" s="1782"/>
      <c r="G194" s="1782"/>
      <c r="H194" s="1782"/>
      <c r="I194" s="1783"/>
    </row>
    <row r="195" spans="2:9" ht="18" customHeight="1">
      <c r="B195" s="1781"/>
      <c r="C195" s="1782"/>
      <c r="D195" s="1782"/>
      <c r="E195" s="1782"/>
      <c r="F195" s="1782"/>
      <c r="G195" s="1782"/>
      <c r="H195" s="1782"/>
      <c r="I195" s="1783"/>
    </row>
    <row r="196" spans="2:9" ht="18" customHeight="1">
      <c r="B196" s="1781"/>
      <c r="C196" s="1782"/>
      <c r="D196" s="1782"/>
      <c r="E196" s="1782"/>
      <c r="F196" s="1782"/>
      <c r="G196" s="1782"/>
      <c r="H196" s="1782"/>
      <c r="I196" s="1783"/>
    </row>
    <row r="197" spans="2:9" ht="18" customHeight="1">
      <c r="B197" s="1781"/>
      <c r="C197" s="1782"/>
      <c r="D197" s="1782"/>
      <c r="E197" s="1782"/>
      <c r="F197" s="1782"/>
      <c r="G197" s="1782"/>
      <c r="H197" s="1782"/>
      <c r="I197" s="1783"/>
    </row>
    <row r="198" spans="2:9" ht="18" customHeight="1" thickBot="1">
      <c r="B198" s="1784"/>
      <c r="C198" s="1785"/>
      <c r="D198" s="1785"/>
      <c r="E198" s="1785"/>
      <c r="F198" s="1785"/>
      <c r="G198" s="1785"/>
      <c r="H198" s="1785"/>
      <c r="I198" s="1786"/>
    </row>
    <row r="199" spans="2:9" ht="18" customHeight="1">
      <c r="B199" s="1808" t="s">
        <v>1118</v>
      </c>
      <c r="C199" s="1809"/>
      <c r="D199" s="1809"/>
      <c r="E199" s="1809"/>
      <c r="F199" s="1809"/>
      <c r="G199" s="1809"/>
      <c r="H199" s="1809"/>
      <c r="I199" s="1810"/>
    </row>
    <row r="200" spans="2:9" ht="18" customHeight="1">
      <c r="B200" s="1781"/>
      <c r="C200" s="1782"/>
      <c r="D200" s="1782"/>
      <c r="E200" s="1782"/>
      <c r="F200" s="1782"/>
      <c r="G200" s="1782"/>
      <c r="H200" s="1782"/>
      <c r="I200" s="1783"/>
    </row>
    <row r="201" spans="2:9" ht="18" customHeight="1">
      <c r="B201" s="1781"/>
      <c r="C201" s="1782"/>
      <c r="D201" s="1782"/>
      <c r="E201" s="1782"/>
      <c r="F201" s="1782"/>
      <c r="G201" s="1782"/>
      <c r="H201" s="1782"/>
      <c r="I201" s="1783"/>
    </row>
    <row r="202" spans="2:9" ht="18" customHeight="1">
      <c r="B202" s="1781"/>
      <c r="C202" s="1782"/>
      <c r="D202" s="1782"/>
      <c r="E202" s="1782"/>
      <c r="F202" s="1782"/>
      <c r="G202" s="1782"/>
      <c r="H202" s="1782"/>
      <c r="I202" s="1783"/>
    </row>
    <row r="203" spans="2:9" ht="18" customHeight="1">
      <c r="B203" s="1781"/>
      <c r="C203" s="1782"/>
      <c r="D203" s="1782"/>
      <c r="E203" s="1782"/>
      <c r="F203" s="1782"/>
      <c r="G203" s="1782"/>
      <c r="H203" s="1782"/>
      <c r="I203" s="1783"/>
    </row>
    <row r="204" spans="2:9" ht="18" customHeight="1">
      <c r="B204" s="1781"/>
      <c r="C204" s="1782"/>
      <c r="D204" s="1782"/>
      <c r="E204" s="1782"/>
      <c r="F204" s="1782"/>
      <c r="G204" s="1782"/>
      <c r="H204" s="1782"/>
      <c r="I204" s="1783"/>
    </row>
    <row r="205" spans="2:9" ht="18" customHeight="1">
      <c r="B205" s="1781"/>
      <c r="C205" s="1782"/>
      <c r="D205" s="1782"/>
      <c r="E205" s="1782"/>
      <c r="F205" s="1782"/>
      <c r="G205" s="1782"/>
      <c r="H205" s="1782"/>
      <c r="I205" s="1783"/>
    </row>
    <row r="206" spans="2:9" ht="18" customHeight="1">
      <c r="B206" s="1781"/>
      <c r="C206" s="1782"/>
      <c r="D206" s="1782"/>
      <c r="E206" s="1782"/>
      <c r="F206" s="1782"/>
      <c r="G206" s="1782"/>
      <c r="H206" s="1782"/>
      <c r="I206" s="1783"/>
    </row>
    <row r="207" spans="2:9" ht="18" customHeight="1" thickBot="1">
      <c r="B207" s="1784"/>
      <c r="C207" s="1785"/>
      <c r="D207" s="1785"/>
      <c r="E207" s="1785"/>
      <c r="F207" s="1785"/>
      <c r="G207" s="1785"/>
      <c r="H207" s="1785"/>
      <c r="I207" s="1786"/>
    </row>
    <row r="208" spans="2:9" ht="18" customHeight="1">
      <c r="B208" s="1793" t="s">
        <v>1119</v>
      </c>
      <c r="C208" s="1794"/>
      <c r="D208" s="1794"/>
      <c r="E208" s="1794"/>
      <c r="F208" s="1794"/>
      <c r="G208" s="1794"/>
      <c r="H208" s="1794"/>
      <c r="I208" s="1795"/>
    </row>
    <row r="209" spans="2:9" ht="18" customHeight="1">
      <c r="B209" s="1781"/>
      <c r="C209" s="1782"/>
      <c r="D209" s="1782"/>
      <c r="E209" s="1782"/>
      <c r="F209" s="1782"/>
      <c r="G209" s="1782"/>
      <c r="H209" s="1782"/>
      <c r="I209" s="1783"/>
    </row>
    <row r="210" spans="2:9" ht="18" customHeight="1">
      <c r="B210" s="1781"/>
      <c r="C210" s="1782"/>
      <c r="D210" s="1782"/>
      <c r="E210" s="1782"/>
      <c r="F210" s="1782"/>
      <c r="G210" s="1782"/>
      <c r="H210" s="1782"/>
      <c r="I210" s="1783"/>
    </row>
    <row r="211" spans="2:9" ht="18" customHeight="1">
      <c r="B211" s="1781"/>
      <c r="C211" s="1782"/>
      <c r="D211" s="1782"/>
      <c r="E211" s="1782"/>
      <c r="F211" s="1782"/>
      <c r="G211" s="1782"/>
      <c r="H211" s="1782"/>
      <c r="I211" s="1783"/>
    </row>
    <row r="212" spans="2:9" ht="18" customHeight="1">
      <c r="B212" s="1781"/>
      <c r="C212" s="1782"/>
      <c r="D212" s="1782"/>
      <c r="E212" s="1782"/>
      <c r="F212" s="1782"/>
      <c r="G212" s="1782"/>
      <c r="H212" s="1782"/>
      <c r="I212" s="1783"/>
    </row>
    <row r="213" spans="2:9" ht="18" customHeight="1">
      <c r="B213" s="1781"/>
      <c r="C213" s="1782"/>
      <c r="D213" s="1782"/>
      <c r="E213" s="1782"/>
      <c r="F213" s="1782"/>
      <c r="G213" s="1782"/>
      <c r="H213" s="1782"/>
      <c r="I213" s="1783"/>
    </row>
    <row r="214" spans="2:9" ht="18" customHeight="1">
      <c r="B214" s="1781"/>
      <c r="C214" s="1782"/>
      <c r="D214" s="1782"/>
      <c r="E214" s="1782"/>
      <c r="F214" s="1782"/>
      <c r="G214" s="1782"/>
      <c r="H214" s="1782"/>
      <c r="I214" s="1783"/>
    </row>
    <row r="215" spans="2:9" ht="18" customHeight="1">
      <c r="B215" s="1781"/>
      <c r="C215" s="1782"/>
      <c r="D215" s="1782"/>
      <c r="E215" s="1782"/>
      <c r="F215" s="1782"/>
      <c r="G215" s="1782"/>
      <c r="H215" s="1782"/>
      <c r="I215" s="1783"/>
    </row>
    <row r="216" spans="2:9" ht="18" customHeight="1" thickBot="1">
      <c r="B216" s="1784"/>
      <c r="C216" s="1785"/>
      <c r="D216" s="1785"/>
      <c r="E216" s="1785"/>
      <c r="F216" s="1785"/>
      <c r="G216" s="1785"/>
      <c r="H216" s="1785"/>
      <c r="I216" s="1786"/>
    </row>
    <row r="217" spans="2:9" ht="18" customHeight="1">
      <c r="B217" s="1793" t="s">
        <v>1120</v>
      </c>
      <c r="C217" s="1794"/>
      <c r="D217" s="1794"/>
      <c r="E217" s="1794"/>
      <c r="F217" s="1794"/>
      <c r="G217" s="1794"/>
      <c r="H217" s="1794"/>
      <c r="I217" s="1795"/>
    </row>
    <row r="218" spans="2:9" ht="18" customHeight="1">
      <c r="B218" s="1781"/>
      <c r="C218" s="1782"/>
      <c r="D218" s="1782"/>
      <c r="E218" s="1782"/>
      <c r="F218" s="1782"/>
      <c r="G218" s="1782"/>
      <c r="H218" s="1782"/>
      <c r="I218" s="1783"/>
    </row>
    <row r="219" spans="2:9" ht="18" customHeight="1">
      <c r="B219" s="1781"/>
      <c r="C219" s="1782"/>
      <c r="D219" s="1782"/>
      <c r="E219" s="1782"/>
      <c r="F219" s="1782"/>
      <c r="G219" s="1782"/>
      <c r="H219" s="1782"/>
      <c r="I219" s="1783"/>
    </row>
    <row r="220" spans="2:9" ht="18" customHeight="1">
      <c r="B220" s="1781"/>
      <c r="C220" s="1782"/>
      <c r="D220" s="1782"/>
      <c r="E220" s="1782"/>
      <c r="F220" s="1782"/>
      <c r="G220" s="1782"/>
      <c r="H220" s="1782"/>
      <c r="I220" s="1783"/>
    </row>
    <row r="221" spans="2:9" ht="18" customHeight="1">
      <c r="B221" s="1781"/>
      <c r="C221" s="1782"/>
      <c r="D221" s="1782"/>
      <c r="E221" s="1782"/>
      <c r="F221" s="1782"/>
      <c r="G221" s="1782"/>
      <c r="H221" s="1782"/>
      <c r="I221" s="1783"/>
    </row>
    <row r="222" spans="2:9" ht="18" customHeight="1">
      <c r="B222" s="1781"/>
      <c r="C222" s="1782"/>
      <c r="D222" s="1782"/>
      <c r="E222" s="1782"/>
      <c r="F222" s="1782"/>
      <c r="G222" s="1782"/>
      <c r="H222" s="1782"/>
      <c r="I222" s="1783"/>
    </row>
    <row r="223" spans="2:9" ht="18" customHeight="1">
      <c r="B223" s="1781"/>
      <c r="C223" s="1782"/>
      <c r="D223" s="1782"/>
      <c r="E223" s="1782"/>
      <c r="F223" s="1782"/>
      <c r="G223" s="1782"/>
      <c r="H223" s="1782"/>
      <c r="I223" s="1783"/>
    </row>
    <row r="224" spans="2:9" ht="18" customHeight="1">
      <c r="B224" s="1781"/>
      <c r="C224" s="1782"/>
      <c r="D224" s="1782"/>
      <c r="E224" s="1782"/>
      <c r="F224" s="1782"/>
      <c r="G224" s="1782"/>
      <c r="H224" s="1782"/>
      <c r="I224" s="1783"/>
    </row>
    <row r="225" spans="2:9" ht="18" customHeight="1" thickBot="1">
      <c r="B225" s="1784"/>
      <c r="C225" s="1785"/>
      <c r="D225" s="1785"/>
      <c r="E225" s="1785"/>
      <c r="F225" s="1785"/>
      <c r="G225" s="1785"/>
      <c r="H225" s="1785"/>
      <c r="I225" s="1786"/>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64" priority="7">
      <formula>LEN(TRIM(B33))=0</formula>
    </cfRule>
  </conditionalFormatting>
  <conditionalFormatting sqref="B40:B43">
    <cfRule type="containsBlanks" dxfId="63" priority="6">
      <formula>LEN(TRIM(B40))=0</formula>
    </cfRule>
  </conditionalFormatting>
  <conditionalFormatting sqref="B50:I53 B56:I63 B65:I72 B75:I82 B84:I91 B95:I101 B103:I109 B113:I124 B126:I137 B141:I144 B147:I156 B158:I167 B170:I179 B182 B191 B200 B209 B218">
    <cfRule type="containsBlanks" dxfId="62" priority="2">
      <formula>LEN(TRIM(B50))=0</formula>
    </cfRule>
  </conditionalFormatting>
  <conditionalFormatting sqref="C33:C36">
    <cfRule type="containsBlanks" dxfId="61" priority="4">
      <formula>LEN(TRIM(C33))=0</formula>
    </cfRule>
  </conditionalFormatting>
  <conditionalFormatting sqref="C40:C43">
    <cfRule type="containsBlanks" dxfId="60" priority="3">
      <formula>LEN(TRIM(C40))=0</formula>
    </cfRule>
  </conditionalFormatting>
  <conditionalFormatting sqref="C9:I10 C13:I15 B191:I198 B200:I207 B209:I216 B218:I225">
    <cfRule type="containsBlanks" dxfId="59" priority="5">
      <formula>LEN(TRIM(B9))=0</formula>
    </cfRule>
  </conditionalFormatting>
  <conditionalFormatting sqref="C11:I12 C16:I16">
    <cfRule type="containsBlanks" dxfId="58" priority="8">
      <formula>LEN(TRIM(C11))=0</formula>
    </cfRule>
  </conditionalFormatting>
  <conditionalFormatting sqref="C21:I25 C8 C19:I19 C20 C28:C29">
    <cfRule type="containsBlanks" dxfId="57" priority="11">
      <formula>LEN(TRIM(C8))=0</formula>
    </cfRule>
  </conditionalFormatting>
  <conditionalFormatting sqref="C21:I25">
    <cfRule type="containsBlanks" dxfId="56" priority="1">
      <formula>LEN(TRIM(C21))=0</formula>
    </cfRule>
  </conditionalFormatting>
  <conditionalFormatting sqref="D33:I36 G37 I37">
    <cfRule type="containsBlanks" dxfId="55" priority="10">
      <formula>LEN(TRIM(D33))=0</formula>
    </cfRule>
  </conditionalFormatting>
  <conditionalFormatting sqref="D40:I43 G44 I44">
    <cfRule type="containsBlanks" dxfId="54" priority="9">
      <formula>LEN(TRIM(D40))=0</formula>
    </cfRule>
  </conditionalFormatting>
  <dataValidations count="4">
    <dataValidation type="list" allowBlank="1" showInputMessage="1" showErrorMessage="1" sqref="C11:I11" xr:uid="{8CD3BE46-40AF-4FEF-AB93-B8BB97A4EF1D}">
      <formula1>対策種類</formula1>
    </dataValidation>
    <dataValidation type="list" allowBlank="1" showInputMessage="1" showErrorMessage="1" sqref="C12:I12" xr:uid="{EB5F4E94-491A-4F5A-A660-F89160D568AA}">
      <formula1>システム・設備区分</formula1>
    </dataValidation>
    <dataValidation type="list" allowBlank="1" showInputMessage="1" showErrorMessage="1" sqref="C16:I16" xr:uid="{21CB5D2E-070D-4E09-AD85-81911954F957}">
      <formula1>補助対象の種類</formula1>
    </dataValidation>
    <dataValidation type="list" allowBlank="1" showInputMessage="1" showErrorMessage="1" sqref="B40:B43 B33:B36" xr:uid="{B4F064ED-5A3D-43DC-88D8-B5452B464E48}">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91CDDC"/>
  </sheetPr>
  <dimension ref="B1:F29"/>
  <sheetViews>
    <sheetView showGridLines="0" view="pageBreakPreview" zoomScale="80" zoomScaleNormal="80" zoomScaleSheetLayoutView="80" workbookViewId="0">
      <selection activeCell="O3" sqref="O3:R3"/>
    </sheetView>
  </sheetViews>
  <sheetFormatPr defaultRowHeight="13.5"/>
  <cols>
    <col min="1" max="1" width="3.375" customWidth="1"/>
    <col min="2" max="2" width="18.125" customWidth="1"/>
    <col min="4" max="4" width="12.75" customWidth="1"/>
    <col min="5" max="5" width="10.25" bestFit="1" customWidth="1"/>
    <col min="6" max="6" width="44" customWidth="1"/>
    <col min="7" max="8" width="8.875" customWidth="1"/>
    <col min="9" max="9" width="8.875"/>
  </cols>
  <sheetData>
    <row r="1" spans="2:6" ht="30" customHeight="1"/>
    <row r="2" spans="2:6" ht="12" customHeight="1">
      <c r="F2" s="153"/>
    </row>
    <row r="3" spans="2:6" ht="17.25" customHeight="1">
      <c r="B3" s="148" t="str">
        <f ca="1">MID(CELL("filename",A1),FIND("]",CELL("filename",K2))+1,3)</f>
        <v>別添7</v>
      </c>
      <c r="F3" s="153"/>
    </row>
    <row r="4" spans="2:6" ht="14.25">
      <c r="B4" s="147"/>
    </row>
    <row r="5" spans="2:6" ht="14.25">
      <c r="B5" s="1822" t="s">
        <v>1097</v>
      </c>
      <c r="C5" s="1822"/>
      <c r="D5" s="1822"/>
      <c r="E5" s="1822"/>
      <c r="F5" s="1822"/>
    </row>
    <row r="6" spans="2:6" ht="14.25" thickBot="1"/>
    <row r="7" spans="2:6">
      <c r="B7" s="1811" t="s">
        <v>157</v>
      </c>
      <c r="C7" s="1812"/>
      <c r="D7" s="1815" t="s">
        <v>1095</v>
      </c>
      <c r="E7" s="1816"/>
      <c r="F7" s="1819" t="s">
        <v>1096</v>
      </c>
    </row>
    <row r="8" spans="2:6">
      <c r="B8" s="1813"/>
      <c r="C8" s="1814"/>
      <c r="D8" s="1817"/>
      <c r="E8" s="1818"/>
      <c r="F8" s="1820"/>
    </row>
    <row r="9" spans="2:6" ht="14.25" thickBot="1">
      <c r="B9" s="114"/>
      <c r="C9" s="117" t="s">
        <v>163</v>
      </c>
      <c r="D9" s="116" t="s">
        <v>1095</v>
      </c>
      <c r="E9" s="115" t="s">
        <v>1067</v>
      </c>
      <c r="F9" s="1821"/>
    </row>
    <row r="10" spans="2:6" ht="30" customHeight="1">
      <c r="B10" s="655"/>
      <c r="C10" s="658" t="str">
        <f t="shared" ref="C10:C26" si="0">IF(OR($B10="",$B10="（未選択）"),"",VLOOKUP($B10,単位と係数,4,FALSE))</f>
        <v/>
      </c>
      <c r="D10" s="664"/>
      <c r="E10" s="661" t="str">
        <f>IF(OR($B10="",$B10="（未選択）"),"","千円/"&amp;$C10)</f>
        <v/>
      </c>
      <c r="F10" s="667"/>
    </row>
    <row r="11" spans="2:6" ht="30" customHeight="1">
      <c r="B11" s="656"/>
      <c r="C11" s="659" t="str">
        <f t="shared" si="0"/>
        <v/>
      </c>
      <c r="D11" s="665"/>
      <c r="E11" s="662" t="str">
        <f t="shared" ref="E11:E26" si="1">IF(OR($B11="",$B11="（未選択）"),"","千円/"&amp;$C11)</f>
        <v/>
      </c>
      <c r="F11" s="668"/>
    </row>
    <row r="12" spans="2:6" ht="30" customHeight="1">
      <c r="B12" s="656"/>
      <c r="C12" s="659" t="str">
        <f t="shared" si="0"/>
        <v/>
      </c>
      <c r="D12" s="665"/>
      <c r="E12" s="662" t="str">
        <f t="shared" si="1"/>
        <v/>
      </c>
      <c r="F12" s="669"/>
    </row>
    <row r="13" spans="2:6" ht="30" customHeight="1">
      <c r="B13" s="656"/>
      <c r="C13" s="659" t="str">
        <f t="shared" si="0"/>
        <v/>
      </c>
      <c r="D13" s="665"/>
      <c r="E13" s="662" t="str">
        <f t="shared" si="1"/>
        <v/>
      </c>
      <c r="F13" s="669"/>
    </row>
    <row r="14" spans="2:6" ht="30" customHeight="1">
      <c r="B14" s="656"/>
      <c r="C14" s="659" t="str">
        <f t="shared" si="0"/>
        <v/>
      </c>
      <c r="D14" s="665"/>
      <c r="E14" s="662" t="str">
        <f t="shared" si="1"/>
        <v/>
      </c>
      <c r="F14" s="669"/>
    </row>
    <row r="15" spans="2:6" ht="30" customHeight="1">
      <c r="B15" s="656"/>
      <c r="C15" s="659" t="str">
        <f t="shared" si="0"/>
        <v/>
      </c>
      <c r="D15" s="665"/>
      <c r="E15" s="662" t="str">
        <f t="shared" si="1"/>
        <v/>
      </c>
      <c r="F15" s="669"/>
    </row>
    <row r="16" spans="2:6" ht="30" customHeight="1">
      <c r="B16" s="656"/>
      <c r="C16" s="659" t="str">
        <f t="shared" si="0"/>
        <v/>
      </c>
      <c r="D16" s="665"/>
      <c r="E16" s="662" t="str">
        <f t="shared" si="1"/>
        <v/>
      </c>
      <c r="F16" s="669"/>
    </row>
    <row r="17" spans="2:6" ht="30" customHeight="1">
      <c r="B17" s="656"/>
      <c r="C17" s="659" t="str">
        <f t="shared" si="0"/>
        <v/>
      </c>
      <c r="D17" s="665"/>
      <c r="E17" s="662" t="str">
        <f t="shared" si="1"/>
        <v/>
      </c>
      <c r="F17" s="669"/>
    </row>
    <row r="18" spans="2:6" ht="30" customHeight="1">
      <c r="B18" s="656"/>
      <c r="C18" s="659" t="str">
        <f t="shared" si="0"/>
        <v/>
      </c>
      <c r="D18" s="665"/>
      <c r="E18" s="662" t="str">
        <f t="shared" si="1"/>
        <v/>
      </c>
      <c r="F18" s="669"/>
    </row>
    <row r="19" spans="2:6" ht="30" customHeight="1">
      <c r="B19" s="656"/>
      <c r="C19" s="659" t="str">
        <f t="shared" si="0"/>
        <v/>
      </c>
      <c r="D19" s="665"/>
      <c r="E19" s="662" t="str">
        <f t="shared" si="1"/>
        <v/>
      </c>
      <c r="F19" s="669"/>
    </row>
    <row r="20" spans="2:6" ht="30" customHeight="1">
      <c r="B20" s="656"/>
      <c r="C20" s="659" t="str">
        <f t="shared" si="0"/>
        <v/>
      </c>
      <c r="D20" s="665"/>
      <c r="E20" s="662" t="str">
        <f t="shared" si="1"/>
        <v/>
      </c>
      <c r="F20" s="669"/>
    </row>
    <row r="21" spans="2:6" ht="30" customHeight="1">
      <c r="B21" s="656"/>
      <c r="C21" s="659" t="str">
        <f t="shared" si="0"/>
        <v/>
      </c>
      <c r="D21" s="665"/>
      <c r="E21" s="662" t="str">
        <f t="shared" si="1"/>
        <v/>
      </c>
      <c r="F21" s="669"/>
    </row>
    <row r="22" spans="2:6" ht="30" customHeight="1">
      <c r="B22" s="656"/>
      <c r="C22" s="659" t="str">
        <f t="shared" si="0"/>
        <v/>
      </c>
      <c r="D22" s="665"/>
      <c r="E22" s="662" t="str">
        <f t="shared" si="1"/>
        <v/>
      </c>
      <c r="F22" s="669"/>
    </row>
    <row r="23" spans="2:6" ht="30" customHeight="1">
      <c r="B23" s="656"/>
      <c r="C23" s="659" t="str">
        <f t="shared" si="0"/>
        <v/>
      </c>
      <c r="D23" s="665"/>
      <c r="E23" s="662" t="str">
        <f t="shared" si="1"/>
        <v/>
      </c>
      <c r="F23" s="669"/>
    </row>
    <row r="24" spans="2:6" ht="30" customHeight="1">
      <c r="B24" s="656"/>
      <c r="C24" s="659" t="str">
        <f t="shared" si="0"/>
        <v/>
      </c>
      <c r="D24" s="665"/>
      <c r="E24" s="662" t="str">
        <f t="shared" si="1"/>
        <v/>
      </c>
      <c r="F24" s="669"/>
    </row>
    <row r="25" spans="2:6" ht="30" customHeight="1">
      <c r="B25" s="656"/>
      <c r="C25" s="659" t="str">
        <f t="shared" si="0"/>
        <v/>
      </c>
      <c r="D25" s="665"/>
      <c r="E25" s="662" t="str">
        <f t="shared" si="1"/>
        <v/>
      </c>
      <c r="F25" s="669"/>
    </row>
    <row r="26" spans="2:6" ht="30" customHeight="1" thickBot="1">
      <c r="B26" s="657"/>
      <c r="C26" s="660" t="str">
        <f t="shared" si="0"/>
        <v/>
      </c>
      <c r="D26" s="666"/>
      <c r="E26" s="663" t="str">
        <f t="shared" si="1"/>
        <v/>
      </c>
      <c r="F26" s="670"/>
    </row>
    <row r="27" spans="2:6" ht="30" customHeight="1">
      <c r="B27" s="320"/>
      <c r="C27" s="322"/>
      <c r="D27" s="951"/>
      <c r="E27" s="952"/>
      <c r="F27" s="953"/>
    </row>
    <row r="28" spans="2:6" ht="30" customHeight="1">
      <c r="B28" s="318"/>
      <c r="C28" s="322"/>
      <c r="D28" s="665"/>
      <c r="E28" s="954"/>
      <c r="F28" s="669"/>
    </row>
    <row r="29" spans="2:6" ht="30" customHeight="1" thickBot="1">
      <c r="B29" s="319"/>
      <c r="C29" s="323"/>
      <c r="D29" s="238"/>
      <c r="E29" s="321"/>
      <c r="F29" s="118"/>
    </row>
  </sheetData>
  <sheetProtection sheet="1" formatRows="0"/>
  <mergeCells count="4">
    <mergeCell ref="B7:C8"/>
    <mergeCell ref="D7:E8"/>
    <mergeCell ref="F7:F9"/>
    <mergeCell ref="B5:F5"/>
  </mergeCells>
  <phoneticPr fontId="9"/>
  <conditionalFormatting sqref="C10:C26 E10:E26">
    <cfRule type="containsBlanks" dxfId="53" priority="2">
      <formula>LEN(TRIM(C10))=0</formula>
    </cfRule>
  </conditionalFormatting>
  <conditionalFormatting sqref="D10:D26 F10:F26">
    <cfRule type="containsBlanks" dxfId="52" priority="1">
      <formula>LEN(TRIM(D10))=0</formula>
    </cfRule>
  </conditionalFormatting>
  <conditionalFormatting sqref="G3 B10:B26">
    <cfRule type="containsBlanks" dxfId="51" priority="3">
      <formula>LEN(TRIM(B3))=0</formula>
    </cfRule>
  </conditionalFormatting>
  <dataValidations count="1">
    <dataValidation type="list" allowBlank="1" showInputMessage="1" showErrorMessage="1" sqref="B10:B26" xr:uid="{00000000-0002-0000-0A00-000000000000}">
      <formula1>活動種別</formula1>
    </dataValidation>
  </dataValidations>
  <pageMargins left="0.51181102362204722" right="0.51181102362204722" top="0.55118110236220474" bottom="0.55118110236220474" header="0.31496062992125984" footer="0.31496062992125984"/>
  <pageSetup paperSize="9"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73F72-8930-4D83-9A7D-AA85C69AF160}">
  <sheetPr>
    <tabColor rgb="FF00B0F0"/>
  </sheetPr>
  <dimension ref="A1:CE67"/>
  <sheetViews>
    <sheetView topLeftCell="B4" workbookViewId="0">
      <selection activeCell="B4" sqref="B4"/>
    </sheetView>
  </sheetViews>
  <sheetFormatPr defaultColWidth="8.75" defaultRowHeight="12"/>
  <cols>
    <col min="1" max="1" width="2.25" style="1224" customWidth="1"/>
    <col min="2" max="37" width="2.25" style="1016" customWidth="1"/>
    <col min="38" max="40" width="2.25" style="1224" customWidth="1"/>
    <col min="41" max="76" width="2.25" style="1016" customWidth="1"/>
    <col min="77" max="81" width="8.75" style="1016"/>
    <col min="82" max="82" width="8.75" style="1238" hidden="1" customWidth="1"/>
    <col min="83" max="83" width="8.75" style="1016" hidden="1" customWidth="1"/>
    <col min="84" max="16384" width="8.75" style="1016"/>
  </cols>
  <sheetData>
    <row r="1" spans="2:83" s="1224" customFormat="1">
      <c r="CD1" s="1225"/>
    </row>
    <row r="2" spans="2:83" s="1224" customFormat="1">
      <c r="CD2" s="1225"/>
    </row>
    <row r="3" spans="2:83" s="1224" customFormat="1" ht="12" customHeight="1">
      <c r="CD3" s="1225"/>
    </row>
    <row r="4" spans="2:83" ht="12" customHeight="1" thickBot="1">
      <c r="B4" s="1226" t="s">
        <v>3924</v>
      </c>
      <c r="C4" s="1226"/>
      <c r="D4" s="1226"/>
      <c r="E4" s="1226"/>
      <c r="F4" s="1226"/>
      <c r="G4" s="1226"/>
      <c r="H4" s="1226"/>
      <c r="I4" s="1226"/>
      <c r="J4" s="1226"/>
      <c r="K4" s="1227"/>
      <c r="L4" s="1227"/>
      <c r="M4" s="1227"/>
      <c r="N4" s="1227"/>
      <c r="O4" s="1227"/>
      <c r="P4" s="1227"/>
      <c r="Q4" s="1227"/>
      <c r="R4" s="1227"/>
      <c r="S4" s="1227"/>
      <c r="T4" s="1227"/>
      <c r="U4" s="1227"/>
      <c r="V4" s="1227"/>
      <c r="AO4" s="1228" t="s">
        <v>3911</v>
      </c>
      <c r="AP4" s="1228"/>
      <c r="AQ4" s="1228"/>
      <c r="AR4" s="1228"/>
      <c r="AS4" s="1228"/>
      <c r="AT4" s="1228"/>
      <c r="AW4" s="1061" t="s">
        <v>3912</v>
      </c>
      <c r="BA4" s="1229"/>
      <c r="BB4" s="1230"/>
      <c r="BC4" s="1231" t="s">
        <v>3913</v>
      </c>
      <c r="BD4" s="1232"/>
      <c r="BE4" s="1233"/>
      <c r="BF4" s="1234"/>
      <c r="BG4" s="1235"/>
      <c r="BH4" s="1231" t="s">
        <v>3914</v>
      </c>
      <c r="BI4" s="1232"/>
      <c r="BJ4" s="1236"/>
      <c r="BK4" s="1237"/>
      <c r="BL4" s="1231" t="s">
        <v>3915</v>
      </c>
      <c r="BM4" s="1232"/>
      <c r="BN4" s="1233"/>
      <c r="CE4" s="1016" t="s">
        <v>3916</v>
      </c>
    </row>
    <row r="5" spans="2:83" ht="12" customHeight="1" thickBot="1">
      <c r="B5" s="1227"/>
      <c r="C5" s="1227"/>
      <c r="D5" s="1227"/>
      <c r="E5" s="1227"/>
      <c r="F5" s="1226" t="s">
        <v>3917</v>
      </c>
      <c r="G5" s="1227"/>
      <c r="H5" s="1227"/>
      <c r="I5" s="1227"/>
      <c r="J5" s="1227"/>
      <c r="K5" s="1227"/>
      <c r="L5" s="1227"/>
      <c r="M5" s="1227"/>
      <c r="N5" s="1227"/>
      <c r="O5" s="1227"/>
      <c r="P5" s="1227"/>
      <c r="Q5" s="1227"/>
      <c r="R5" s="1227"/>
      <c r="S5" s="1227"/>
      <c r="T5" s="1227"/>
      <c r="U5" s="1227"/>
      <c r="V5" s="1227"/>
      <c r="AO5" s="1239" t="s">
        <v>3918</v>
      </c>
      <c r="CE5" s="1240" t="b">
        <v>0</v>
      </c>
    </row>
    <row r="6" spans="2:83" ht="12" customHeight="1" thickBot="1"/>
    <row r="7" spans="2:83" ht="12" customHeight="1" thickBot="1">
      <c r="B7" s="1830" t="s">
        <v>3919</v>
      </c>
      <c r="C7" s="1831"/>
      <c r="D7" s="1831"/>
      <c r="E7" s="1832"/>
      <c r="F7" s="1823">
        <v>1</v>
      </c>
      <c r="G7" s="1824"/>
      <c r="H7" s="1824"/>
      <c r="I7" s="1825"/>
      <c r="AO7" s="1830" t="s">
        <v>3919</v>
      </c>
      <c r="AP7" s="1831"/>
      <c r="AQ7" s="1831"/>
      <c r="AR7" s="1832"/>
      <c r="AS7" s="1823">
        <v>1</v>
      </c>
      <c r="AT7" s="1824"/>
      <c r="AU7" s="1824"/>
      <c r="AV7" s="1825"/>
    </row>
    <row r="8" spans="2:83" ht="12" customHeight="1" thickBot="1"/>
    <row r="9" spans="2:83" ht="12" customHeight="1" thickBot="1">
      <c r="B9" s="1826" t="s">
        <v>3920</v>
      </c>
      <c r="C9" s="1827"/>
      <c r="D9" s="1827"/>
      <c r="E9" s="1828"/>
      <c r="AO9" s="1826" t="s">
        <v>3920</v>
      </c>
      <c r="AP9" s="1827"/>
      <c r="AQ9" s="1827"/>
      <c r="AR9" s="1828"/>
      <c r="AS9" s="1241"/>
      <c r="BS9" s="1241"/>
      <c r="BT9" s="1241"/>
      <c r="BU9" s="1241"/>
      <c r="BV9" s="1241"/>
      <c r="BW9" s="1241"/>
      <c r="BX9" s="1241"/>
    </row>
    <row r="10" spans="2:83" ht="12" customHeight="1" thickBot="1">
      <c r="B10" s="1242"/>
      <c r="C10" s="1243"/>
      <c r="D10" s="1243"/>
      <c r="E10" s="1243"/>
      <c r="F10" s="1243"/>
      <c r="G10" s="1243"/>
      <c r="H10" s="1243"/>
      <c r="I10" s="1243"/>
      <c r="J10" s="1243"/>
      <c r="K10" s="1243"/>
      <c r="L10" s="1243"/>
      <c r="M10" s="1243"/>
      <c r="N10" s="1243"/>
      <c r="O10" s="1243"/>
      <c r="P10" s="1243"/>
      <c r="Q10" s="1243"/>
      <c r="R10" s="1243"/>
      <c r="S10" s="1243"/>
      <c r="T10" s="1243"/>
      <c r="U10" s="1243"/>
      <c r="V10" s="1243"/>
      <c r="W10" s="1243"/>
      <c r="X10" s="1243"/>
      <c r="Y10" s="1243"/>
      <c r="Z10" s="1243"/>
      <c r="AA10" s="1243"/>
      <c r="AB10" s="1243"/>
      <c r="AC10" s="1243"/>
      <c r="AD10" s="1243"/>
      <c r="AE10" s="1243"/>
      <c r="AF10" s="1243"/>
      <c r="AG10" s="1243"/>
      <c r="AH10" s="1243"/>
      <c r="AI10" s="1243"/>
      <c r="AJ10" s="1243"/>
      <c r="AK10" s="1244"/>
      <c r="AO10" s="1245"/>
      <c r="AP10" s="1246"/>
      <c r="AQ10" s="1246"/>
      <c r="AR10" s="1246"/>
      <c r="AS10" s="1246"/>
      <c r="AT10" s="1246"/>
      <c r="AU10" s="1246"/>
      <c r="AV10" s="1246"/>
      <c r="AW10" s="1246"/>
      <c r="AX10" s="1246"/>
      <c r="AY10" s="1246"/>
      <c r="AZ10" s="1246"/>
      <c r="BA10" s="1246"/>
      <c r="BB10" s="1246"/>
      <c r="BC10" s="1246"/>
      <c r="BD10" s="1246"/>
      <c r="BE10" s="1246"/>
      <c r="BF10" s="1246"/>
      <c r="BG10" s="1246"/>
      <c r="BH10" s="1246"/>
      <c r="BI10" s="1246"/>
      <c r="BJ10" s="1246"/>
      <c r="BK10" s="1246"/>
      <c r="BL10" s="1246"/>
      <c r="BM10" s="1246"/>
      <c r="BN10" s="1246"/>
      <c r="BO10" s="1246"/>
      <c r="BP10" s="1246"/>
      <c r="BQ10" s="1246"/>
      <c r="BR10" s="1246"/>
      <c r="BS10" s="1246"/>
      <c r="BT10" s="1246"/>
      <c r="BU10" s="1246"/>
      <c r="BV10" s="1246"/>
      <c r="BW10" s="1246"/>
      <c r="BX10" s="1247"/>
      <c r="CE10" s="1016" t="s">
        <v>3921</v>
      </c>
    </row>
    <row r="11" spans="2:83" ht="12" customHeight="1" thickBot="1">
      <c r="B11" s="1248"/>
      <c r="C11" s="1249"/>
      <c r="D11" s="1249"/>
      <c r="E11" s="1249"/>
      <c r="F11" s="1249"/>
      <c r="G11" s="1249"/>
      <c r="H11" s="1249"/>
      <c r="I11" s="1249"/>
      <c r="J11" s="1249"/>
      <c r="K11" s="1249"/>
      <c r="L11" s="1249"/>
      <c r="M11" s="1249"/>
      <c r="N11" s="1249"/>
      <c r="O11" s="1249"/>
      <c r="P11" s="1249"/>
      <c r="Q11" s="1249"/>
      <c r="R11" s="1249"/>
      <c r="S11" s="1249"/>
      <c r="T11" s="1249"/>
      <c r="U11" s="1249"/>
      <c r="V11" s="1249"/>
      <c r="W11" s="1249"/>
      <c r="X11" s="1249"/>
      <c r="Y11" s="1249"/>
      <c r="Z11" s="1249"/>
      <c r="AA11" s="1249"/>
      <c r="AB11" s="1249"/>
      <c r="AC11" s="1249"/>
      <c r="AD11" s="1249"/>
      <c r="AE11" s="1249"/>
      <c r="AF11" s="1249"/>
      <c r="AG11" s="1249"/>
      <c r="AH11" s="1249"/>
      <c r="AI11" s="1249"/>
      <c r="AJ11" s="1249"/>
      <c r="AK11" s="1250"/>
      <c r="AO11" s="1251"/>
      <c r="AP11" s="1252"/>
      <c r="AQ11" s="1252"/>
      <c r="AR11" s="1252"/>
      <c r="AS11" s="1252"/>
      <c r="AT11" s="1252"/>
      <c r="AU11" s="1252"/>
      <c r="AV11" s="1252"/>
      <c r="AW11" s="1252"/>
      <c r="AX11" s="1252"/>
      <c r="AY11" s="1252"/>
      <c r="AZ11" s="1252"/>
      <c r="BA11" s="1252"/>
      <c r="BB11" s="1252"/>
      <c r="BC11" s="1252"/>
      <c r="BD11" s="1252"/>
      <c r="BE11" s="1252"/>
      <c r="BF11" s="1252"/>
      <c r="BG11" s="1252"/>
      <c r="BH11" s="1252"/>
      <c r="BI11" s="1252"/>
      <c r="BJ11" s="1252"/>
      <c r="BK11" s="1252"/>
      <c r="BL11" s="1252"/>
      <c r="BM11" s="1252"/>
      <c r="BN11" s="1252"/>
      <c r="BO11" s="1252"/>
      <c r="BP11" s="1252"/>
      <c r="BQ11" s="1252"/>
      <c r="BR11" s="1252"/>
      <c r="BS11" s="1252"/>
      <c r="BT11" s="1252"/>
      <c r="BU11" s="1252"/>
      <c r="BV11" s="1252"/>
      <c r="BW11" s="1252"/>
      <c r="BX11" s="1253"/>
      <c r="CE11" s="1254">
        <f>IF(MID(B4,3,LEN(B4))="診断報告書","---",541)</f>
        <v>541</v>
      </c>
    </row>
    <row r="12" spans="2:83" ht="12" customHeight="1">
      <c r="B12" s="1248"/>
      <c r="C12" s="1249"/>
      <c r="D12" s="1249"/>
      <c r="E12" s="1249"/>
      <c r="F12" s="1249"/>
      <c r="G12" s="1249"/>
      <c r="H12" s="1249"/>
      <c r="I12" s="1249"/>
      <c r="J12" s="1249"/>
      <c r="K12" s="1249"/>
      <c r="L12" s="1249"/>
      <c r="M12" s="1249"/>
      <c r="N12" s="1249"/>
      <c r="O12" s="1249"/>
      <c r="P12" s="1249"/>
      <c r="Q12" s="1249"/>
      <c r="R12" s="1249"/>
      <c r="S12" s="1249"/>
      <c r="T12" s="1249"/>
      <c r="U12" s="1249"/>
      <c r="V12" s="1249"/>
      <c r="W12" s="1249"/>
      <c r="X12" s="1249"/>
      <c r="Y12" s="1249"/>
      <c r="Z12" s="1249"/>
      <c r="AA12" s="1249"/>
      <c r="AB12" s="1249"/>
      <c r="AC12" s="1249"/>
      <c r="AD12" s="1249"/>
      <c r="AE12" s="1249"/>
      <c r="AF12" s="1249"/>
      <c r="AG12" s="1249"/>
      <c r="AH12" s="1249"/>
      <c r="AI12" s="1249"/>
      <c r="AJ12" s="1249"/>
      <c r="AK12" s="1250"/>
      <c r="AO12" s="1251"/>
      <c r="AP12" s="1252"/>
      <c r="AQ12" s="1252"/>
      <c r="AR12" s="1252"/>
      <c r="AS12" s="1252"/>
      <c r="AT12" s="1252"/>
      <c r="AU12" s="1252"/>
      <c r="AV12" s="1252"/>
      <c r="AW12" s="1252"/>
      <c r="AX12" s="1252"/>
      <c r="AY12" s="1252"/>
      <c r="AZ12" s="1252"/>
      <c r="BA12" s="1252"/>
      <c r="BB12" s="1252"/>
      <c r="BC12" s="1252"/>
      <c r="BD12" s="1252"/>
      <c r="BE12" s="1252"/>
      <c r="BF12" s="1252"/>
      <c r="BG12" s="1252"/>
      <c r="BH12" s="1252"/>
      <c r="BI12" s="1252"/>
      <c r="BJ12" s="1252"/>
      <c r="BK12" s="1252"/>
      <c r="BL12" s="1252"/>
      <c r="BM12" s="1252"/>
      <c r="BN12" s="1252"/>
      <c r="BO12" s="1252"/>
      <c r="BP12" s="1252"/>
      <c r="BQ12" s="1252"/>
      <c r="BR12" s="1252"/>
      <c r="BS12" s="1252"/>
      <c r="BT12" s="1252"/>
      <c r="BU12" s="1252"/>
      <c r="BV12" s="1252"/>
      <c r="BW12" s="1252"/>
      <c r="BX12" s="1253"/>
    </row>
    <row r="13" spans="2:83" ht="12" customHeight="1">
      <c r="B13" s="1248"/>
      <c r="C13" s="1249"/>
      <c r="D13" s="1249"/>
      <c r="E13" s="1249"/>
      <c r="F13" s="1249"/>
      <c r="G13" s="1249"/>
      <c r="H13" s="1249"/>
      <c r="I13" s="1249"/>
      <c r="J13" s="1249"/>
      <c r="K13" s="1249"/>
      <c r="L13" s="1249"/>
      <c r="M13" s="1249"/>
      <c r="N13" s="1249"/>
      <c r="O13" s="1249"/>
      <c r="P13" s="1249"/>
      <c r="Q13" s="1249"/>
      <c r="R13" s="1249"/>
      <c r="S13" s="1249"/>
      <c r="T13" s="1249"/>
      <c r="U13" s="1249"/>
      <c r="V13" s="1249"/>
      <c r="W13" s="1249"/>
      <c r="X13" s="1249"/>
      <c r="Y13" s="1249"/>
      <c r="Z13" s="1249"/>
      <c r="AA13" s="1249"/>
      <c r="AB13" s="1249"/>
      <c r="AC13" s="1249"/>
      <c r="AD13" s="1249"/>
      <c r="AE13" s="1249"/>
      <c r="AF13" s="1249"/>
      <c r="AG13" s="1249"/>
      <c r="AH13" s="1249"/>
      <c r="AI13" s="1249"/>
      <c r="AJ13" s="1249"/>
      <c r="AK13" s="1250"/>
      <c r="AO13" s="1251"/>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3"/>
    </row>
    <row r="14" spans="2:83" ht="12" customHeight="1">
      <c r="B14" s="1248"/>
      <c r="C14" s="1249"/>
      <c r="D14" s="1829"/>
      <c r="E14" s="1665"/>
      <c r="F14" s="1665"/>
      <c r="G14" s="1665"/>
      <c r="H14" s="1249"/>
      <c r="I14" s="1249"/>
      <c r="J14" s="1249"/>
      <c r="K14" s="1249"/>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c r="AH14" s="1249"/>
      <c r="AI14" s="1249"/>
      <c r="AJ14" s="1249"/>
      <c r="AK14" s="1250"/>
      <c r="AO14" s="1251"/>
      <c r="AP14" s="1252"/>
      <c r="AQ14" s="1252"/>
      <c r="AR14" s="1252"/>
      <c r="AS14" s="1252"/>
      <c r="AT14" s="1252"/>
      <c r="AU14" s="1252"/>
      <c r="AV14" s="1252"/>
      <c r="AW14" s="1252"/>
      <c r="AX14" s="1252"/>
      <c r="AY14" s="1252"/>
      <c r="AZ14" s="1252"/>
      <c r="BA14" s="1252"/>
      <c r="BB14" s="1252"/>
      <c r="BC14" s="1252"/>
      <c r="BD14" s="1252"/>
      <c r="BE14" s="1252"/>
      <c r="BF14" s="1252"/>
      <c r="BG14" s="1252"/>
      <c r="BH14" s="1252"/>
      <c r="BI14" s="1252"/>
      <c r="BJ14" s="1252"/>
      <c r="BK14" s="1252"/>
      <c r="BL14" s="1252"/>
      <c r="BM14" s="1252"/>
      <c r="BN14" s="1252"/>
      <c r="BO14" s="1252"/>
      <c r="BP14" s="1252"/>
      <c r="BQ14" s="1252"/>
      <c r="BR14" s="1252"/>
      <c r="BS14" s="1252"/>
      <c r="BT14" s="1252"/>
      <c r="BU14" s="1252"/>
      <c r="BV14" s="1252"/>
      <c r="BW14" s="1252"/>
      <c r="BX14" s="1253"/>
    </row>
    <row r="15" spans="2:83" ht="12" customHeight="1">
      <c r="B15" s="1248"/>
      <c r="C15" s="1249"/>
      <c r="D15" s="1665"/>
      <c r="E15" s="1665"/>
      <c r="F15" s="1665"/>
      <c r="G15" s="1665"/>
      <c r="H15" s="1249"/>
      <c r="I15" s="1249"/>
      <c r="J15" s="1249"/>
      <c r="K15" s="1249"/>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c r="AH15" s="1249"/>
      <c r="AI15" s="1249"/>
      <c r="AJ15" s="1249"/>
      <c r="AK15" s="1250"/>
      <c r="AO15" s="1251"/>
      <c r="AP15" s="1252"/>
      <c r="AQ15" s="1252"/>
      <c r="AR15" s="1252"/>
      <c r="AS15" s="1252"/>
      <c r="AT15" s="1252"/>
      <c r="AU15" s="1252"/>
      <c r="AV15" s="1252"/>
      <c r="AW15" s="1252"/>
      <c r="AX15" s="1252"/>
      <c r="AY15" s="1252"/>
      <c r="AZ15" s="1252"/>
      <c r="BA15" s="1252"/>
      <c r="BB15" s="1252"/>
      <c r="BC15" s="1252"/>
      <c r="BD15" s="1252"/>
      <c r="BE15" s="1252"/>
      <c r="BF15" s="1252"/>
      <c r="BG15" s="1252"/>
      <c r="BH15" s="1252"/>
      <c r="BI15" s="1252"/>
      <c r="BJ15" s="1252"/>
      <c r="BK15" s="1252"/>
      <c r="BL15" s="1252"/>
      <c r="BM15" s="1252"/>
      <c r="BN15" s="1252"/>
      <c r="BO15" s="1252"/>
      <c r="BP15" s="1252"/>
      <c r="BQ15" s="1252"/>
      <c r="BR15" s="1252"/>
      <c r="BS15" s="1252"/>
      <c r="BT15" s="1252"/>
      <c r="BU15" s="1252"/>
      <c r="BV15" s="1252"/>
      <c r="BW15" s="1252"/>
      <c r="BX15" s="1253"/>
    </row>
    <row r="16" spans="2:83" ht="12" customHeight="1">
      <c r="B16" s="1248"/>
      <c r="C16" s="1249"/>
      <c r="D16" s="1249"/>
      <c r="E16" s="1249"/>
      <c r="F16" s="1249"/>
      <c r="G16" s="1249"/>
      <c r="H16" s="1249"/>
      <c r="I16" s="1249"/>
      <c r="J16" s="1249"/>
      <c r="K16" s="1249"/>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c r="AH16" s="1249"/>
      <c r="AI16" s="1249"/>
      <c r="AJ16" s="1249"/>
      <c r="AK16" s="1250"/>
      <c r="AO16" s="1251"/>
      <c r="AP16" s="1252"/>
      <c r="AQ16" s="1252"/>
      <c r="AR16" s="1252"/>
      <c r="AS16" s="1252"/>
      <c r="AT16" s="1252"/>
      <c r="AU16" s="1252"/>
      <c r="AV16" s="1252"/>
      <c r="AW16" s="1252"/>
      <c r="AX16" s="1252"/>
      <c r="AY16" s="1252"/>
      <c r="AZ16" s="1252"/>
      <c r="BA16" s="1252"/>
      <c r="BB16" s="1252"/>
      <c r="BC16" s="1252"/>
      <c r="BD16" s="1252"/>
      <c r="BE16" s="1252"/>
      <c r="BF16" s="1252"/>
      <c r="BG16" s="1252"/>
      <c r="BH16" s="1252"/>
      <c r="BI16" s="1252"/>
      <c r="BJ16" s="1252"/>
      <c r="BK16" s="1252"/>
      <c r="BL16" s="1252"/>
      <c r="BM16" s="1252"/>
      <c r="BN16" s="1252"/>
      <c r="BO16" s="1252"/>
      <c r="BP16" s="1252"/>
      <c r="BQ16" s="1252"/>
      <c r="BR16" s="1252"/>
      <c r="BS16" s="1252"/>
      <c r="BT16" s="1252"/>
      <c r="BU16" s="1252"/>
      <c r="BV16" s="1252"/>
      <c r="BW16" s="1252"/>
      <c r="BX16" s="1253"/>
    </row>
    <row r="17" spans="2:76" ht="12" customHeight="1">
      <c r="B17" s="1248"/>
      <c r="C17" s="1249"/>
      <c r="D17" s="1249"/>
      <c r="E17" s="1249"/>
      <c r="F17" s="1249"/>
      <c r="G17" s="1249"/>
      <c r="H17" s="1249"/>
      <c r="I17" s="1249"/>
      <c r="J17" s="1249"/>
      <c r="K17" s="1249"/>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c r="AH17" s="1249"/>
      <c r="AI17" s="1249"/>
      <c r="AJ17" s="1249"/>
      <c r="AK17" s="1250"/>
      <c r="AO17" s="1251"/>
      <c r="AP17" s="1252"/>
      <c r="AQ17" s="1252"/>
      <c r="AR17" s="1252"/>
      <c r="AS17" s="1252"/>
      <c r="AT17" s="1252"/>
      <c r="AU17" s="1252"/>
      <c r="AV17" s="1252"/>
      <c r="AW17" s="1252"/>
      <c r="AX17" s="1252"/>
      <c r="AY17" s="1252"/>
      <c r="AZ17" s="1252"/>
      <c r="BA17" s="1252"/>
      <c r="BB17" s="1252"/>
      <c r="BC17" s="1252"/>
      <c r="BD17" s="1252"/>
      <c r="BE17" s="1252"/>
      <c r="BF17" s="1252"/>
      <c r="BG17" s="1252"/>
      <c r="BH17" s="1252"/>
      <c r="BI17" s="1252"/>
      <c r="BJ17" s="1252"/>
      <c r="BK17" s="1252"/>
      <c r="BL17" s="1252"/>
      <c r="BM17" s="1252"/>
      <c r="BN17" s="1252"/>
      <c r="BO17" s="1252"/>
      <c r="BP17" s="1252"/>
      <c r="BQ17" s="1252"/>
      <c r="BR17" s="1252"/>
      <c r="BS17" s="1252"/>
      <c r="BT17" s="1252"/>
      <c r="BU17" s="1252"/>
      <c r="BV17" s="1252"/>
      <c r="BW17" s="1252"/>
      <c r="BX17" s="1253"/>
    </row>
    <row r="18" spans="2:76" ht="12" customHeight="1">
      <c r="B18" s="1248"/>
      <c r="C18" s="1249"/>
      <c r="D18" s="1249"/>
      <c r="E18" s="1249"/>
      <c r="F18" s="1249"/>
      <c r="G18" s="1249"/>
      <c r="H18" s="1249"/>
      <c r="I18" s="1249"/>
      <c r="J18" s="1249"/>
      <c r="K18" s="1249"/>
      <c r="L18" s="1249"/>
      <c r="M18" s="1249"/>
      <c r="N18" s="1249"/>
      <c r="O18" s="1249"/>
      <c r="P18" s="1249"/>
      <c r="Q18" s="1249"/>
      <c r="R18" s="1249"/>
      <c r="S18" s="1249"/>
      <c r="T18" s="1249"/>
      <c r="U18" s="1249"/>
      <c r="V18" s="1249"/>
      <c r="W18" s="1249"/>
      <c r="X18" s="1249"/>
      <c r="Y18" s="1249"/>
      <c r="Z18" s="1249"/>
      <c r="AA18" s="1249"/>
      <c r="AB18" s="1249"/>
      <c r="AC18" s="1249"/>
      <c r="AD18" s="1249"/>
      <c r="AE18" s="1249"/>
      <c r="AF18" s="1249"/>
      <c r="AG18" s="1249"/>
      <c r="AH18" s="1249"/>
      <c r="AI18" s="1249"/>
      <c r="AJ18" s="1249"/>
      <c r="AK18" s="1250"/>
      <c r="AO18" s="1251"/>
      <c r="AP18" s="1252"/>
      <c r="AQ18" s="1252"/>
      <c r="AR18" s="1252"/>
      <c r="AS18" s="1252"/>
      <c r="AT18" s="1252"/>
      <c r="AU18" s="1252"/>
      <c r="AV18" s="1252"/>
      <c r="AW18" s="1252"/>
      <c r="AX18" s="1252"/>
      <c r="AY18" s="1252"/>
      <c r="AZ18" s="1252"/>
      <c r="BA18" s="1252"/>
      <c r="BB18" s="1252"/>
      <c r="BC18" s="1252"/>
      <c r="BD18" s="1252"/>
      <c r="BE18" s="1252"/>
      <c r="BF18" s="1252"/>
      <c r="BG18" s="1252"/>
      <c r="BH18" s="1252"/>
      <c r="BI18" s="1252"/>
      <c r="BJ18" s="1252"/>
      <c r="BK18" s="1252"/>
      <c r="BL18" s="1252"/>
      <c r="BM18" s="1252"/>
      <c r="BN18" s="1252"/>
      <c r="BO18" s="1252"/>
      <c r="BP18" s="1252"/>
      <c r="BQ18" s="1252"/>
      <c r="BR18" s="1252"/>
      <c r="BS18" s="1252"/>
      <c r="BT18" s="1252"/>
      <c r="BU18" s="1252"/>
      <c r="BV18" s="1252"/>
      <c r="BW18" s="1252"/>
      <c r="BX18" s="1253"/>
    </row>
    <row r="19" spans="2:76" ht="12" customHeight="1">
      <c r="B19" s="1248"/>
      <c r="C19" s="1249"/>
      <c r="D19" s="1249"/>
      <c r="E19" s="1249"/>
      <c r="F19" s="1249"/>
      <c r="G19" s="1249"/>
      <c r="H19" s="1249"/>
      <c r="I19" s="1249"/>
      <c r="J19" s="1249"/>
      <c r="K19" s="1249"/>
      <c r="L19" s="1249"/>
      <c r="M19" s="1249"/>
      <c r="N19" s="1249"/>
      <c r="O19" s="1249"/>
      <c r="P19" s="1249"/>
      <c r="Q19" s="1249"/>
      <c r="R19" s="1249"/>
      <c r="S19" s="1249"/>
      <c r="T19" s="1249"/>
      <c r="U19" s="1249"/>
      <c r="V19" s="1249"/>
      <c r="W19" s="1249"/>
      <c r="X19" s="1249"/>
      <c r="Y19" s="1249"/>
      <c r="Z19" s="1249"/>
      <c r="AA19" s="1249"/>
      <c r="AB19" s="1249"/>
      <c r="AC19" s="1249"/>
      <c r="AD19" s="1249"/>
      <c r="AE19" s="1249"/>
      <c r="AF19" s="1249"/>
      <c r="AG19" s="1249"/>
      <c r="AH19" s="1249"/>
      <c r="AI19" s="1249"/>
      <c r="AJ19" s="1249"/>
      <c r="AK19" s="1250"/>
      <c r="AO19" s="1251"/>
      <c r="AP19" s="1252"/>
      <c r="AQ19" s="1252"/>
      <c r="AR19" s="1252"/>
      <c r="AS19" s="1252"/>
      <c r="AT19" s="1252"/>
      <c r="AU19" s="1252"/>
      <c r="AV19" s="1252"/>
      <c r="AW19" s="1252"/>
      <c r="AX19" s="1252"/>
      <c r="AY19" s="1252"/>
      <c r="AZ19" s="1252"/>
      <c r="BA19" s="1252"/>
      <c r="BB19" s="1252"/>
      <c r="BC19" s="1252"/>
      <c r="BD19" s="1252"/>
      <c r="BE19" s="1252"/>
      <c r="BF19" s="1252"/>
      <c r="BG19" s="1252"/>
      <c r="BH19" s="1252"/>
      <c r="BI19" s="1252"/>
      <c r="BJ19" s="1252"/>
      <c r="BK19" s="1252"/>
      <c r="BL19" s="1252"/>
      <c r="BM19" s="1252"/>
      <c r="BN19" s="1252"/>
      <c r="BO19" s="1252"/>
      <c r="BP19" s="1252"/>
      <c r="BQ19" s="1252"/>
      <c r="BR19" s="1252"/>
      <c r="BS19" s="1252"/>
      <c r="BT19" s="1252"/>
      <c r="BU19" s="1252"/>
      <c r="BV19" s="1252"/>
      <c r="BW19" s="1252"/>
      <c r="BX19" s="1253"/>
    </row>
    <row r="20" spans="2:76" ht="12" customHeight="1">
      <c r="B20" s="1248"/>
      <c r="C20" s="1249"/>
      <c r="D20" s="1249"/>
      <c r="E20" s="1249"/>
      <c r="F20" s="1249"/>
      <c r="G20" s="1249"/>
      <c r="H20" s="1249"/>
      <c r="I20" s="1249"/>
      <c r="J20" s="1249"/>
      <c r="K20" s="1249"/>
      <c r="L20" s="1249"/>
      <c r="M20" s="1249"/>
      <c r="N20" s="1249"/>
      <c r="O20" s="1249"/>
      <c r="P20" s="1249"/>
      <c r="Q20" s="1249"/>
      <c r="R20" s="1249"/>
      <c r="S20" s="1249"/>
      <c r="T20" s="1249"/>
      <c r="U20" s="1249"/>
      <c r="V20" s="1249"/>
      <c r="W20" s="1249"/>
      <c r="X20" s="1249"/>
      <c r="Y20" s="1249"/>
      <c r="Z20" s="1249"/>
      <c r="AA20" s="1249"/>
      <c r="AB20" s="1249"/>
      <c r="AC20" s="1249"/>
      <c r="AD20" s="1249"/>
      <c r="AE20" s="1249"/>
      <c r="AF20" s="1249"/>
      <c r="AG20" s="1249"/>
      <c r="AH20" s="1249"/>
      <c r="AI20" s="1249"/>
      <c r="AJ20" s="1249"/>
      <c r="AK20" s="1250"/>
      <c r="AO20" s="1251"/>
      <c r="AP20" s="1252"/>
      <c r="AQ20" s="1252"/>
      <c r="AR20" s="1252"/>
      <c r="AS20" s="1252"/>
      <c r="AT20" s="1252"/>
      <c r="AU20" s="1252"/>
      <c r="AV20" s="1252"/>
      <c r="AW20" s="1252"/>
      <c r="AX20" s="1252"/>
      <c r="AY20" s="1252"/>
      <c r="AZ20" s="1252"/>
      <c r="BA20" s="1252"/>
      <c r="BB20" s="1252"/>
      <c r="BC20" s="1252"/>
      <c r="BD20" s="1252"/>
      <c r="BE20" s="1252"/>
      <c r="BF20" s="1252"/>
      <c r="BG20" s="1252"/>
      <c r="BH20" s="1252"/>
      <c r="BI20" s="1252"/>
      <c r="BJ20" s="1252"/>
      <c r="BK20" s="1252"/>
      <c r="BL20" s="1252"/>
      <c r="BM20" s="1252"/>
      <c r="BN20" s="1252"/>
      <c r="BO20" s="1252"/>
      <c r="BP20" s="1252"/>
      <c r="BQ20" s="1252"/>
      <c r="BR20" s="1252"/>
      <c r="BS20" s="1252"/>
      <c r="BT20" s="1252"/>
      <c r="BU20" s="1252"/>
      <c r="BV20" s="1252"/>
      <c r="BW20" s="1252"/>
      <c r="BX20" s="1253"/>
    </row>
    <row r="21" spans="2:76" ht="12" customHeight="1">
      <c r="B21" s="1248"/>
      <c r="C21" s="1249"/>
      <c r="D21" s="1249"/>
      <c r="E21" s="1249"/>
      <c r="F21" s="1249"/>
      <c r="G21" s="1249"/>
      <c r="H21" s="1249"/>
      <c r="I21" s="1249"/>
      <c r="J21" s="1249"/>
      <c r="K21" s="1249"/>
      <c r="L21" s="1249"/>
      <c r="M21" s="1249"/>
      <c r="N21" s="1249"/>
      <c r="O21" s="1249"/>
      <c r="P21" s="1249"/>
      <c r="Q21" s="1249"/>
      <c r="R21" s="1249"/>
      <c r="S21" s="1249"/>
      <c r="T21" s="1249"/>
      <c r="U21" s="1249"/>
      <c r="V21" s="1249"/>
      <c r="W21" s="1249"/>
      <c r="X21" s="1249"/>
      <c r="Y21" s="1249"/>
      <c r="Z21" s="1249"/>
      <c r="AA21" s="1249"/>
      <c r="AB21" s="1249"/>
      <c r="AC21" s="1249"/>
      <c r="AD21" s="1249"/>
      <c r="AE21" s="1249"/>
      <c r="AF21" s="1249"/>
      <c r="AG21" s="1249"/>
      <c r="AH21" s="1249"/>
      <c r="AI21" s="1249"/>
      <c r="AJ21" s="1249"/>
      <c r="AK21" s="1250"/>
      <c r="AO21" s="1251"/>
      <c r="AP21" s="1252"/>
      <c r="AQ21" s="1252"/>
      <c r="AR21" s="1252"/>
      <c r="AS21" s="1252"/>
      <c r="AT21" s="1252"/>
      <c r="AU21" s="1252"/>
      <c r="AV21" s="1252"/>
      <c r="AW21" s="1252"/>
      <c r="AX21" s="1252"/>
      <c r="AY21" s="1252"/>
      <c r="AZ21" s="1252"/>
      <c r="BA21" s="1252"/>
      <c r="BB21" s="1252"/>
      <c r="BC21" s="1252"/>
      <c r="BD21" s="1252"/>
      <c r="BE21" s="1252"/>
      <c r="BF21" s="1252"/>
      <c r="BG21" s="1252"/>
      <c r="BH21" s="1252"/>
      <c r="BI21" s="1252"/>
      <c r="BJ21" s="1252"/>
      <c r="BK21" s="1252"/>
      <c r="BL21" s="1252"/>
      <c r="BM21" s="1252"/>
      <c r="BN21" s="1252"/>
      <c r="BO21" s="1252"/>
      <c r="BP21" s="1252"/>
      <c r="BQ21" s="1252"/>
      <c r="BR21" s="1252"/>
      <c r="BS21" s="1252"/>
      <c r="BT21" s="1252"/>
      <c r="BU21" s="1252"/>
      <c r="BV21" s="1252"/>
      <c r="BW21" s="1252"/>
      <c r="BX21" s="1253"/>
    </row>
    <row r="22" spans="2:76" ht="12" customHeight="1">
      <c r="B22" s="1248"/>
      <c r="C22" s="1249"/>
      <c r="D22" s="1249"/>
      <c r="E22" s="1249"/>
      <c r="F22" s="1249"/>
      <c r="G22" s="1249"/>
      <c r="H22" s="1249"/>
      <c r="I22" s="1249"/>
      <c r="J22" s="1249"/>
      <c r="K22" s="1249"/>
      <c r="L22" s="1249"/>
      <c r="M22" s="1249"/>
      <c r="N22" s="1249"/>
      <c r="O22" s="1249"/>
      <c r="P22" s="1249"/>
      <c r="Q22" s="1249"/>
      <c r="R22" s="1249"/>
      <c r="S22" s="1249"/>
      <c r="T22" s="1249"/>
      <c r="U22" s="1249"/>
      <c r="V22" s="1249"/>
      <c r="W22" s="1249"/>
      <c r="X22" s="1249"/>
      <c r="Y22" s="1249"/>
      <c r="Z22" s="1249"/>
      <c r="AA22" s="1249"/>
      <c r="AB22" s="1249"/>
      <c r="AC22" s="1249"/>
      <c r="AD22" s="1249"/>
      <c r="AE22" s="1249"/>
      <c r="AF22" s="1249"/>
      <c r="AG22" s="1249"/>
      <c r="AH22" s="1249"/>
      <c r="AI22" s="1249"/>
      <c r="AJ22" s="1249"/>
      <c r="AK22" s="1250"/>
      <c r="AO22" s="1251"/>
      <c r="AP22" s="1252"/>
      <c r="AQ22" s="1252"/>
      <c r="AR22" s="1252"/>
      <c r="AS22" s="1252"/>
      <c r="AT22" s="1252"/>
      <c r="AU22" s="1252"/>
      <c r="AV22" s="1252"/>
      <c r="AW22" s="1252"/>
      <c r="AX22" s="1252"/>
      <c r="AY22" s="1252"/>
      <c r="AZ22" s="1252"/>
      <c r="BA22" s="1252"/>
      <c r="BB22" s="1252"/>
      <c r="BC22" s="1252"/>
      <c r="BD22" s="1252"/>
      <c r="BE22" s="1252"/>
      <c r="BF22" s="1252"/>
      <c r="BG22" s="1252"/>
      <c r="BH22" s="1252"/>
      <c r="BI22" s="1252"/>
      <c r="BJ22" s="1252"/>
      <c r="BK22" s="1252"/>
      <c r="BL22" s="1252"/>
      <c r="BM22" s="1252"/>
      <c r="BN22" s="1252"/>
      <c r="BO22" s="1252"/>
      <c r="BP22" s="1252"/>
      <c r="BQ22" s="1252"/>
      <c r="BR22" s="1252"/>
      <c r="BS22" s="1252"/>
      <c r="BT22" s="1252"/>
      <c r="BU22" s="1252"/>
      <c r="BV22" s="1252"/>
      <c r="BW22" s="1252"/>
      <c r="BX22" s="1253"/>
    </row>
    <row r="23" spans="2:76" ht="12" customHeight="1">
      <c r="B23" s="1248"/>
      <c r="C23" s="1249"/>
      <c r="D23" s="1249"/>
      <c r="E23" s="1249"/>
      <c r="F23" s="1249"/>
      <c r="G23" s="1249"/>
      <c r="H23" s="1249"/>
      <c r="I23" s="1249"/>
      <c r="J23" s="1249"/>
      <c r="K23" s="1249"/>
      <c r="L23" s="1249"/>
      <c r="M23" s="1249"/>
      <c r="N23" s="1249"/>
      <c r="O23" s="1249"/>
      <c r="P23" s="1249"/>
      <c r="Q23" s="1249"/>
      <c r="R23" s="1249"/>
      <c r="S23" s="1249"/>
      <c r="T23" s="1249"/>
      <c r="U23" s="1249"/>
      <c r="V23" s="1249"/>
      <c r="W23" s="1249"/>
      <c r="X23" s="1249"/>
      <c r="Y23" s="1249"/>
      <c r="Z23" s="1249"/>
      <c r="AA23" s="1249"/>
      <c r="AB23" s="1249"/>
      <c r="AC23" s="1249"/>
      <c r="AD23" s="1249"/>
      <c r="AE23" s="1249"/>
      <c r="AF23" s="1249"/>
      <c r="AG23" s="1249"/>
      <c r="AH23" s="1249"/>
      <c r="AI23" s="1249"/>
      <c r="AJ23" s="1249"/>
      <c r="AK23" s="1250"/>
      <c r="AO23" s="1251"/>
      <c r="AP23" s="1252"/>
      <c r="AQ23" s="1252"/>
      <c r="AR23" s="1252"/>
      <c r="AS23" s="1252"/>
      <c r="AT23" s="1252"/>
      <c r="AU23" s="1252"/>
      <c r="AV23" s="1252"/>
      <c r="AW23" s="1252"/>
      <c r="AX23" s="1252"/>
      <c r="AY23" s="1252"/>
      <c r="AZ23" s="1252"/>
      <c r="BA23" s="1252"/>
      <c r="BB23" s="1252"/>
      <c r="BC23" s="1252"/>
      <c r="BD23" s="1252"/>
      <c r="BE23" s="1252"/>
      <c r="BF23" s="1252"/>
      <c r="BG23" s="1252"/>
      <c r="BH23" s="1252"/>
      <c r="BI23" s="1252"/>
      <c r="BJ23" s="1252"/>
      <c r="BK23" s="1252"/>
      <c r="BL23" s="1252"/>
      <c r="BM23" s="1252"/>
      <c r="BN23" s="1252"/>
      <c r="BO23" s="1252"/>
      <c r="BP23" s="1252"/>
      <c r="BQ23" s="1252"/>
      <c r="BR23" s="1252"/>
      <c r="BS23" s="1252"/>
      <c r="BT23" s="1252"/>
      <c r="BU23" s="1252"/>
      <c r="BV23" s="1252"/>
      <c r="BW23" s="1252"/>
      <c r="BX23" s="1253"/>
    </row>
    <row r="24" spans="2:76">
      <c r="B24" s="1248"/>
      <c r="C24" s="1249"/>
      <c r="D24" s="1249"/>
      <c r="E24" s="1249"/>
      <c r="F24" s="1249"/>
      <c r="G24" s="1249"/>
      <c r="H24" s="1249"/>
      <c r="I24" s="1249"/>
      <c r="J24" s="1249"/>
      <c r="K24" s="1249"/>
      <c r="L24" s="1249"/>
      <c r="M24" s="1249"/>
      <c r="N24" s="1249"/>
      <c r="O24" s="1249"/>
      <c r="P24" s="1249"/>
      <c r="Q24" s="1249"/>
      <c r="R24" s="1249"/>
      <c r="S24" s="1249"/>
      <c r="T24" s="1249"/>
      <c r="U24" s="1249"/>
      <c r="V24" s="1249"/>
      <c r="W24" s="1249"/>
      <c r="X24" s="1249"/>
      <c r="Y24" s="1249"/>
      <c r="Z24" s="1249"/>
      <c r="AA24" s="1249"/>
      <c r="AB24" s="1249"/>
      <c r="AC24" s="1249"/>
      <c r="AD24" s="1249"/>
      <c r="AE24" s="1249"/>
      <c r="AF24" s="1249"/>
      <c r="AG24" s="1249"/>
      <c r="AH24" s="1249"/>
      <c r="AI24" s="1249"/>
      <c r="AJ24" s="1249"/>
      <c r="AK24" s="1250"/>
      <c r="AO24" s="1251"/>
      <c r="AP24" s="1252"/>
      <c r="AQ24" s="1252"/>
      <c r="AR24" s="1252"/>
      <c r="AS24" s="1252"/>
      <c r="AT24" s="1252"/>
      <c r="AU24" s="1252"/>
      <c r="AV24" s="1252"/>
      <c r="AW24" s="1252"/>
      <c r="AX24" s="1252"/>
      <c r="AY24" s="1252"/>
      <c r="AZ24" s="1252"/>
      <c r="BA24" s="1252"/>
      <c r="BB24" s="1252"/>
      <c r="BC24" s="1252"/>
      <c r="BD24" s="1252"/>
      <c r="BE24" s="1252"/>
      <c r="BF24" s="1252"/>
      <c r="BG24" s="1252"/>
      <c r="BH24" s="1252"/>
      <c r="BI24" s="1252"/>
      <c r="BJ24" s="1252"/>
      <c r="BK24" s="1252"/>
      <c r="BL24" s="1252"/>
      <c r="BM24" s="1252"/>
      <c r="BN24" s="1252"/>
      <c r="BO24" s="1252"/>
      <c r="BP24" s="1252"/>
      <c r="BQ24" s="1252"/>
      <c r="BR24" s="1252"/>
      <c r="BS24" s="1252"/>
      <c r="BT24" s="1252"/>
      <c r="BU24" s="1252"/>
      <c r="BV24" s="1252"/>
      <c r="BW24" s="1252"/>
      <c r="BX24" s="1253"/>
    </row>
    <row r="25" spans="2:76">
      <c r="B25" s="1248"/>
      <c r="C25" s="1249"/>
      <c r="D25" s="1249"/>
      <c r="E25" s="1249"/>
      <c r="F25" s="1249"/>
      <c r="G25" s="1249"/>
      <c r="H25" s="1249"/>
      <c r="I25" s="1249"/>
      <c r="J25" s="1249"/>
      <c r="K25" s="1249"/>
      <c r="L25" s="1249"/>
      <c r="M25" s="1249"/>
      <c r="N25" s="1249"/>
      <c r="O25" s="1249"/>
      <c r="P25" s="1249"/>
      <c r="Q25" s="1249"/>
      <c r="R25" s="1249"/>
      <c r="S25" s="1249"/>
      <c r="T25" s="1249"/>
      <c r="U25" s="1249"/>
      <c r="V25" s="1249"/>
      <c r="W25" s="1249"/>
      <c r="X25" s="1249"/>
      <c r="Y25" s="1249"/>
      <c r="Z25" s="1249"/>
      <c r="AA25" s="1249"/>
      <c r="AB25" s="1249"/>
      <c r="AC25" s="1249"/>
      <c r="AD25" s="1249"/>
      <c r="AE25" s="1249"/>
      <c r="AF25" s="1249"/>
      <c r="AG25" s="1249"/>
      <c r="AH25" s="1249"/>
      <c r="AI25" s="1249"/>
      <c r="AJ25" s="1249"/>
      <c r="AK25" s="1250"/>
      <c r="AO25" s="1251"/>
      <c r="AP25" s="1252"/>
      <c r="AQ25" s="1252"/>
      <c r="AR25" s="1252"/>
      <c r="AS25" s="1252"/>
      <c r="AT25" s="1252"/>
      <c r="AU25" s="1252"/>
      <c r="AV25" s="1252"/>
      <c r="AW25" s="1252"/>
      <c r="AX25" s="1252"/>
      <c r="AY25" s="1252"/>
      <c r="AZ25" s="1252"/>
      <c r="BA25" s="1252"/>
      <c r="BB25" s="1252"/>
      <c r="BC25" s="1252"/>
      <c r="BD25" s="1252"/>
      <c r="BE25" s="1252"/>
      <c r="BF25" s="1252"/>
      <c r="BG25" s="1252"/>
      <c r="BH25" s="1252"/>
      <c r="BI25" s="1252"/>
      <c r="BJ25" s="1252"/>
      <c r="BK25" s="1252"/>
      <c r="BL25" s="1252"/>
      <c r="BM25" s="1252"/>
      <c r="BN25" s="1252"/>
      <c r="BO25" s="1252"/>
      <c r="BP25" s="1252"/>
      <c r="BQ25" s="1252"/>
      <c r="BR25" s="1252"/>
      <c r="BS25" s="1252"/>
      <c r="BT25" s="1252"/>
      <c r="BU25" s="1252"/>
      <c r="BV25" s="1252"/>
      <c r="BW25" s="1252"/>
      <c r="BX25" s="1253"/>
    </row>
    <row r="26" spans="2:76">
      <c r="B26" s="1248"/>
      <c r="C26" s="1249"/>
      <c r="D26" s="1249"/>
      <c r="E26" s="1249"/>
      <c r="F26" s="1249"/>
      <c r="G26" s="1249"/>
      <c r="H26" s="1249"/>
      <c r="I26" s="1249"/>
      <c r="J26" s="1249"/>
      <c r="K26" s="1249"/>
      <c r="L26" s="1249"/>
      <c r="M26" s="1249"/>
      <c r="N26" s="1249"/>
      <c r="O26" s="1249"/>
      <c r="P26" s="1249"/>
      <c r="Q26" s="1249"/>
      <c r="R26" s="1249"/>
      <c r="S26" s="1249"/>
      <c r="T26" s="1249"/>
      <c r="U26" s="1249"/>
      <c r="V26" s="1249"/>
      <c r="W26" s="1249"/>
      <c r="X26" s="1249"/>
      <c r="Y26" s="1249"/>
      <c r="Z26" s="1249"/>
      <c r="AA26" s="1249"/>
      <c r="AB26" s="1249"/>
      <c r="AC26" s="1249"/>
      <c r="AD26" s="1249"/>
      <c r="AE26" s="1249"/>
      <c r="AF26" s="1249"/>
      <c r="AG26" s="1249"/>
      <c r="AH26" s="1249"/>
      <c r="AI26" s="1249"/>
      <c r="AJ26" s="1249"/>
      <c r="AK26" s="1250"/>
      <c r="AO26" s="1251"/>
      <c r="AP26" s="1252"/>
      <c r="AQ26" s="1252"/>
      <c r="AR26" s="1252"/>
      <c r="AS26" s="1252"/>
      <c r="AT26" s="1252"/>
      <c r="AU26" s="1252"/>
      <c r="AV26" s="1252"/>
      <c r="AW26" s="1252"/>
      <c r="AX26" s="1252"/>
      <c r="AY26" s="1252"/>
      <c r="AZ26" s="1252"/>
      <c r="BA26" s="1252"/>
      <c r="BB26" s="1252"/>
      <c r="BC26" s="1252"/>
      <c r="BD26" s="1252"/>
      <c r="BE26" s="1252"/>
      <c r="BF26" s="1252"/>
      <c r="BG26" s="1252"/>
      <c r="BH26" s="1252"/>
      <c r="BI26" s="1252"/>
      <c r="BJ26" s="1252"/>
      <c r="BK26" s="1252"/>
      <c r="BL26" s="1252"/>
      <c r="BM26" s="1252"/>
      <c r="BN26" s="1252"/>
      <c r="BO26" s="1252"/>
      <c r="BP26" s="1252"/>
      <c r="BQ26" s="1252"/>
      <c r="BR26" s="1252"/>
      <c r="BS26" s="1252"/>
      <c r="BT26" s="1252"/>
      <c r="BU26" s="1252"/>
      <c r="BV26" s="1252"/>
      <c r="BW26" s="1252"/>
      <c r="BX26" s="1253"/>
    </row>
    <row r="27" spans="2:76">
      <c r="B27" s="1248"/>
      <c r="C27" s="1249"/>
      <c r="D27" s="1249"/>
      <c r="E27" s="1249"/>
      <c r="F27" s="1249"/>
      <c r="G27" s="1249"/>
      <c r="H27" s="1249"/>
      <c r="I27" s="1249"/>
      <c r="J27" s="1249"/>
      <c r="K27" s="1249"/>
      <c r="L27" s="1249"/>
      <c r="M27" s="1249"/>
      <c r="N27" s="1249"/>
      <c r="O27" s="1249"/>
      <c r="P27" s="1249"/>
      <c r="Q27" s="1249"/>
      <c r="R27" s="1249"/>
      <c r="S27" s="1249"/>
      <c r="T27" s="1249"/>
      <c r="U27" s="1249"/>
      <c r="V27" s="1249"/>
      <c r="W27" s="1249"/>
      <c r="X27" s="1249"/>
      <c r="Y27" s="1249"/>
      <c r="Z27" s="1249"/>
      <c r="AA27" s="1249"/>
      <c r="AB27" s="1249"/>
      <c r="AC27" s="1249"/>
      <c r="AD27" s="1249"/>
      <c r="AE27" s="1249"/>
      <c r="AF27" s="1249"/>
      <c r="AG27" s="1249"/>
      <c r="AH27" s="1249"/>
      <c r="AI27" s="1249"/>
      <c r="AJ27" s="1249"/>
      <c r="AK27" s="1250"/>
      <c r="AO27" s="1251"/>
      <c r="AP27" s="1252"/>
      <c r="AQ27" s="1252"/>
      <c r="AR27" s="1252"/>
      <c r="AS27" s="1252"/>
      <c r="AT27" s="1252"/>
      <c r="AU27" s="1252"/>
      <c r="AV27" s="1252"/>
      <c r="AW27" s="1252"/>
      <c r="AX27" s="1252"/>
      <c r="AY27" s="1252"/>
      <c r="AZ27" s="1252"/>
      <c r="BA27" s="1252"/>
      <c r="BB27" s="1252"/>
      <c r="BC27" s="1252"/>
      <c r="BD27" s="1252"/>
      <c r="BE27" s="1252"/>
      <c r="BF27" s="1252"/>
      <c r="BG27" s="1252"/>
      <c r="BH27" s="1252"/>
      <c r="BI27" s="1252"/>
      <c r="BJ27" s="1252"/>
      <c r="BK27" s="1252"/>
      <c r="BL27" s="1252"/>
      <c r="BM27" s="1252"/>
      <c r="BN27" s="1252"/>
      <c r="BO27" s="1252"/>
      <c r="BP27" s="1252"/>
      <c r="BQ27" s="1252"/>
      <c r="BR27" s="1252"/>
      <c r="BS27" s="1252"/>
      <c r="BT27" s="1252"/>
      <c r="BU27" s="1252"/>
      <c r="BV27" s="1252"/>
      <c r="BW27" s="1252"/>
      <c r="BX27" s="1253"/>
    </row>
    <row r="28" spans="2:76">
      <c r="B28" s="1248"/>
      <c r="C28" s="1249"/>
      <c r="D28" s="1249"/>
      <c r="E28" s="1249"/>
      <c r="F28" s="1249"/>
      <c r="G28" s="1249"/>
      <c r="H28" s="1249"/>
      <c r="I28" s="1249"/>
      <c r="J28" s="1249"/>
      <c r="K28" s="1249"/>
      <c r="L28" s="1249"/>
      <c r="M28" s="1249"/>
      <c r="N28" s="1249"/>
      <c r="O28" s="1249"/>
      <c r="P28" s="1249"/>
      <c r="Q28" s="1249"/>
      <c r="R28" s="1249"/>
      <c r="S28" s="1249"/>
      <c r="T28" s="1249"/>
      <c r="U28" s="1249"/>
      <c r="V28" s="1249"/>
      <c r="W28" s="1249"/>
      <c r="X28" s="1249"/>
      <c r="Y28" s="1249"/>
      <c r="Z28" s="1249"/>
      <c r="AA28" s="1249"/>
      <c r="AB28" s="1249"/>
      <c r="AC28" s="1249"/>
      <c r="AD28" s="1249"/>
      <c r="AE28" s="1249"/>
      <c r="AF28" s="1249"/>
      <c r="AG28" s="1249"/>
      <c r="AH28" s="1249"/>
      <c r="AI28" s="1249"/>
      <c r="AJ28" s="1249"/>
      <c r="AK28" s="1250"/>
      <c r="AO28" s="1251"/>
      <c r="AP28" s="1252"/>
      <c r="AQ28" s="1252"/>
      <c r="AR28" s="1252"/>
      <c r="AS28" s="1252"/>
      <c r="AT28" s="1252"/>
      <c r="AU28" s="1252"/>
      <c r="AV28" s="1252"/>
      <c r="AW28" s="1252"/>
      <c r="AX28" s="1252"/>
      <c r="AY28" s="1252"/>
      <c r="AZ28" s="1252"/>
      <c r="BA28" s="1252"/>
      <c r="BB28" s="1252"/>
      <c r="BC28" s="1252"/>
      <c r="BD28" s="1252"/>
      <c r="BE28" s="1252"/>
      <c r="BF28" s="1252"/>
      <c r="BG28" s="1252"/>
      <c r="BH28" s="1252"/>
      <c r="BI28" s="1252"/>
      <c r="BJ28" s="1252"/>
      <c r="BK28" s="1252"/>
      <c r="BL28" s="1252"/>
      <c r="BM28" s="1252"/>
      <c r="BN28" s="1252"/>
      <c r="BO28" s="1252"/>
      <c r="BP28" s="1252"/>
      <c r="BQ28" s="1252"/>
      <c r="BR28" s="1252"/>
      <c r="BS28" s="1252"/>
      <c r="BT28" s="1252"/>
      <c r="BU28" s="1252"/>
      <c r="BV28" s="1252"/>
      <c r="BW28" s="1252"/>
      <c r="BX28" s="1253"/>
    </row>
    <row r="29" spans="2:76">
      <c r="B29" s="1248"/>
      <c r="C29" s="1249"/>
      <c r="D29" s="1249"/>
      <c r="E29" s="1249"/>
      <c r="F29" s="1249"/>
      <c r="G29" s="1249"/>
      <c r="H29" s="1249"/>
      <c r="I29" s="1249"/>
      <c r="J29" s="1249"/>
      <c r="K29" s="1249"/>
      <c r="L29" s="1249"/>
      <c r="M29" s="1249"/>
      <c r="N29" s="1249"/>
      <c r="O29" s="1249"/>
      <c r="P29" s="1249"/>
      <c r="Q29" s="1249"/>
      <c r="R29" s="1249"/>
      <c r="S29" s="1249"/>
      <c r="T29" s="1249"/>
      <c r="U29" s="1249"/>
      <c r="V29" s="1249"/>
      <c r="W29" s="1249"/>
      <c r="X29" s="1249"/>
      <c r="Y29" s="1249"/>
      <c r="Z29" s="1249"/>
      <c r="AA29" s="1249"/>
      <c r="AB29" s="1249"/>
      <c r="AC29" s="1249"/>
      <c r="AD29" s="1249"/>
      <c r="AE29" s="1249"/>
      <c r="AF29" s="1249"/>
      <c r="AG29" s="1249"/>
      <c r="AH29" s="1249"/>
      <c r="AI29" s="1249"/>
      <c r="AJ29" s="1249"/>
      <c r="AK29" s="1250"/>
      <c r="AO29" s="1251"/>
      <c r="AP29" s="1252"/>
      <c r="AQ29" s="1252"/>
      <c r="AR29" s="1252"/>
      <c r="AS29" s="1252"/>
      <c r="AT29" s="1252"/>
      <c r="AU29" s="1252"/>
      <c r="AV29" s="1252"/>
      <c r="AW29" s="1252"/>
      <c r="AX29" s="1252"/>
      <c r="AY29" s="1252"/>
      <c r="AZ29" s="1252"/>
      <c r="BA29" s="1252"/>
      <c r="BB29" s="1252"/>
      <c r="BC29" s="1252"/>
      <c r="BD29" s="1252"/>
      <c r="BE29" s="1252"/>
      <c r="BF29" s="1252"/>
      <c r="BG29" s="1252"/>
      <c r="BH29" s="1252"/>
      <c r="BI29" s="1252"/>
      <c r="BJ29" s="1252"/>
      <c r="BK29" s="1252"/>
      <c r="BL29" s="1252"/>
      <c r="BM29" s="1252"/>
      <c r="BN29" s="1252"/>
      <c r="BO29" s="1252"/>
      <c r="BP29" s="1252"/>
      <c r="BQ29" s="1252"/>
      <c r="BR29" s="1252"/>
      <c r="BS29" s="1252"/>
      <c r="BT29" s="1252"/>
      <c r="BU29" s="1252"/>
      <c r="BV29" s="1252"/>
      <c r="BW29" s="1252"/>
      <c r="BX29" s="1253"/>
    </row>
    <row r="30" spans="2:76">
      <c r="B30" s="1248"/>
      <c r="C30" s="1249"/>
      <c r="D30" s="1249"/>
      <c r="E30" s="1249"/>
      <c r="F30" s="1249"/>
      <c r="G30" s="1249"/>
      <c r="H30" s="1249"/>
      <c r="I30" s="1249"/>
      <c r="J30" s="1249"/>
      <c r="K30" s="1249"/>
      <c r="L30" s="1249"/>
      <c r="M30" s="1249"/>
      <c r="N30" s="1249"/>
      <c r="O30" s="1249"/>
      <c r="P30" s="1249"/>
      <c r="Q30" s="1249"/>
      <c r="R30" s="1249"/>
      <c r="S30" s="1249"/>
      <c r="T30" s="1249"/>
      <c r="U30" s="1249"/>
      <c r="V30" s="1249"/>
      <c r="W30" s="1249"/>
      <c r="X30" s="1249"/>
      <c r="Y30" s="1249"/>
      <c r="Z30" s="1249"/>
      <c r="AA30" s="1249"/>
      <c r="AB30" s="1249"/>
      <c r="AC30" s="1249"/>
      <c r="AD30" s="1249"/>
      <c r="AE30" s="1249"/>
      <c r="AF30" s="1249"/>
      <c r="AG30" s="1249"/>
      <c r="AH30" s="1249"/>
      <c r="AI30" s="1249"/>
      <c r="AJ30" s="1249"/>
      <c r="AK30" s="1250"/>
      <c r="AO30" s="1251"/>
      <c r="AP30" s="1252"/>
      <c r="AQ30" s="1252"/>
      <c r="AR30" s="1252"/>
      <c r="AS30" s="1252"/>
      <c r="AT30" s="1252"/>
      <c r="AU30" s="1252"/>
      <c r="AV30" s="1252"/>
      <c r="AW30" s="1252"/>
      <c r="AX30" s="1252"/>
      <c r="AY30" s="1252"/>
      <c r="AZ30" s="1252"/>
      <c r="BA30" s="1252"/>
      <c r="BB30" s="1252"/>
      <c r="BC30" s="1252"/>
      <c r="BD30" s="1252"/>
      <c r="BE30" s="1252"/>
      <c r="BF30" s="1252"/>
      <c r="BG30" s="1252"/>
      <c r="BH30" s="1252"/>
      <c r="BI30" s="1252"/>
      <c r="BJ30" s="1252"/>
      <c r="BK30" s="1252"/>
      <c r="BL30" s="1252"/>
      <c r="BM30" s="1252"/>
      <c r="BN30" s="1252"/>
      <c r="BO30" s="1252"/>
      <c r="BP30" s="1252"/>
      <c r="BQ30" s="1252"/>
      <c r="BR30" s="1252"/>
      <c r="BS30" s="1252"/>
      <c r="BT30" s="1252"/>
      <c r="BU30" s="1252"/>
      <c r="BV30" s="1252"/>
      <c r="BW30" s="1252"/>
      <c r="BX30" s="1253"/>
    </row>
    <row r="31" spans="2:76">
      <c r="B31" s="1248"/>
      <c r="C31" s="1249"/>
      <c r="D31" s="1249"/>
      <c r="E31" s="1249"/>
      <c r="F31" s="1249"/>
      <c r="G31" s="1249"/>
      <c r="H31" s="1249"/>
      <c r="I31" s="1249"/>
      <c r="J31" s="1249"/>
      <c r="K31" s="1249"/>
      <c r="L31" s="1249"/>
      <c r="M31" s="1249"/>
      <c r="N31" s="1249"/>
      <c r="O31" s="1249"/>
      <c r="P31" s="1249"/>
      <c r="Q31" s="1249"/>
      <c r="R31" s="1249"/>
      <c r="S31" s="1249"/>
      <c r="T31" s="1249"/>
      <c r="U31" s="1249"/>
      <c r="V31" s="1249"/>
      <c r="W31" s="1249"/>
      <c r="X31" s="1249"/>
      <c r="Y31" s="1249"/>
      <c r="Z31" s="1249"/>
      <c r="AA31" s="1249"/>
      <c r="AB31" s="1249"/>
      <c r="AC31" s="1249"/>
      <c r="AD31" s="1249"/>
      <c r="AE31" s="1249"/>
      <c r="AF31" s="1249"/>
      <c r="AG31" s="1249"/>
      <c r="AH31" s="1249"/>
      <c r="AI31" s="1249"/>
      <c r="AJ31" s="1249"/>
      <c r="AK31" s="1250"/>
      <c r="AO31" s="1251"/>
      <c r="AP31" s="1252"/>
      <c r="AQ31" s="1252"/>
      <c r="AR31" s="1252"/>
      <c r="AS31" s="1252"/>
      <c r="AT31" s="1252"/>
      <c r="AU31" s="1252"/>
      <c r="AV31" s="1252"/>
      <c r="AW31" s="1252"/>
      <c r="AX31" s="1252"/>
      <c r="AY31" s="1252"/>
      <c r="AZ31" s="1252"/>
      <c r="BA31" s="1252"/>
      <c r="BB31" s="1252"/>
      <c r="BC31" s="1252"/>
      <c r="BD31" s="1252"/>
      <c r="BE31" s="1252"/>
      <c r="BF31" s="1252"/>
      <c r="BG31" s="1252"/>
      <c r="BH31" s="1252"/>
      <c r="BI31" s="1252"/>
      <c r="BJ31" s="1252"/>
      <c r="BK31" s="1252"/>
      <c r="BL31" s="1252"/>
      <c r="BM31" s="1252"/>
      <c r="BN31" s="1252"/>
      <c r="BO31" s="1252"/>
      <c r="BP31" s="1252"/>
      <c r="BQ31" s="1252"/>
      <c r="BR31" s="1252"/>
      <c r="BS31" s="1252"/>
      <c r="BT31" s="1252"/>
      <c r="BU31" s="1252"/>
      <c r="BV31" s="1252"/>
      <c r="BW31" s="1252"/>
      <c r="BX31" s="1253"/>
    </row>
    <row r="32" spans="2:76">
      <c r="B32" s="1248"/>
      <c r="C32" s="1249"/>
      <c r="D32" s="1249"/>
      <c r="E32" s="1249"/>
      <c r="F32" s="1249"/>
      <c r="G32" s="1249"/>
      <c r="H32" s="1249"/>
      <c r="I32" s="1249"/>
      <c r="J32" s="1249"/>
      <c r="K32" s="1249"/>
      <c r="L32" s="1249"/>
      <c r="M32" s="1249"/>
      <c r="N32" s="1249"/>
      <c r="O32" s="1249"/>
      <c r="P32" s="1249"/>
      <c r="Q32" s="1249"/>
      <c r="R32" s="1249"/>
      <c r="S32" s="1249"/>
      <c r="T32" s="1249"/>
      <c r="U32" s="1249"/>
      <c r="V32" s="1249"/>
      <c r="W32" s="1249"/>
      <c r="X32" s="1249"/>
      <c r="Y32" s="1249"/>
      <c r="Z32" s="1249"/>
      <c r="AA32" s="1249"/>
      <c r="AB32" s="1249"/>
      <c r="AC32" s="1249"/>
      <c r="AD32" s="1249"/>
      <c r="AE32" s="1249"/>
      <c r="AF32" s="1249"/>
      <c r="AG32" s="1249"/>
      <c r="AH32" s="1249"/>
      <c r="AI32" s="1249"/>
      <c r="AJ32" s="1249"/>
      <c r="AK32" s="1250"/>
      <c r="AO32" s="1251"/>
      <c r="AP32" s="1252"/>
      <c r="AQ32" s="1252"/>
      <c r="AR32" s="1252"/>
      <c r="AS32" s="1252"/>
      <c r="AT32" s="1252"/>
      <c r="AU32" s="1252"/>
      <c r="AV32" s="1252"/>
      <c r="AW32" s="1252"/>
      <c r="AX32" s="1252"/>
      <c r="AY32" s="1252"/>
      <c r="AZ32" s="1252"/>
      <c r="BA32" s="1252"/>
      <c r="BB32" s="1252"/>
      <c r="BC32" s="1252"/>
      <c r="BD32" s="1252"/>
      <c r="BE32" s="1252"/>
      <c r="BF32" s="1252"/>
      <c r="BG32" s="1252"/>
      <c r="BH32" s="1252"/>
      <c r="BI32" s="1252"/>
      <c r="BJ32" s="1252"/>
      <c r="BK32" s="1252"/>
      <c r="BL32" s="1252"/>
      <c r="BM32" s="1252"/>
      <c r="BN32" s="1252"/>
      <c r="BO32" s="1252"/>
      <c r="BP32" s="1252"/>
      <c r="BQ32" s="1252"/>
      <c r="BR32" s="1252"/>
      <c r="BS32" s="1252"/>
      <c r="BT32" s="1252"/>
      <c r="BU32" s="1252"/>
      <c r="BV32" s="1252"/>
      <c r="BW32" s="1252"/>
      <c r="BX32" s="1253"/>
    </row>
    <row r="33" spans="2:76">
      <c r="B33" s="1248"/>
      <c r="C33" s="1249"/>
      <c r="D33" s="1249"/>
      <c r="E33" s="1249"/>
      <c r="F33" s="1249"/>
      <c r="G33" s="1249"/>
      <c r="H33" s="1249"/>
      <c r="I33" s="1249"/>
      <c r="J33" s="1249"/>
      <c r="K33" s="1249"/>
      <c r="L33" s="1249"/>
      <c r="M33" s="1249"/>
      <c r="N33" s="1249"/>
      <c r="O33" s="1249"/>
      <c r="P33" s="1249"/>
      <c r="Q33" s="1249"/>
      <c r="R33" s="1249"/>
      <c r="S33" s="1249"/>
      <c r="T33" s="1249"/>
      <c r="U33" s="1249"/>
      <c r="V33" s="1249"/>
      <c r="W33" s="1249"/>
      <c r="X33" s="1249"/>
      <c r="Y33" s="1249"/>
      <c r="Z33" s="1249"/>
      <c r="AA33" s="1249"/>
      <c r="AB33" s="1249"/>
      <c r="AC33" s="1249"/>
      <c r="AD33" s="1249"/>
      <c r="AE33" s="1249"/>
      <c r="AF33" s="1249"/>
      <c r="AG33" s="1249"/>
      <c r="AH33" s="1249"/>
      <c r="AI33" s="1249"/>
      <c r="AJ33" s="1249"/>
      <c r="AK33" s="1250"/>
      <c r="AO33" s="1251"/>
      <c r="AP33" s="1252"/>
      <c r="AQ33" s="1252"/>
      <c r="AR33" s="1252"/>
      <c r="AS33" s="1252"/>
      <c r="AT33" s="1252"/>
      <c r="AU33" s="1252"/>
      <c r="AV33" s="1252"/>
      <c r="AW33" s="1252"/>
      <c r="AX33" s="1252"/>
      <c r="AY33" s="1252"/>
      <c r="AZ33" s="1252"/>
      <c r="BA33" s="1252"/>
      <c r="BB33" s="1252"/>
      <c r="BC33" s="1252"/>
      <c r="BD33" s="1252"/>
      <c r="BE33" s="1252"/>
      <c r="BF33" s="1252"/>
      <c r="BG33" s="1252"/>
      <c r="BH33" s="1252"/>
      <c r="BI33" s="1252"/>
      <c r="BJ33" s="1252"/>
      <c r="BK33" s="1252"/>
      <c r="BL33" s="1252"/>
      <c r="BM33" s="1252"/>
      <c r="BN33" s="1252"/>
      <c r="BO33" s="1252"/>
      <c r="BP33" s="1252"/>
      <c r="BQ33" s="1252"/>
      <c r="BR33" s="1252"/>
      <c r="BS33" s="1252"/>
      <c r="BT33" s="1252"/>
      <c r="BU33" s="1252"/>
      <c r="BV33" s="1252"/>
      <c r="BW33" s="1252"/>
      <c r="BX33" s="1253"/>
    </row>
    <row r="34" spans="2:76">
      <c r="B34" s="1248"/>
      <c r="C34" s="1249"/>
      <c r="D34" s="1249"/>
      <c r="E34" s="1249"/>
      <c r="F34" s="1249"/>
      <c r="G34" s="1249"/>
      <c r="H34" s="1249"/>
      <c r="I34" s="1249"/>
      <c r="J34" s="1249"/>
      <c r="K34" s="1249"/>
      <c r="L34" s="1249"/>
      <c r="M34" s="1249"/>
      <c r="N34" s="1249"/>
      <c r="O34" s="1249"/>
      <c r="P34" s="1249"/>
      <c r="Q34" s="1249"/>
      <c r="R34" s="1249"/>
      <c r="S34" s="1249"/>
      <c r="T34" s="1249"/>
      <c r="U34" s="1249"/>
      <c r="V34" s="1249"/>
      <c r="W34" s="1249"/>
      <c r="X34" s="1249"/>
      <c r="Y34" s="1249"/>
      <c r="Z34" s="1249"/>
      <c r="AA34" s="1249"/>
      <c r="AB34" s="1249"/>
      <c r="AC34" s="1249"/>
      <c r="AD34" s="1249"/>
      <c r="AE34" s="1249"/>
      <c r="AF34" s="1249"/>
      <c r="AG34" s="1249"/>
      <c r="AH34" s="1249"/>
      <c r="AI34" s="1249"/>
      <c r="AJ34" s="1249"/>
      <c r="AK34" s="1250"/>
      <c r="AO34" s="1251"/>
      <c r="AP34" s="1252"/>
      <c r="AQ34" s="1252"/>
      <c r="AR34" s="1252"/>
      <c r="AS34" s="1252"/>
      <c r="AT34" s="1252"/>
      <c r="AU34" s="1252"/>
      <c r="AV34" s="1252"/>
      <c r="AW34" s="1252"/>
      <c r="AX34" s="1252"/>
      <c r="AY34" s="1252"/>
      <c r="AZ34" s="1252"/>
      <c r="BA34" s="1252"/>
      <c r="BB34" s="1252"/>
      <c r="BC34" s="1252"/>
      <c r="BD34" s="1252"/>
      <c r="BE34" s="1252"/>
      <c r="BF34" s="1252"/>
      <c r="BG34" s="1252"/>
      <c r="BH34" s="1252"/>
      <c r="BI34" s="1252"/>
      <c r="BJ34" s="1252"/>
      <c r="BK34" s="1252"/>
      <c r="BL34" s="1252"/>
      <c r="BM34" s="1252"/>
      <c r="BN34" s="1252"/>
      <c r="BO34" s="1252"/>
      <c r="BP34" s="1252"/>
      <c r="BQ34" s="1252"/>
      <c r="BR34" s="1252"/>
      <c r="BS34" s="1252"/>
      <c r="BT34" s="1252"/>
      <c r="BU34" s="1252"/>
      <c r="BV34" s="1252"/>
      <c r="BW34" s="1252"/>
      <c r="BX34" s="1253"/>
    </row>
    <row r="35" spans="2:76">
      <c r="B35" s="1248"/>
      <c r="C35" s="1249"/>
      <c r="D35" s="1249"/>
      <c r="E35" s="1249"/>
      <c r="F35" s="1249"/>
      <c r="G35" s="1249"/>
      <c r="H35" s="1249"/>
      <c r="I35" s="1249"/>
      <c r="J35" s="1249"/>
      <c r="K35" s="1249"/>
      <c r="L35" s="1249"/>
      <c r="M35" s="1249"/>
      <c r="N35" s="1249"/>
      <c r="O35" s="1249"/>
      <c r="P35" s="1249"/>
      <c r="Q35" s="1249"/>
      <c r="R35" s="1249"/>
      <c r="S35" s="1249"/>
      <c r="T35" s="1249"/>
      <c r="U35" s="1249"/>
      <c r="V35" s="1249"/>
      <c r="W35" s="1249"/>
      <c r="X35" s="1249"/>
      <c r="Y35" s="1249"/>
      <c r="Z35" s="1249"/>
      <c r="AA35" s="1249"/>
      <c r="AB35" s="1249"/>
      <c r="AC35" s="1249"/>
      <c r="AD35" s="1249"/>
      <c r="AE35" s="1249"/>
      <c r="AF35" s="1249"/>
      <c r="AG35" s="1249"/>
      <c r="AH35" s="1249"/>
      <c r="AI35" s="1249"/>
      <c r="AJ35" s="1249"/>
      <c r="AK35" s="1250"/>
      <c r="AO35" s="1251"/>
      <c r="AP35" s="1252"/>
      <c r="AQ35" s="1252"/>
      <c r="AR35" s="1252"/>
      <c r="AS35" s="1252"/>
      <c r="AT35" s="1252"/>
      <c r="AU35" s="1252"/>
      <c r="AV35" s="1252"/>
      <c r="AW35" s="1252"/>
      <c r="AX35" s="1252"/>
      <c r="AY35" s="1252"/>
      <c r="AZ35" s="1252"/>
      <c r="BA35" s="1252"/>
      <c r="BB35" s="1252"/>
      <c r="BC35" s="1252"/>
      <c r="BD35" s="1252"/>
      <c r="BE35" s="1252"/>
      <c r="BF35" s="1252"/>
      <c r="BG35" s="1252"/>
      <c r="BH35" s="1252"/>
      <c r="BI35" s="1252"/>
      <c r="BJ35" s="1252"/>
      <c r="BK35" s="1252"/>
      <c r="BL35" s="1252"/>
      <c r="BM35" s="1252"/>
      <c r="BN35" s="1252"/>
      <c r="BO35" s="1252"/>
      <c r="BP35" s="1252"/>
      <c r="BQ35" s="1252"/>
      <c r="BR35" s="1252"/>
      <c r="BS35" s="1252"/>
      <c r="BT35" s="1252"/>
      <c r="BU35" s="1252"/>
      <c r="BV35" s="1252"/>
      <c r="BW35" s="1252"/>
      <c r="BX35" s="1253"/>
    </row>
    <row r="36" spans="2:76">
      <c r="B36" s="1248"/>
      <c r="C36" s="1249"/>
      <c r="D36" s="1249"/>
      <c r="E36" s="1249"/>
      <c r="F36" s="1249"/>
      <c r="G36" s="1249"/>
      <c r="H36" s="1249"/>
      <c r="I36" s="1249"/>
      <c r="J36" s="1249"/>
      <c r="K36" s="1249"/>
      <c r="L36" s="1249"/>
      <c r="M36" s="1249"/>
      <c r="N36" s="1249"/>
      <c r="O36" s="1249"/>
      <c r="P36" s="1249"/>
      <c r="Q36" s="1249"/>
      <c r="R36" s="1249"/>
      <c r="S36" s="1249"/>
      <c r="T36" s="1249"/>
      <c r="U36" s="1249"/>
      <c r="V36" s="1249"/>
      <c r="W36" s="1249"/>
      <c r="X36" s="1249"/>
      <c r="Y36" s="1249"/>
      <c r="Z36" s="1249"/>
      <c r="AA36" s="1249"/>
      <c r="AB36" s="1249"/>
      <c r="AC36" s="1249"/>
      <c r="AD36" s="1249"/>
      <c r="AE36" s="1249"/>
      <c r="AF36" s="1249"/>
      <c r="AG36" s="1249"/>
      <c r="AH36" s="1249"/>
      <c r="AI36" s="1249"/>
      <c r="AJ36" s="1249"/>
      <c r="AK36" s="1250"/>
      <c r="AO36" s="1251"/>
      <c r="AP36" s="1252"/>
      <c r="AQ36" s="1252"/>
      <c r="AR36" s="1252"/>
      <c r="AS36" s="1252"/>
      <c r="AT36" s="1252"/>
      <c r="AU36" s="1252"/>
      <c r="AV36" s="1252"/>
      <c r="AW36" s="1252"/>
      <c r="AX36" s="1252"/>
      <c r="AY36" s="1252"/>
      <c r="AZ36" s="1252"/>
      <c r="BA36" s="1252"/>
      <c r="BB36" s="1252"/>
      <c r="BC36" s="1252"/>
      <c r="BD36" s="1252"/>
      <c r="BE36" s="1252"/>
      <c r="BF36" s="1252"/>
      <c r="BG36" s="1252"/>
      <c r="BH36" s="1252"/>
      <c r="BI36" s="1252"/>
      <c r="BJ36" s="1252"/>
      <c r="BK36" s="1252"/>
      <c r="BL36" s="1252"/>
      <c r="BM36" s="1252"/>
      <c r="BN36" s="1252"/>
      <c r="BO36" s="1252"/>
      <c r="BP36" s="1252"/>
      <c r="BQ36" s="1252"/>
      <c r="BR36" s="1252"/>
      <c r="BS36" s="1252"/>
      <c r="BT36" s="1252"/>
      <c r="BU36" s="1252"/>
      <c r="BV36" s="1252"/>
      <c r="BW36" s="1252"/>
      <c r="BX36" s="1253"/>
    </row>
    <row r="37" spans="2:76" ht="12.75" thickBot="1">
      <c r="B37" s="1255"/>
      <c r="C37" s="1256"/>
      <c r="D37" s="1256"/>
      <c r="E37" s="1256"/>
      <c r="F37" s="1256"/>
      <c r="G37" s="1256"/>
      <c r="H37" s="1256"/>
      <c r="I37" s="1256"/>
      <c r="J37" s="1256"/>
      <c r="K37" s="1256"/>
      <c r="L37" s="1256"/>
      <c r="M37" s="1256"/>
      <c r="N37" s="1256"/>
      <c r="O37" s="1256"/>
      <c r="P37" s="1256"/>
      <c r="Q37" s="1256"/>
      <c r="R37" s="1256"/>
      <c r="S37" s="1256"/>
      <c r="T37" s="1256"/>
      <c r="U37" s="1256"/>
      <c r="V37" s="1256"/>
      <c r="W37" s="1256"/>
      <c r="X37" s="1256"/>
      <c r="Y37" s="1256"/>
      <c r="Z37" s="1256"/>
      <c r="AA37" s="1256"/>
      <c r="AB37" s="1256"/>
      <c r="AC37" s="1256"/>
      <c r="AD37" s="1256"/>
      <c r="AE37" s="1256"/>
      <c r="AF37" s="1256"/>
      <c r="AG37" s="1256"/>
      <c r="AH37" s="1256"/>
      <c r="AI37" s="1256"/>
      <c r="AJ37" s="1256"/>
      <c r="AK37" s="1257"/>
      <c r="AO37" s="1258"/>
      <c r="AP37" s="1259"/>
      <c r="AQ37" s="1259"/>
      <c r="AR37" s="1259"/>
      <c r="AS37" s="1259"/>
      <c r="AT37" s="1259"/>
      <c r="AU37" s="1259"/>
      <c r="AV37" s="1259"/>
      <c r="AW37" s="1259"/>
      <c r="AX37" s="1259"/>
      <c r="AY37" s="1259"/>
      <c r="AZ37" s="1259"/>
      <c r="BA37" s="1259"/>
      <c r="BB37" s="1259"/>
      <c r="BC37" s="1259"/>
      <c r="BD37" s="1259"/>
      <c r="BE37" s="1259"/>
      <c r="BF37" s="1259"/>
      <c r="BG37" s="1259"/>
      <c r="BH37" s="1259"/>
      <c r="BI37" s="1259"/>
      <c r="BJ37" s="1259"/>
      <c r="BK37" s="1259"/>
      <c r="BL37" s="1259"/>
      <c r="BM37" s="1259"/>
      <c r="BN37" s="1259"/>
      <c r="BO37" s="1259"/>
      <c r="BP37" s="1259"/>
      <c r="BQ37" s="1259"/>
      <c r="BR37" s="1259"/>
      <c r="BS37" s="1259"/>
      <c r="BT37" s="1259"/>
      <c r="BU37" s="1259"/>
      <c r="BV37" s="1259"/>
      <c r="BW37" s="1259"/>
      <c r="BX37" s="1260"/>
    </row>
    <row r="38" spans="2:76" ht="12.75" thickBot="1"/>
    <row r="39" spans="2:76" ht="12" customHeight="1" thickBot="1">
      <c r="B39" s="1830" t="s">
        <v>3922</v>
      </c>
      <c r="C39" s="1831"/>
      <c r="D39" s="1831"/>
      <c r="E39" s="1832"/>
      <c r="AO39" s="1830" t="s">
        <v>3922</v>
      </c>
      <c r="AP39" s="1831"/>
      <c r="AQ39" s="1831"/>
      <c r="AR39" s="1832"/>
    </row>
    <row r="40" spans="2:76" ht="12" customHeight="1">
      <c r="B40" s="1242"/>
      <c r="C40" s="1243"/>
      <c r="D40" s="1243"/>
      <c r="E40" s="1243"/>
      <c r="F40" s="1243"/>
      <c r="G40" s="1243"/>
      <c r="H40" s="1243"/>
      <c r="I40" s="1243"/>
      <c r="J40" s="1243"/>
      <c r="K40" s="1243"/>
      <c r="L40" s="1243"/>
      <c r="M40" s="1243"/>
      <c r="N40" s="1243"/>
      <c r="O40" s="1243"/>
      <c r="P40" s="1243"/>
      <c r="Q40" s="1243"/>
      <c r="R40" s="1243"/>
      <c r="S40" s="1243"/>
      <c r="T40" s="1243"/>
      <c r="U40" s="1243"/>
      <c r="V40" s="1243"/>
      <c r="W40" s="1243"/>
      <c r="X40" s="1243"/>
      <c r="Y40" s="1243"/>
      <c r="Z40" s="1243"/>
      <c r="AA40" s="1243"/>
      <c r="AB40" s="1243"/>
      <c r="AC40" s="1243"/>
      <c r="AD40" s="1243"/>
      <c r="AE40" s="1243"/>
      <c r="AF40" s="1243"/>
      <c r="AG40" s="1243"/>
      <c r="AH40" s="1243"/>
      <c r="AI40" s="1243"/>
      <c r="AJ40" s="1243"/>
      <c r="AK40" s="1244"/>
      <c r="AO40" s="1245"/>
      <c r="AP40" s="1246"/>
      <c r="AQ40" s="1246"/>
      <c r="AR40" s="1246"/>
      <c r="AS40" s="1246"/>
      <c r="AT40" s="1246"/>
      <c r="AU40" s="1246"/>
      <c r="AV40" s="1246"/>
      <c r="AW40" s="1246"/>
      <c r="AX40" s="1246"/>
      <c r="AY40" s="1246"/>
      <c r="AZ40" s="1246"/>
      <c r="BA40" s="1246"/>
      <c r="BB40" s="1246"/>
      <c r="BC40" s="1246"/>
      <c r="BD40" s="1246"/>
      <c r="BE40" s="1246"/>
      <c r="BF40" s="1246"/>
      <c r="BG40" s="1246"/>
      <c r="BH40" s="1246"/>
      <c r="BI40" s="1246"/>
      <c r="BJ40" s="1246"/>
      <c r="BK40" s="1246"/>
      <c r="BL40" s="1246"/>
      <c r="BM40" s="1246"/>
      <c r="BN40" s="1246"/>
      <c r="BO40" s="1246"/>
      <c r="BP40" s="1246"/>
      <c r="BQ40" s="1246"/>
      <c r="BR40" s="1246"/>
      <c r="BS40" s="1246"/>
      <c r="BT40" s="1246"/>
      <c r="BU40" s="1246"/>
      <c r="BV40" s="1246"/>
      <c r="BW40" s="1246"/>
      <c r="BX40" s="1247"/>
    </row>
    <row r="41" spans="2:76">
      <c r="B41" s="1248"/>
      <c r="C41" s="1249"/>
      <c r="D41" s="1249"/>
      <c r="E41" s="1249"/>
      <c r="F41" s="1249"/>
      <c r="G41" s="1249"/>
      <c r="H41" s="1249"/>
      <c r="I41" s="1249"/>
      <c r="J41" s="1249"/>
      <c r="K41" s="1249"/>
      <c r="L41" s="1249"/>
      <c r="M41" s="1249"/>
      <c r="N41" s="1249"/>
      <c r="O41" s="1249"/>
      <c r="P41" s="1249"/>
      <c r="Q41" s="1249"/>
      <c r="R41" s="1249"/>
      <c r="S41" s="1249"/>
      <c r="T41" s="1249"/>
      <c r="U41" s="1249"/>
      <c r="V41" s="1249"/>
      <c r="W41" s="1249"/>
      <c r="X41" s="1249"/>
      <c r="Y41" s="1249"/>
      <c r="Z41" s="1249"/>
      <c r="AA41" s="1249"/>
      <c r="AB41" s="1249"/>
      <c r="AC41" s="1249"/>
      <c r="AD41" s="1249"/>
      <c r="AE41" s="1249"/>
      <c r="AF41" s="1249"/>
      <c r="AG41" s="1249"/>
      <c r="AH41" s="1249"/>
      <c r="AI41" s="1249"/>
      <c r="AJ41" s="1249"/>
      <c r="AK41" s="1250"/>
      <c r="AO41" s="1251"/>
      <c r="AP41" s="1252"/>
      <c r="AQ41" s="1252"/>
      <c r="AR41" s="1252"/>
      <c r="AS41" s="1252"/>
      <c r="AT41" s="1252"/>
      <c r="AU41" s="1252"/>
      <c r="AV41" s="1252"/>
      <c r="AW41" s="1252"/>
      <c r="AX41" s="1252"/>
      <c r="AY41" s="1252"/>
      <c r="AZ41" s="1252"/>
      <c r="BA41" s="1252"/>
      <c r="BB41" s="1252"/>
      <c r="BC41" s="1252"/>
      <c r="BD41" s="1252"/>
      <c r="BE41" s="1252"/>
      <c r="BF41" s="1252"/>
      <c r="BG41" s="1252"/>
      <c r="BH41" s="1252"/>
      <c r="BI41" s="1252"/>
      <c r="BJ41" s="1252"/>
      <c r="BK41" s="1252"/>
      <c r="BL41" s="1252"/>
      <c r="BM41" s="1252"/>
      <c r="BN41" s="1252"/>
      <c r="BO41" s="1252"/>
      <c r="BP41" s="1252"/>
      <c r="BQ41" s="1252"/>
      <c r="BR41" s="1252"/>
      <c r="BS41" s="1252"/>
      <c r="BT41" s="1252"/>
      <c r="BU41" s="1252"/>
      <c r="BV41" s="1252"/>
      <c r="BW41" s="1252"/>
      <c r="BX41" s="1253"/>
    </row>
    <row r="42" spans="2:76">
      <c r="B42" s="1248"/>
      <c r="C42" s="1249"/>
      <c r="D42" s="1249"/>
      <c r="E42" s="1249"/>
      <c r="F42" s="1249"/>
      <c r="G42" s="1249"/>
      <c r="H42" s="1249"/>
      <c r="I42" s="1249"/>
      <c r="J42" s="1249"/>
      <c r="K42" s="1249"/>
      <c r="L42" s="1249"/>
      <c r="M42" s="1249"/>
      <c r="N42" s="1249"/>
      <c r="O42" s="1249"/>
      <c r="P42" s="1249"/>
      <c r="Q42" s="1249"/>
      <c r="R42" s="1249"/>
      <c r="S42" s="1249"/>
      <c r="T42" s="1249"/>
      <c r="U42" s="1249"/>
      <c r="V42" s="1249"/>
      <c r="W42" s="1249"/>
      <c r="X42" s="1249"/>
      <c r="Y42" s="1249"/>
      <c r="Z42" s="1249"/>
      <c r="AA42" s="1249"/>
      <c r="AB42" s="1249"/>
      <c r="AC42" s="1249"/>
      <c r="AD42" s="1249"/>
      <c r="AE42" s="1249"/>
      <c r="AF42" s="1249"/>
      <c r="AG42" s="1249"/>
      <c r="AH42" s="1249"/>
      <c r="AI42" s="1249"/>
      <c r="AJ42" s="1249"/>
      <c r="AK42" s="1250"/>
      <c r="AO42" s="1251"/>
      <c r="AP42" s="1252"/>
      <c r="AQ42" s="1252"/>
      <c r="AR42" s="1252"/>
      <c r="AS42" s="1252"/>
      <c r="AT42" s="1252"/>
      <c r="AU42" s="1252"/>
      <c r="AV42" s="1252"/>
      <c r="AW42" s="1252"/>
      <c r="AX42" s="1252"/>
      <c r="AY42" s="1252"/>
      <c r="AZ42" s="1252"/>
      <c r="BA42" s="1252"/>
      <c r="BB42" s="1252"/>
      <c r="BC42" s="1252"/>
      <c r="BD42" s="1252"/>
      <c r="BE42" s="1252"/>
      <c r="BF42" s="1252"/>
      <c r="BG42" s="1252"/>
      <c r="BH42" s="1252"/>
      <c r="BI42" s="1252"/>
      <c r="BJ42" s="1252"/>
      <c r="BK42" s="1252"/>
      <c r="BL42" s="1252"/>
      <c r="BM42" s="1252"/>
      <c r="BN42" s="1252"/>
      <c r="BO42" s="1252"/>
      <c r="BP42" s="1252"/>
      <c r="BQ42" s="1252"/>
      <c r="BR42" s="1252"/>
      <c r="BS42" s="1252"/>
      <c r="BT42" s="1252"/>
      <c r="BU42" s="1252"/>
      <c r="BV42" s="1252"/>
      <c r="BW42" s="1252"/>
      <c r="BX42" s="1253"/>
    </row>
    <row r="43" spans="2:76">
      <c r="B43" s="1248"/>
      <c r="C43" s="1249"/>
      <c r="D43" s="1249"/>
      <c r="E43" s="1249"/>
      <c r="F43" s="1249"/>
      <c r="G43" s="1249"/>
      <c r="H43" s="1249"/>
      <c r="I43" s="1249"/>
      <c r="J43" s="1249"/>
      <c r="K43" s="1249"/>
      <c r="L43" s="1249"/>
      <c r="M43" s="1249"/>
      <c r="N43" s="1249"/>
      <c r="O43" s="1249"/>
      <c r="P43" s="1249"/>
      <c r="Q43" s="1249"/>
      <c r="R43" s="1249"/>
      <c r="S43" s="1249"/>
      <c r="T43" s="1249"/>
      <c r="U43" s="1249"/>
      <c r="V43" s="1249"/>
      <c r="W43" s="1249"/>
      <c r="X43" s="1249"/>
      <c r="Y43" s="1249"/>
      <c r="Z43" s="1249"/>
      <c r="AA43" s="1249"/>
      <c r="AB43" s="1249"/>
      <c r="AC43" s="1249"/>
      <c r="AD43" s="1249"/>
      <c r="AE43" s="1249"/>
      <c r="AF43" s="1249"/>
      <c r="AG43" s="1249"/>
      <c r="AH43" s="1249"/>
      <c r="AI43" s="1249"/>
      <c r="AJ43" s="1249"/>
      <c r="AK43" s="1250"/>
      <c r="AO43" s="1251"/>
      <c r="AP43" s="1252"/>
      <c r="AQ43" s="1252"/>
      <c r="AR43" s="1252"/>
      <c r="AS43" s="1252"/>
      <c r="AT43" s="1252"/>
      <c r="AU43" s="1252"/>
      <c r="AV43" s="1252"/>
      <c r="AW43" s="1252"/>
      <c r="AX43" s="1252"/>
      <c r="AY43" s="1252"/>
      <c r="AZ43" s="1252"/>
      <c r="BA43" s="1252"/>
      <c r="BB43" s="1252"/>
      <c r="BC43" s="1252"/>
      <c r="BD43" s="1252"/>
      <c r="BE43" s="1252"/>
      <c r="BF43" s="1252"/>
      <c r="BG43" s="1252"/>
      <c r="BH43" s="1252"/>
      <c r="BI43" s="1252"/>
      <c r="BJ43" s="1252"/>
      <c r="BK43" s="1252"/>
      <c r="BL43" s="1252"/>
      <c r="BM43" s="1252"/>
      <c r="BN43" s="1252"/>
      <c r="BO43" s="1252"/>
      <c r="BP43" s="1252"/>
      <c r="BQ43" s="1252"/>
      <c r="BR43" s="1252"/>
      <c r="BS43" s="1252"/>
      <c r="BT43" s="1252"/>
      <c r="BU43" s="1252"/>
      <c r="BV43" s="1252"/>
      <c r="BW43" s="1252"/>
      <c r="BX43" s="1253"/>
    </row>
    <row r="44" spans="2:76">
      <c r="B44" s="1248"/>
      <c r="C44" s="1249"/>
      <c r="D44" s="1249"/>
      <c r="E44" s="1249"/>
      <c r="F44" s="1249"/>
      <c r="G44" s="1249"/>
      <c r="H44" s="1249"/>
      <c r="I44" s="1249"/>
      <c r="J44" s="1249"/>
      <c r="K44" s="1249"/>
      <c r="L44" s="1249"/>
      <c r="M44" s="1249"/>
      <c r="N44" s="1249"/>
      <c r="O44" s="1249"/>
      <c r="P44" s="1249"/>
      <c r="Q44" s="1249"/>
      <c r="R44" s="1249"/>
      <c r="S44" s="1249"/>
      <c r="T44" s="1249"/>
      <c r="U44" s="1249"/>
      <c r="V44" s="1249"/>
      <c r="W44" s="1249"/>
      <c r="X44" s="1249"/>
      <c r="Y44" s="1249"/>
      <c r="Z44" s="1249"/>
      <c r="AA44" s="1249"/>
      <c r="AB44" s="1249"/>
      <c r="AC44" s="1249"/>
      <c r="AD44" s="1249"/>
      <c r="AE44" s="1249"/>
      <c r="AF44" s="1249"/>
      <c r="AG44" s="1249"/>
      <c r="AH44" s="1249"/>
      <c r="AI44" s="1249"/>
      <c r="AJ44" s="1249"/>
      <c r="AK44" s="1250"/>
      <c r="AO44" s="1251"/>
      <c r="AP44" s="1252"/>
      <c r="AQ44" s="1252"/>
      <c r="AR44" s="1252"/>
      <c r="AS44" s="1252"/>
      <c r="AT44" s="1252"/>
      <c r="AU44" s="1252"/>
      <c r="AV44" s="1252"/>
      <c r="AW44" s="1252"/>
      <c r="AX44" s="1252"/>
      <c r="AY44" s="1252"/>
      <c r="AZ44" s="1252"/>
      <c r="BA44" s="1252"/>
      <c r="BB44" s="1252"/>
      <c r="BC44" s="1252"/>
      <c r="BD44" s="1252"/>
      <c r="BE44" s="1252"/>
      <c r="BF44" s="1252"/>
      <c r="BG44" s="1252"/>
      <c r="BH44" s="1252"/>
      <c r="BI44" s="1252"/>
      <c r="BJ44" s="1252"/>
      <c r="BK44" s="1252"/>
      <c r="BL44" s="1252"/>
      <c r="BM44" s="1252"/>
      <c r="BN44" s="1252"/>
      <c r="BO44" s="1252"/>
      <c r="BP44" s="1252"/>
      <c r="BQ44" s="1252"/>
      <c r="BR44" s="1252"/>
      <c r="BS44" s="1252"/>
      <c r="BT44" s="1252"/>
      <c r="BU44" s="1252"/>
      <c r="BV44" s="1252"/>
      <c r="BW44" s="1252"/>
      <c r="BX44" s="1253"/>
    </row>
    <row r="45" spans="2:76">
      <c r="B45" s="1248"/>
      <c r="C45" s="1249"/>
      <c r="D45" s="1249"/>
      <c r="E45" s="1249"/>
      <c r="F45" s="1249"/>
      <c r="G45" s="1249"/>
      <c r="H45" s="1249"/>
      <c r="I45" s="1249"/>
      <c r="J45" s="1249"/>
      <c r="K45" s="1249"/>
      <c r="L45" s="1249"/>
      <c r="M45" s="1249"/>
      <c r="N45" s="1249"/>
      <c r="O45" s="1249"/>
      <c r="P45" s="1249"/>
      <c r="Q45" s="1249"/>
      <c r="R45" s="1249"/>
      <c r="S45" s="1249"/>
      <c r="T45" s="1249"/>
      <c r="U45" s="1249"/>
      <c r="V45" s="1249"/>
      <c r="W45" s="1249"/>
      <c r="X45" s="1249"/>
      <c r="Y45" s="1249"/>
      <c r="Z45" s="1249"/>
      <c r="AA45" s="1249"/>
      <c r="AB45" s="1249"/>
      <c r="AC45" s="1249"/>
      <c r="AD45" s="1249"/>
      <c r="AE45" s="1249"/>
      <c r="AF45" s="1249"/>
      <c r="AG45" s="1249"/>
      <c r="AH45" s="1249"/>
      <c r="AI45" s="1249"/>
      <c r="AJ45" s="1249"/>
      <c r="AK45" s="1250"/>
      <c r="AO45" s="1251"/>
      <c r="AP45" s="1252"/>
      <c r="AQ45" s="1252"/>
      <c r="AR45" s="1252"/>
      <c r="AS45" s="1252"/>
      <c r="AT45" s="1252"/>
      <c r="AU45" s="1252"/>
      <c r="AV45" s="1252"/>
      <c r="AW45" s="1252"/>
      <c r="AX45" s="1252"/>
      <c r="AY45" s="1252"/>
      <c r="AZ45" s="1252"/>
      <c r="BA45" s="1252"/>
      <c r="BB45" s="1252"/>
      <c r="BC45" s="1252"/>
      <c r="BD45" s="1252"/>
      <c r="BE45" s="1252"/>
      <c r="BF45" s="1252"/>
      <c r="BG45" s="1252"/>
      <c r="BH45" s="1252"/>
      <c r="BI45" s="1252"/>
      <c r="BJ45" s="1252"/>
      <c r="BK45" s="1252"/>
      <c r="BL45" s="1252"/>
      <c r="BM45" s="1252"/>
      <c r="BN45" s="1252"/>
      <c r="BO45" s="1252"/>
      <c r="BP45" s="1252"/>
      <c r="BQ45" s="1252"/>
      <c r="BR45" s="1252"/>
      <c r="BS45" s="1252"/>
      <c r="BT45" s="1252"/>
      <c r="BU45" s="1252"/>
      <c r="BV45" s="1252"/>
      <c r="BW45" s="1252"/>
      <c r="BX45" s="1253"/>
    </row>
    <row r="46" spans="2:76">
      <c r="B46" s="1248"/>
      <c r="C46" s="1249"/>
      <c r="D46" s="1249"/>
      <c r="E46" s="1249"/>
      <c r="F46" s="1249"/>
      <c r="G46" s="1249"/>
      <c r="H46" s="1249"/>
      <c r="I46" s="1249"/>
      <c r="J46" s="1249"/>
      <c r="K46" s="1249"/>
      <c r="L46" s="1249"/>
      <c r="M46" s="1249"/>
      <c r="N46" s="1249"/>
      <c r="O46" s="1249"/>
      <c r="P46" s="1249"/>
      <c r="Q46" s="1249"/>
      <c r="R46" s="1249"/>
      <c r="S46" s="1249"/>
      <c r="T46" s="1249"/>
      <c r="U46" s="1249"/>
      <c r="V46" s="1249"/>
      <c r="W46" s="1249"/>
      <c r="X46" s="1249"/>
      <c r="Y46" s="1249"/>
      <c r="Z46" s="1249"/>
      <c r="AA46" s="1249"/>
      <c r="AB46" s="1249"/>
      <c r="AC46" s="1249"/>
      <c r="AD46" s="1249"/>
      <c r="AE46" s="1249"/>
      <c r="AF46" s="1249"/>
      <c r="AG46" s="1249"/>
      <c r="AH46" s="1249"/>
      <c r="AI46" s="1249"/>
      <c r="AJ46" s="1249"/>
      <c r="AK46" s="1250"/>
      <c r="AO46" s="1251"/>
      <c r="AP46" s="1252"/>
      <c r="AQ46" s="1252"/>
      <c r="AR46" s="1252"/>
      <c r="AS46" s="1252"/>
      <c r="AT46" s="1252"/>
      <c r="AU46" s="1252"/>
      <c r="AV46" s="1252"/>
      <c r="AW46" s="1252"/>
      <c r="AX46" s="1252"/>
      <c r="AY46" s="1252"/>
      <c r="AZ46" s="1252"/>
      <c r="BA46" s="1252"/>
      <c r="BB46" s="1252"/>
      <c r="BC46" s="1252"/>
      <c r="BD46" s="1252"/>
      <c r="BE46" s="1252"/>
      <c r="BF46" s="1252"/>
      <c r="BG46" s="1252"/>
      <c r="BH46" s="1252"/>
      <c r="BI46" s="1252"/>
      <c r="BJ46" s="1252"/>
      <c r="BK46" s="1252"/>
      <c r="BL46" s="1252"/>
      <c r="BM46" s="1252"/>
      <c r="BN46" s="1252"/>
      <c r="BO46" s="1252"/>
      <c r="BP46" s="1252"/>
      <c r="BQ46" s="1252"/>
      <c r="BR46" s="1252"/>
      <c r="BS46" s="1252"/>
      <c r="BT46" s="1252"/>
      <c r="BU46" s="1252"/>
      <c r="BV46" s="1252"/>
      <c r="BW46" s="1252"/>
      <c r="BX46" s="1253"/>
    </row>
    <row r="47" spans="2:76">
      <c r="B47" s="1248"/>
      <c r="C47" s="1249"/>
      <c r="D47" s="1249"/>
      <c r="E47" s="1249"/>
      <c r="F47" s="1249"/>
      <c r="G47" s="1249"/>
      <c r="H47" s="1249"/>
      <c r="I47" s="1249"/>
      <c r="J47" s="1249"/>
      <c r="K47" s="1249"/>
      <c r="L47" s="1249"/>
      <c r="M47" s="1249"/>
      <c r="N47" s="1249"/>
      <c r="O47" s="1249"/>
      <c r="P47" s="1249"/>
      <c r="Q47" s="1249"/>
      <c r="R47" s="1249"/>
      <c r="S47" s="1249"/>
      <c r="T47" s="1249"/>
      <c r="U47" s="1249"/>
      <c r="V47" s="1249"/>
      <c r="W47" s="1249"/>
      <c r="X47" s="1249"/>
      <c r="Y47" s="1249"/>
      <c r="Z47" s="1249"/>
      <c r="AA47" s="1249"/>
      <c r="AB47" s="1249"/>
      <c r="AC47" s="1249"/>
      <c r="AD47" s="1249"/>
      <c r="AE47" s="1249"/>
      <c r="AF47" s="1249"/>
      <c r="AG47" s="1249"/>
      <c r="AH47" s="1249"/>
      <c r="AI47" s="1249"/>
      <c r="AJ47" s="1249"/>
      <c r="AK47" s="1250"/>
      <c r="AO47" s="1251"/>
      <c r="AP47" s="1252"/>
      <c r="AQ47" s="1252"/>
      <c r="AR47" s="1252"/>
      <c r="AS47" s="1252"/>
      <c r="AT47" s="1252"/>
      <c r="AU47" s="1252"/>
      <c r="AV47" s="1252"/>
      <c r="AW47" s="1252"/>
      <c r="AX47" s="1252"/>
      <c r="AY47" s="1252"/>
      <c r="AZ47" s="1252"/>
      <c r="BA47" s="1252"/>
      <c r="BB47" s="1252"/>
      <c r="BC47" s="1252"/>
      <c r="BD47" s="1252"/>
      <c r="BE47" s="1252"/>
      <c r="BF47" s="1252"/>
      <c r="BG47" s="1252"/>
      <c r="BH47" s="1252"/>
      <c r="BI47" s="1252"/>
      <c r="BJ47" s="1252"/>
      <c r="BK47" s="1252"/>
      <c r="BL47" s="1252"/>
      <c r="BM47" s="1252"/>
      <c r="BN47" s="1252"/>
      <c r="BO47" s="1252"/>
      <c r="BP47" s="1252"/>
      <c r="BQ47" s="1252"/>
      <c r="BR47" s="1252"/>
      <c r="BS47" s="1252"/>
      <c r="BT47" s="1252"/>
      <c r="BU47" s="1252"/>
      <c r="BV47" s="1252"/>
      <c r="BW47" s="1252"/>
      <c r="BX47" s="1253"/>
    </row>
    <row r="48" spans="2:76">
      <c r="B48" s="1248"/>
      <c r="C48" s="1249"/>
      <c r="D48" s="1249"/>
      <c r="E48" s="1249"/>
      <c r="F48" s="1249"/>
      <c r="G48" s="1249"/>
      <c r="H48" s="1249"/>
      <c r="I48" s="1249"/>
      <c r="J48" s="1249"/>
      <c r="K48" s="1249"/>
      <c r="L48" s="1249"/>
      <c r="M48" s="1249"/>
      <c r="N48" s="1249"/>
      <c r="O48" s="1249"/>
      <c r="P48" s="1249"/>
      <c r="Q48" s="1249"/>
      <c r="R48" s="1249"/>
      <c r="S48" s="1249"/>
      <c r="T48" s="1249"/>
      <c r="U48" s="1249"/>
      <c r="V48" s="1249"/>
      <c r="W48" s="1249"/>
      <c r="X48" s="1249"/>
      <c r="Y48" s="1249"/>
      <c r="Z48" s="1249"/>
      <c r="AA48" s="1249"/>
      <c r="AB48" s="1249"/>
      <c r="AC48" s="1249"/>
      <c r="AD48" s="1249"/>
      <c r="AE48" s="1249"/>
      <c r="AF48" s="1249"/>
      <c r="AG48" s="1249"/>
      <c r="AH48" s="1249"/>
      <c r="AI48" s="1249"/>
      <c r="AJ48" s="1249"/>
      <c r="AK48" s="1250"/>
      <c r="AO48" s="1251"/>
      <c r="AP48" s="1252"/>
      <c r="AQ48" s="1252"/>
      <c r="AR48" s="1252"/>
      <c r="AS48" s="1252"/>
      <c r="AT48" s="1252"/>
      <c r="AU48" s="1252"/>
      <c r="AV48" s="1252"/>
      <c r="AW48" s="1252"/>
      <c r="AX48" s="1252"/>
      <c r="AY48" s="1252"/>
      <c r="AZ48" s="1252"/>
      <c r="BA48" s="1252"/>
      <c r="BB48" s="1252"/>
      <c r="BC48" s="1252"/>
      <c r="BD48" s="1252"/>
      <c r="BE48" s="1252"/>
      <c r="BF48" s="1252"/>
      <c r="BG48" s="1252"/>
      <c r="BH48" s="1252"/>
      <c r="BI48" s="1252"/>
      <c r="BJ48" s="1252"/>
      <c r="BK48" s="1252"/>
      <c r="BL48" s="1252"/>
      <c r="BM48" s="1252"/>
      <c r="BN48" s="1252"/>
      <c r="BO48" s="1252"/>
      <c r="BP48" s="1252"/>
      <c r="BQ48" s="1252"/>
      <c r="BR48" s="1252"/>
      <c r="BS48" s="1252"/>
      <c r="BT48" s="1252"/>
      <c r="BU48" s="1252"/>
      <c r="BV48" s="1252"/>
      <c r="BW48" s="1252"/>
      <c r="BX48" s="1253"/>
    </row>
    <row r="49" spans="2:76">
      <c r="B49" s="1248"/>
      <c r="C49" s="1249"/>
      <c r="D49" s="1249"/>
      <c r="E49" s="1249"/>
      <c r="F49" s="1249"/>
      <c r="G49" s="1249"/>
      <c r="H49" s="1249"/>
      <c r="I49" s="1249"/>
      <c r="J49" s="1249"/>
      <c r="K49" s="1249"/>
      <c r="L49" s="1249"/>
      <c r="M49" s="1249"/>
      <c r="N49" s="1249"/>
      <c r="O49" s="1249"/>
      <c r="P49" s="1249"/>
      <c r="Q49" s="1249"/>
      <c r="R49" s="1249"/>
      <c r="S49" s="1249"/>
      <c r="T49" s="1249"/>
      <c r="U49" s="1249"/>
      <c r="V49" s="1249"/>
      <c r="W49" s="1249"/>
      <c r="X49" s="1249"/>
      <c r="Y49" s="1249"/>
      <c r="Z49" s="1249"/>
      <c r="AA49" s="1249"/>
      <c r="AB49" s="1249"/>
      <c r="AC49" s="1249"/>
      <c r="AD49" s="1249"/>
      <c r="AE49" s="1249"/>
      <c r="AF49" s="1249"/>
      <c r="AG49" s="1249"/>
      <c r="AH49" s="1249"/>
      <c r="AI49" s="1249"/>
      <c r="AJ49" s="1249"/>
      <c r="AK49" s="1250"/>
      <c r="AO49" s="1251"/>
      <c r="AP49" s="1252"/>
      <c r="AQ49" s="1252"/>
      <c r="AR49" s="1252"/>
      <c r="AS49" s="1252"/>
      <c r="AT49" s="1252"/>
      <c r="AU49" s="1252"/>
      <c r="AV49" s="1252"/>
      <c r="AW49" s="1252"/>
      <c r="AX49" s="1252"/>
      <c r="AY49" s="1252"/>
      <c r="AZ49" s="1252"/>
      <c r="BA49" s="1252"/>
      <c r="BB49" s="1252"/>
      <c r="BC49" s="1252"/>
      <c r="BD49" s="1252"/>
      <c r="BE49" s="1252"/>
      <c r="BF49" s="1252"/>
      <c r="BG49" s="1252"/>
      <c r="BH49" s="1252"/>
      <c r="BI49" s="1252"/>
      <c r="BJ49" s="1252"/>
      <c r="BK49" s="1252"/>
      <c r="BL49" s="1252"/>
      <c r="BM49" s="1252"/>
      <c r="BN49" s="1252"/>
      <c r="BO49" s="1252"/>
      <c r="BP49" s="1252"/>
      <c r="BQ49" s="1252"/>
      <c r="BR49" s="1252"/>
      <c r="BS49" s="1252"/>
      <c r="BT49" s="1252"/>
      <c r="BU49" s="1252"/>
      <c r="BV49" s="1252"/>
      <c r="BW49" s="1252"/>
      <c r="BX49" s="1253"/>
    </row>
    <row r="50" spans="2:76">
      <c r="B50" s="1248"/>
      <c r="C50" s="1249"/>
      <c r="D50" s="1249"/>
      <c r="E50" s="1249"/>
      <c r="F50" s="1249"/>
      <c r="G50" s="1249"/>
      <c r="H50" s="1249"/>
      <c r="I50" s="1249"/>
      <c r="J50" s="1249"/>
      <c r="K50" s="1249"/>
      <c r="L50" s="1249"/>
      <c r="M50" s="1249"/>
      <c r="N50" s="1249"/>
      <c r="O50" s="1249"/>
      <c r="P50" s="1249"/>
      <c r="Q50" s="1249"/>
      <c r="R50" s="1249"/>
      <c r="S50" s="1249"/>
      <c r="T50" s="1249"/>
      <c r="U50" s="1249"/>
      <c r="V50" s="1249"/>
      <c r="W50" s="1249"/>
      <c r="X50" s="1249"/>
      <c r="Y50" s="1249"/>
      <c r="Z50" s="1249"/>
      <c r="AA50" s="1249"/>
      <c r="AB50" s="1249"/>
      <c r="AC50" s="1249"/>
      <c r="AD50" s="1249"/>
      <c r="AE50" s="1249"/>
      <c r="AF50" s="1249"/>
      <c r="AG50" s="1249"/>
      <c r="AH50" s="1249"/>
      <c r="AI50" s="1249"/>
      <c r="AJ50" s="1249"/>
      <c r="AK50" s="1250"/>
      <c r="AO50" s="1251"/>
      <c r="AP50" s="1252"/>
      <c r="AQ50" s="1252"/>
      <c r="AR50" s="1252"/>
      <c r="AS50" s="1252"/>
      <c r="AT50" s="1252"/>
      <c r="AU50" s="1252"/>
      <c r="AV50" s="1252"/>
      <c r="AW50" s="1252"/>
      <c r="AX50" s="1252"/>
      <c r="AY50" s="1252"/>
      <c r="AZ50" s="1252"/>
      <c r="BA50" s="1252"/>
      <c r="BB50" s="1252"/>
      <c r="BC50" s="1252"/>
      <c r="BD50" s="1252"/>
      <c r="BE50" s="1252"/>
      <c r="BF50" s="1252"/>
      <c r="BG50" s="1252"/>
      <c r="BH50" s="1252"/>
      <c r="BI50" s="1252"/>
      <c r="BJ50" s="1252"/>
      <c r="BK50" s="1252"/>
      <c r="BL50" s="1252"/>
      <c r="BM50" s="1252"/>
      <c r="BN50" s="1252"/>
      <c r="BO50" s="1252"/>
      <c r="BP50" s="1252"/>
      <c r="BQ50" s="1252"/>
      <c r="BR50" s="1252"/>
      <c r="BS50" s="1252"/>
      <c r="BT50" s="1252"/>
      <c r="BU50" s="1252"/>
      <c r="BV50" s="1252"/>
      <c r="BW50" s="1252"/>
      <c r="BX50" s="1253"/>
    </row>
    <row r="51" spans="2:76">
      <c r="B51" s="1248"/>
      <c r="C51" s="1249"/>
      <c r="D51" s="1249"/>
      <c r="E51" s="1249"/>
      <c r="F51" s="1249"/>
      <c r="G51" s="1249"/>
      <c r="H51" s="1249"/>
      <c r="I51" s="1249"/>
      <c r="J51" s="1249"/>
      <c r="K51" s="1249"/>
      <c r="L51" s="1249"/>
      <c r="M51" s="1249"/>
      <c r="N51" s="1249"/>
      <c r="O51" s="1249"/>
      <c r="P51" s="1249"/>
      <c r="Q51" s="1249"/>
      <c r="R51" s="1249"/>
      <c r="S51" s="1249"/>
      <c r="T51" s="1249"/>
      <c r="U51" s="1249"/>
      <c r="V51" s="1249"/>
      <c r="W51" s="1249"/>
      <c r="X51" s="1249"/>
      <c r="Y51" s="1249"/>
      <c r="Z51" s="1249"/>
      <c r="AA51" s="1249"/>
      <c r="AB51" s="1249"/>
      <c r="AC51" s="1249"/>
      <c r="AD51" s="1249"/>
      <c r="AE51" s="1249"/>
      <c r="AF51" s="1249"/>
      <c r="AG51" s="1249"/>
      <c r="AH51" s="1249"/>
      <c r="AI51" s="1249"/>
      <c r="AJ51" s="1249"/>
      <c r="AK51" s="1250"/>
      <c r="AO51" s="1251"/>
      <c r="AP51" s="1252"/>
      <c r="AQ51" s="1252"/>
      <c r="AR51" s="1252"/>
      <c r="AS51" s="1252"/>
      <c r="AT51" s="1252"/>
      <c r="AU51" s="1252"/>
      <c r="AV51" s="1252"/>
      <c r="AW51" s="1252"/>
      <c r="AX51" s="1252"/>
      <c r="AY51" s="1252"/>
      <c r="AZ51" s="1252"/>
      <c r="BA51" s="1252"/>
      <c r="BB51" s="1252"/>
      <c r="BC51" s="1252"/>
      <c r="BD51" s="1252"/>
      <c r="BE51" s="1252"/>
      <c r="BF51" s="1252"/>
      <c r="BG51" s="1252"/>
      <c r="BH51" s="1252"/>
      <c r="BI51" s="1252"/>
      <c r="BJ51" s="1252"/>
      <c r="BK51" s="1252"/>
      <c r="BL51" s="1252"/>
      <c r="BM51" s="1252"/>
      <c r="BN51" s="1252"/>
      <c r="BO51" s="1252"/>
      <c r="BP51" s="1252"/>
      <c r="BQ51" s="1252"/>
      <c r="BR51" s="1252"/>
      <c r="BS51" s="1252"/>
      <c r="BT51" s="1252"/>
      <c r="BU51" s="1252"/>
      <c r="BV51" s="1252"/>
      <c r="BW51" s="1252"/>
      <c r="BX51" s="1253"/>
    </row>
    <row r="52" spans="2:76">
      <c r="B52" s="1248"/>
      <c r="C52" s="1249"/>
      <c r="D52" s="1249"/>
      <c r="E52" s="1249"/>
      <c r="F52" s="1249"/>
      <c r="G52" s="1249"/>
      <c r="H52" s="1249"/>
      <c r="I52" s="1249"/>
      <c r="J52" s="1249"/>
      <c r="K52" s="1249"/>
      <c r="L52" s="1249"/>
      <c r="M52" s="1249"/>
      <c r="N52" s="1249"/>
      <c r="O52" s="1249"/>
      <c r="P52" s="1249"/>
      <c r="Q52" s="1249"/>
      <c r="R52" s="1249"/>
      <c r="S52" s="1249"/>
      <c r="T52" s="1249"/>
      <c r="U52" s="1249"/>
      <c r="V52" s="1249"/>
      <c r="W52" s="1249"/>
      <c r="X52" s="1249"/>
      <c r="Y52" s="1249"/>
      <c r="Z52" s="1249"/>
      <c r="AA52" s="1249"/>
      <c r="AB52" s="1249"/>
      <c r="AC52" s="1249"/>
      <c r="AD52" s="1249"/>
      <c r="AE52" s="1249"/>
      <c r="AF52" s="1249"/>
      <c r="AG52" s="1249"/>
      <c r="AH52" s="1249"/>
      <c r="AI52" s="1249"/>
      <c r="AJ52" s="1249"/>
      <c r="AK52" s="1250"/>
      <c r="AO52" s="1251"/>
      <c r="AP52" s="1252"/>
      <c r="AQ52" s="1252"/>
      <c r="AR52" s="1252"/>
      <c r="AS52" s="1252"/>
      <c r="AT52" s="1252"/>
      <c r="AU52" s="1252"/>
      <c r="AV52" s="1252"/>
      <c r="AW52" s="1252"/>
      <c r="AX52" s="1252"/>
      <c r="AY52" s="1252"/>
      <c r="AZ52" s="1252"/>
      <c r="BA52" s="1252"/>
      <c r="BB52" s="1252"/>
      <c r="BC52" s="1252"/>
      <c r="BD52" s="1252"/>
      <c r="BE52" s="1252"/>
      <c r="BF52" s="1252"/>
      <c r="BG52" s="1252"/>
      <c r="BH52" s="1252"/>
      <c r="BI52" s="1252"/>
      <c r="BJ52" s="1252"/>
      <c r="BK52" s="1252"/>
      <c r="BL52" s="1252"/>
      <c r="BM52" s="1252"/>
      <c r="BN52" s="1252"/>
      <c r="BO52" s="1252"/>
      <c r="BP52" s="1252"/>
      <c r="BQ52" s="1252"/>
      <c r="BR52" s="1252"/>
      <c r="BS52" s="1252"/>
      <c r="BT52" s="1252"/>
      <c r="BU52" s="1252"/>
      <c r="BV52" s="1252"/>
      <c r="BW52" s="1252"/>
      <c r="BX52" s="1253"/>
    </row>
    <row r="53" spans="2:76">
      <c r="B53" s="1248"/>
      <c r="C53" s="1249"/>
      <c r="D53" s="1249"/>
      <c r="E53" s="1249"/>
      <c r="F53" s="1249"/>
      <c r="G53" s="1249"/>
      <c r="H53" s="1249"/>
      <c r="I53" s="1249"/>
      <c r="J53" s="1249"/>
      <c r="K53" s="1249"/>
      <c r="L53" s="1249"/>
      <c r="M53" s="1249"/>
      <c r="N53" s="1249"/>
      <c r="O53" s="1249"/>
      <c r="P53" s="1249"/>
      <c r="Q53" s="1249"/>
      <c r="R53" s="1249"/>
      <c r="S53" s="1249"/>
      <c r="T53" s="1249"/>
      <c r="U53" s="1249"/>
      <c r="V53" s="1249"/>
      <c r="W53" s="1249"/>
      <c r="X53" s="1249"/>
      <c r="Y53" s="1249"/>
      <c r="Z53" s="1249"/>
      <c r="AA53" s="1249"/>
      <c r="AB53" s="1249"/>
      <c r="AC53" s="1249"/>
      <c r="AD53" s="1249"/>
      <c r="AE53" s="1249"/>
      <c r="AF53" s="1249"/>
      <c r="AG53" s="1249"/>
      <c r="AH53" s="1249"/>
      <c r="AI53" s="1249"/>
      <c r="AJ53" s="1249"/>
      <c r="AK53" s="1250"/>
      <c r="AO53" s="1251"/>
      <c r="AP53" s="1252"/>
      <c r="AQ53" s="1252"/>
      <c r="AR53" s="1252"/>
      <c r="AS53" s="1252"/>
      <c r="AT53" s="1252"/>
      <c r="AU53" s="1252"/>
      <c r="AV53" s="1252"/>
      <c r="AW53" s="1252"/>
      <c r="AX53" s="1252"/>
      <c r="AY53" s="1252"/>
      <c r="AZ53" s="1252"/>
      <c r="BA53" s="1252"/>
      <c r="BB53" s="1252"/>
      <c r="BC53" s="1252"/>
      <c r="BD53" s="1252"/>
      <c r="BE53" s="1252"/>
      <c r="BF53" s="1252"/>
      <c r="BG53" s="1252"/>
      <c r="BH53" s="1252"/>
      <c r="BI53" s="1252"/>
      <c r="BJ53" s="1252"/>
      <c r="BK53" s="1252"/>
      <c r="BL53" s="1252"/>
      <c r="BM53" s="1252"/>
      <c r="BN53" s="1252"/>
      <c r="BO53" s="1252"/>
      <c r="BP53" s="1252"/>
      <c r="BQ53" s="1252"/>
      <c r="BR53" s="1252"/>
      <c r="BS53" s="1252"/>
      <c r="BT53" s="1252"/>
      <c r="BU53" s="1252"/>
      <c r="BV53" s="1252"/>
      <c r="BW53" s="1252"/>
      <c r="BX53" s="1253"/>
    </row>
    <row r="54" spans="2:76">
      <c r="B54" s="1248"/>
      <c r="C54" s="1249"/>
      <c r="D54" s="1249"/>
      <c r="E54" s="1249"/>
      <c r="F54" s="1249"/>
      <c r="G54" s="1249"/>
      <c r="H54" s="1249"/>
      <c r="I54" s="1249"/>
      <c r="J54" s="1249"/>
      <c r="K54" s="1249"/>
      <c r="L54" s="1249"/>
      <c r="M54" s="1249"/>
      <c r="N54" s="1249"/>
      <c r="O54" s="1249"/>
      <c r="P54" s="1249"/>
      <c r="Q54" s="1249"/>
      <c r="R54" s="1249"/>
      <c r="S54" s="1249"/>
      <c r="T54" s="1249"/>
      <c r="U54" s="1249"/>
      <c r="V54" s="1249"/>
      <c r="W54" s="1249"/>
      <c r="X54" s="1249"/>
      <c r="Y54" s="1249"/>
      <c r="Z54" s="1249"/>
      <c r="AA54" s="1249"/>
      <c r="AB54" s="1249"/>
      <c r="AC54" s="1249"/>
      <c r="AD54" s="1249"/>
      <c r="AE54" s="1249"/>
      <c r="AF54" s="1249"/>
      <c r="AG54" s="1249"/>
      <c r="AH54" s="1249"/>
      <c r="AI54" s="1249"/>
      <c r="AJ54" s="1249"/>
      <c r="AK54" s="1250"/>
      <c r="AO54" s="1251"/>
      <c r="AP54" s="1252"/>
      <c r="AQ54" s="1252"/>
      <c r="AR54" s="1252"/>
      <c r="AS54" s="1252"/>
      <c r="AT54" s="1252"/>
      <c r="AU54" s="1252"/>
      <c r="AV54" s="1252"/>
      <c r="AW54" s="1252"/>
      <c r="AX54" s="1252"/>
      <c r="AY54" s="1252"/>
      <c r="AZ54" s="1252"/>
      <c r="BA54" s="1252"/>
      <c r="BB54" s="1252"/>
      <c r="BC54" s="1252"/>
      <c r="BD54" s="1252"/>
      <c r="BE54" s="1252"/>
      <c r="BF54" s="1252"/>
      <c r="BG54" s="1252"/>
      <c r="BH54" s="1252"/>
      <c r="BI54" s="1252"/>
      <c r="BJ54" s="1252"/>
      <c r="BK54" s="1252"/>
      <c r="BL54" s="1252"/>
      <c r="BM54" s="1252"/>
      <c r="BN54" s="1252"/>
      <c r="BO54" s="1252"/>
      <c r="BP54" s="1252"/>
      <c r="BQ54" s="1252"/>
      <c r="BR54" s="1252"/>
      <c r="BS54" s="1252"/>
      <c r="BT54" s="1252"/>
      <c r="BU54" s="1252"/>
      <c r="BV54" s="1252"/>
      <c r="BW54" s="1252"/>
      <c r="BX54" s="1253"/>
    </row>
    <row r="55" spans="2:76">
      <c r="B55" s="1248"/>
      <c r="C55" s="1249"/>
      <c r="D55" s="1249"/>
      <c r="E55" s="1249"/>
      <c r="F55" s="1249"/>
      <c r="G55" s="1249"/>
      <c r="H55" s="1249"/>
      <c r="I55" s="1249"/>
      <c r="J55" s="1249"/>
      <c r="K55" s="1249"/>
      <c r="L55" s="1249"/>
      <c r="M55" s="1249"/>
      <c r="N55" s="1249"/>
      <c r="O55" s="1249"/>
      <c r="P55" s="1249"/>
      <c r="Q55" s="1249"/>
      <c r="R55" s="1249"/>
      <c r="S55" s="1249"/>
      <c r="T55" s="1249"/>
      <c r="U55" s="1249"/>
      <c r="V55" s="1249"/>
      <c r="W55" s="1249"/>
      <c r="X55" s="1249"/>
      <c r="Y55" s="1249"/>
      <c r="Z55" s="1249"/>
      <c r="AA55" s="1249"/>
      <c r="AB55" s="1249"/>
      <c r="AC55" s="1249"/>
      <c r="AD55" s="1249"/>
      <c r="AE55" s="1249"/>
      <c r="AF55" s="1249"/>
      <c r="AG55" s="1249"/>
      <c r="AH55" s="1249"/>
      <c r="AI55" s="1249"/>
      <c r="AJ55" s="1249"/>
      <c r="AK55" s="1250"/>
      <c r="AO55" s="1251"/>
      <c r="AP55" s="1252"/>
      <c r="AQ55" s="1252"/>
      <c r="AR55" s="1252"/>
      <c r="AS55" s="1252"/>
      <c r="AT55" s="1252"/>
      <c r="AU55" s="1252"/>
      <c r="AV55" s="1252"/>
      <c r="AW55" s="1252"/>
      <c r="AX55" s="1252"/>
      <c r="AY55" s="1252"/>
      <c r="AZ55" s="1252"/>
      <c r="BA55" s="1252"/>
      <c r="BB55" s="1252"/>
      <c r="BC55" s="1252"/>
      <c r="BD55" s="1252"/>
      <c r="BE55" s="1252"/>
      <c r="BF55" s="1252"/>
      <c r="BG55" s="1252"/>
      <c r="BH55" s="1252"/>
      <c r="BI55" s="1252"/>
      <c r="BJ55" s="1252"/>
      <c r="BK55" s="1252"/>
      <c r="BL55" s="1252"/>
      <c r="BM55" s="1252"/>
      <c r="BN55" s="1252"/>
      <c r="BO55" s="1252"/>
      <c r="BP55" s="1252"/>
      <c r="BQ55" s="1252"/>
      <c r="BR55" s="1252"/>
      <c r="BS55" s="1252"/>
      <c r="BT55" s="1252"/>
      <c r="BU55" s="1252"/>
      <c r="BV55" s="1252"/>
      <c r="BW55" s="1252"/>
      <c r="BX55" s="1253"/>
    </row>
    <row r="56" spans="2:76">
      <c r="B56" s="1248"/>
      <c r="C56" s="1249"/>
      <c r="D56" s="1249"/>
      <c r="E56" s="1249"/>
      <c r="F56" s="1249"/>
      <c r="G56" s="1249"/>
      <c r="H56" s="1249"/>
      <c r="I56" s="1249"/>
      <c r="J56" s="1249"/>
      <c r="K56" s="1249"/>
      <c r="L56" s="1249"/>
      <c r="M56" s="1249"/>
      <c r="N56" s="1249"/>
      <c r="O56" s="1249"/>
      <c r="P56" s="1249"/>
      <c r="Q56" s="1249"/>
      <c r="R56" s="1249"/>
      <c r="S56" s="1249"/>
      <c r="T56" s="1249"/>
      <c r="U56" s="1249"/>
      <c r="V56" s="1249"/>
      <c r="W56" s="1249"/>
      <c r="X56" s="1249"/>
      <c r="Y56" s="1249"/>
      <c r="Z56" s="1249"/>
      <c r="AA56" s="1249"/>
      <c r="AB56" s="1249"/>
      <c r="AC56" s="1249"/>
      <c r="AD56" s="1249"/>
      <c r="AE56" s="1249"/>
      <c r="AF56" s="1249"/>
      <c r="AG56" s="1249"/>
      <c r="AH56" s="1249"/>
      <c r="AI56" s="1249"/>
      <c r="AJ56" s="1249"/>
      <c r="AK56" s="1250"/>
      <c r="AO56" s="1251"/>
      <c r="AP56" s="1252"/>
      <c r="AQ56" s="1252"/>
      <c r="AR56" s="1252"/>
      <c r="AS56" s="1252"/>
      <c r="AT56" s="1252"/>
      <c r="AU56" s="1252"/>
      <c r="AV56" s="1252"/>
      <c r="AW56" s="1252"/>
      <c r="AX56" s="1252"/>
      <c r="AY56" s="1252"/>
      <c r="AZ56" s="1252"/>
      <c r="BA56" s="1252"/>
      <c r="BB56" s="1252"/>
      <c r="BC56" s="1252"/>
      <c r="BD56" s="1252"/>
      <c r="BE56" s="1252"/>
      <c r="BF56" s="1252"/>
      <c r="BG56" s="1252"/>
      <c r="BH56" s="1252"/>
      <c r="BI56" s="1252"/>
      <c r="BJ56" s="1252"/>
      <c r="BK56" s="1252"/>
      <c r="BL56" s="1252"/>
      <c r="BM56" s="1252"/>
      <c r="BN56" s="1252"/>
      <c r="BO56" s="1252"/>
      <c r="BP56" s="1252"/>
      <c r="BQ56" s="1252"/>
      <c r="BR56" s="1252"/>
      <c r="BS56" s="1252"/>
      <c r="BT56" s="1252"/>
      <c r="BU56" s="1252"/>
      <c r="BV56" s="1252"/>
      <c r="BW56" s="1252"/>
      <c r="BX56" s="1253"/>
    </row>
    <row r="57" spans="2:76">
      <c r="B57" s="1248"/>
      <c r="C57" s="1249"/>
      <c r="D57" s="1249"/>
      <c r="E57" s="1249"/>
      <c r="F57" s="1249"/>
      <c r="G57" s="1249"/>
      <c r="H57" s="1249"/>
      <c r="I57" s="1249"/>
      <c r="J57" s="1249"/>
      <c r="K57" s="1249"/>
      <c r="L57" s="1249"/>
      <c r="M57" s="1249"/>
      <c r="N57" s="1249"/>
      <c r="O57" s="1249"/>
      <c r="P57" s="1249"/>
      <c r="Q57" s="1249"/>
      <c r="R57" s="1249"/>
      <c r="S57" s="1249"/>
      <c r="T57" s="1249"/>
      <c r="U57" s="1249"/>
      <c r="V57" s="1249"/>
      <c r="W57" s="1249"/>
      <c r="X57" s="1249"/>
      <c r="Y57" s="1249"/>
      <c r="Z57" s="1249"/>
      <c r="AA57" s="1249"/>
      <c r="AB57" s="1249"/>
      <c r="AC57" s="1249"/>
      <c r="AD57" s="1249"/>
      <c r="AE57" s="1249"/>
      <c r="AF57" s="1249"/>
      <c r="AG57" s="1249"/>
      <c r="AH57" s="1249"/>
      <c r="AI57" s="1249"/>
      <c r="AJ57" s="1249"/>
      <c r="AK57" s="1250"/>
      <c r="AO57" s="1251"/>
      <c r="AP57" s="1252"/>
      <c r="AQ57" s="1252"/>
      <c r="AR57" s="1252"/>
      <c r="AS57" s="1252"/>
      <c r="AT57" s="1252"/>
      <c r="AU57" s="1252"/>
      <c r="AV57" s="1252"/>
      <c r="AW57" s="1252"/>
      <c r="AX57" s="1252"/>
      <c r="AY57" s="1252"/>
      <c r="AZ57" s="1252"/>
      <c r="BA57" s="1252"/>
      <c r="BB57" s="1252"/>
      <c r="BC57" s="1252"/>
      <c r="BD57" s="1252"/>
      <c r="BE57" s="1252"/>
      <c r="BF57" s="1252"/>
      <c r="BG57" s="1252"/>
      <c r="BH57" s="1252"/>
      <c r="BI57" s="1252"/>
      <c r="BJ57" s="1252"/>
      <c r="BK57" s="1252"/>
      <c r="BL57" s="1252"/>
      <c r="BM57" s="1252"/>
      <c r="BN57" s="1252"/>
      <c r="BO57" s="1252"/>
      <c r="BP57" s="1252"/>
      <c r="BQ57" s="1252"/>
      <c r="BR57" s="1252"/>
      <c r="BS57" s="1252"/>
      <c r="BT57" s="1252"/>
      <c r="BU57" s="1252"/>
      <c r="BV57" s="1252"/>
      <c r="BW57" s="1252"/>
      <c r="BX57" s="1253"/>
    </row>
    <row r="58" spans="2:76">
      <c r="B58" s="1248"/>
      <c r="C58" s="1249"/>
      <c r="D58" s="1249"/>
      <c r="E58" s="1249"/>
      <c r="F58" s="1249"/>
      <c r="G58" s="1249"/>
      <c r="H58" s="1249"/>
      <c r="I58" s="1249"/>
      <c r="J58" s="1249"/>
      <c r="K58" s="1249"/>
      <c r="L58" s="1249"/>
      <c r="M58" s="1249"/>
      <c r="N58" s="1249"/>
      <c r="O58" s="1249"/>
      <c r="P58" s="1249"/>
      <c r="Q58" s="1249"/>
      <c r="R58" s="1249"/>
      <c r="S58" s="1249"/>
      <c r="T58" s="1249"/>
      <c r="U58" s="1249"/>
      <c r="V58" s="1249"/>
      <c r="W58" s="1249"/>
      <c r="X58" s="1249"/>
      <c r="Y58" s="1249"/>
      <c r="Z58" s="1249"/>
      <c r="AA58" s="1249"/>
      <c r="AB58" s="1249"/>
      <c r="AC58" s="1249"/>
      <c r="AD58" s="1249"/>
      <c r="AE58" s="1249"/>
      <c r="AF58" s="1249"/>
      <c r="AG58" s="1249"/>
      <c r="AH58" s="1249"/>
      <c r="AI58" s="1249"/>
      <c r="AJ58" s="1249"/>
      <c r="AK58" s="1250"/>
      <c r="AO58" s="1251"/>
      <c r="AP58" s="1252"/>
      <c r="AQ58" s="1252"/>
      <c r="AR58" s="1252"/>
      <c r="AS58" s="1252"/>
      <c r="AT58" s="1252"/>
      <c r="AU58" s="1252"/>
      <c r="AV58" s="1252"/>
      <c r="AW58" s="1252"/>
      <c r="AX58" s="1252"/>
      <c r="AY58" s="1252"/>
      <c r="AZ58" s="1252"/>
      <c r="BA58" s="1252"/>
      <c r="BB58" s="1252"/>
      <c r="BC58" s="1252"/>
      <c r="BD58" s="1252"/>
      <c r="BE58" s="1252"/>
      <c r="BF58" s="1252"/>
      <c r="BG58" s="1252"/>
      <c r="BH58" s="1252"/>
      <c r="BI58" s="1252"/>
      <c r="BJ58" s="1252"/>
      <c r="BK58" s="1252"/>
      <c r="BL58" s="1252"/>
      <c r="BM58" s="1252"/>
      <c r="BN58" s="1252"/>
      <c r="BO58" s="1252"/>
      <c r="BP58" s="1252"/>
      <c r="BQ58" s="1252"/>
      <c r="BR58" s="1252"/>
      <c r="BS58" s="1252"/>
      <c r="BT58" s="1252"/>
      <c r="BU58" s="1252"/>
      <c r="BV58" s="1252"/>
      <c r="BW58" s="1252"/>
      <c r="BX58" s="1253"/>
    </row>
    <row r="59" spans="2:76">
      <c r="B59" s="1248"/>
      <c r="C59" s="1249"/>
      <c r="D59" s="1249"/>
      <c r="E59" s="1249"/>
      <c r="F59" s="1249"/>
      <c r="G59" s="1249"/>
      <c r="H59" s="1249"/>
      <c r="I59" s="1249"/>
      <c r="J59" s="1249"/>
      <c r="K59" s="1249"/>
      <c r="L59" s="1249"/>
      <c r="M59" s="1249"/>
      <c r="N59" s="1249"/>
      <c r="O59" s="1249"/>
      <c r="P59" s="1249"/>
      <c r="Q59" s="1249"/>
      <c r="R59" s="1249"/>
      <c r="S59" s="1249"/>
      <c r="T59" s="1249"/>
      <c r="U59" s="1249"/>
      <c r="V59" s="1249"/>
      <c r="W59" s="1249"/>
      <c r="X59" s="1249"/>
      <c r="Y59" s="1249"/>
      <c r="Z59" s="1249"/>
      <c r="AA59" s="1249"/>
      <c r="AB59" s="1249"/>
      <c r="AC59" s="1249"/>
      <c r="AD59" s="1249"/>
      <c r="AE59" s="1249"/>
      <c r="AF59" s="1249"/>
      <c r="AG59" s="1249"/>
      <c r="AH59" s="1249"/>
      <c r="AI59" s="1249"/>
      <c r="AJ59" s="1249"/>
      <c r="AK59" s="1250"/>
      <c r="AO59" s="1251"/>
      <c r="AP59" s="1252"/>
      <c r="AQ59" s="1252"/>
      <c r="AR59" s="1252"/>
      <c r="AS59" s="1252"/>
      <c r="AT59" s="1252"/>
      <c r="AU59" s="1252"/>
      <c r="AV59" s="1252"/>
      <c r="AW59" s="1252"/>
      <c r="AX59" s="1252"/>
      <c r="AY59" s="1252"/>
      <c r="AZ59" s="1252"/>
      <c r="BA59" s="1252"/>
      <c r="BB59" s="1252"/>
      <c r="BC59" s="1252"/>
      <c r="BD59" s="1252"/>
      <c r="BE59" s="1252"/>
      <c r="BF59" s="1252"/>
      <c r="BG59" s="1252"/>
      <c r="BH59" s="1252"/>
      <c r="BI59" s="1252"/>
      <c r="BJ59" s="1252"/>
      <c r="BK59" s="1252"/>
      <c r="BL59" s="1252"/>
      <c r="BM59" s="1252"/>
      <c r="BN59" s="1252"/>
      <c r="BO59" s="1252"/>
      <c r="BP59" s="1252"/>
      <c r="BQ59" s="1252"/>
      <c r="BR59" s="1252"/>
      <c r="BS59" s="1252"/>
      <c r="BT59" s="1252"/>
      <c r="BU59" s="1252"/>
      <c r="BV59" s="1252"/>
      <c r="BW59" s="1252"/>
      <c r="BX59" s="1253"/>
    </row>
    <row r="60" spans="2:76">
      <c r="B60" s="1248"/>
      <c r="C60" s="1249"/>
      <c r="D60" s="1249"/>
      <c r="E60" s="1249"/>
      <c r="F60" s="1249"/>
      <c r="G60" s="1249"/>
      <c r="H60" s="1249"/>
      <c r="I60" s="1249"/>
      <c r="J60" s="1249"/>
      <c r="K60" s="1249"/>
      <c r="L60" s="1249"/>
      <c r="M60" s="1249"/>
      <c r="N60" s="1249"/>
      <c r="O60" s="1249"/>
      <c r="P60" s="1249"/>
      <c r="Q60" s="1249"/>
      <c r="R60" s="1249"/>
      <c r="S60" s="1249"/>
      <c r="T60" s="1249"/>
      <c r="U60" s="1249"/>
      <c r="V60" s="1249"/>
      <c r="W60" s="1249"/>
      <c r="X60" s="1249"/>
      <c r="Y60" s="1249"/>
      <c r="Z60" s="1249"/>
      <c r="AA60" s="1249"/>
      <c r="AB60" s="1249"/>
      <c r="AC60" s="1249"/>
      <c r="AD60" s="1249"/>
      <c r="AE60" s="1249"/>
      <c r="AF60" s="1249"/>
      <c r="AG60" s="1249"/>
      <c r="AH60" s="1249"/>
      <c r="AI60" s="1249"/>
      <c r="AJ60" s="1249"/>
      <c r="AK60" s="1250"/>
      <c r="AO60" s="1251"/>
      <c r="AP60" s="1252"/>
      <c r="AQ60" s="1252"/>
      <c r="AR60" s="1252"/>
      <c r="AS60" s="1252"/>
      <c r="AT60" s="1252"/>
      <c r="AU60" s="1252"/>
      <c r="AV60" s="1252"/>
      <c r="AW60" s="1252"/>
      <c r="AX60" s="1252"/>
      <c r="AY60" s="1252"/>
      <c r="AZ60" s="1252"/>
      <c r="BA60" s="1252"/>
      <c r="BB60" s="1252"/>
      <c r="BC60" s="1252"/>
      <c r="BD60" s="1252"/>
      <c r="BE60" s="1252"/>
      <c r="BF60" s="1252"/>
      <c r="BG60" s="1252"/>
      <c r="BH60" s="1252"/>
      <c r="BI60" s="1252"/>
      <c r="BJ60" s="1252"/>
      <c r="BK60" s="1252"/>
      <c r="BL60" s="1252"/>
      <c r="BM60" s="1252"/>
      <c r="BN60" s="1252"/>
      <c r="BO60" s="1252"/>
      <c r="BP60" s="1252"/>
      <c r="BQ60" s="1252"/>
      <c r="BR60" s="1252"/>
      <c r="BS60" s="1252"/>
      <c r="BT60" s="1252"/>
      <c r="BU60" s="1252"/>
      <c r="BV60" s="1252"/>
      <c r="BW60" s="1252"/>
      <c r="BX60" s="1253"/>
    </row>
    <row r="61" spans="2:76">
      <c r="B61" s="1248"/>
      <c r="C61" s="1249"/>
      <c r="D61" s="1249"/>
      <c r="E61" s="1249"/>
      <c r="F61" s="1249"/>
      <c r="G61" s="1249"/>
      <c r="H61" s="1249"/>
      <c r="I61" s="1249"/>
      <c r="J61" s="1249"/>
      <c r="K61" s="1249"/>
      <c r="L61" s="1249"/>
      <c r="M61" s="1249"/>
      <c r="N61" s="1249"/>
      <c r="O61" s="1249"/>
      <c r="P61" s="1249"/>
      <c r="Q61" s="1249"/>
      <c r="R61" s="1249"/>
      <c r="S61" s="1249"/>
      <c r="T61" s="1249"/>
      <c r="U61" s="1249"/>
      <c r="V61" s="1249"/>
      <c r="W61" s="1249"/>
      <c r="X61" s="1249"/>
      <c r="Y61" s="1249"/>
      <c r="Z61" s="1249"/>
      <c r="AA61" s="1249"/>
      <c r="AB61" s="1249"/>
      <c r="AC61" s="1249"/>
      <c r="AD61" s="1249"/>
      <c r="AE61" s="1249"/>
      <c r="AF61" s="1249"/>
      <c r="AG61" s="1249"/>
      <c r="AH61" s="1249"/>
      <c r="AI61" s="1249"/>
      <c r="AJ61" s="1249"/>
      <c r="AK61" s="1250"/>
      <c r="AO61" s="1251"/>
      <c r="AP61" s="1252"/>
      <c r="AQ61" s="1252"/>
      <c r="AR61" s="1252"/>
      <c r="AS61" s="1252"/>
      <c r="AT61" s="1252"/>
      <c r="AU61" s="1252"/>
      <c r="AV61" s="1252"/>
      <c r="AW61" s="1252"/>
      <c r="AX61" s="1252"/>
      <c r="AY61" s="1252"/>
      <c r="AZ61" s="1252"/>
      <c r="BA61" s="1252"/>
      <c r="BB61" s="1252"/>
      <c r="BC61" s="1252"/>
      <c r="BD61" s="1252"/>
      <c r="BE61" s="1252"/>
      <c r="BF61" s="1252"/>
      <c r="BG61" s="1252"/>
      <c r="BH61" s="1252"/>
      <c r="BI61" s="1252"/>
      <c r="BJ61" s="1252"/>
      <c r="BK61" s="1252"/>
      <c r="BL61" s="1252"/>
      <c r="BM61" s="1252"/>
      <c r="BN61" s="1252"/>
      <c r="BO61" s="1252"/>
      <c r="BP61" s="1252"/>
      <c r="BQ61" s="1252"/>
      <c r="BR61" s="1252"/>
      <c r="BS61" s="1252"/>
      <c r="BT61" s="1252"/>
      <c r="BU61" s="1252"/>
      <c r="BV61" s="1252"/>
      <c r="BW61" s="1252"/>
      <c r="BX61" s="1253"/>
    </row>
    <row r="62" spans="2:76">
      <c r="B62" s="1248"/>
      <c r="C62" s="1249"/>
      <c r="D62" s="1249"/>
      <c r="E62" s="1249"/>
      <c r="F62" s="1249"/>
      <c r="G62" s="1249"/>
      <c r="H62" s="1249"/>
      <c r="I62" s="1249"/>
      <c r="J62" s="1249"/>
      <c r="K62" s="1249"/>
      <c r="L62" s="1249"/>
      <c r="M62" s="1249"/>
      <c r="N62" s="1249"/>
      <c r="O62" s="1249"/>
      <c r="P62" s="1249"/>
      <c r="Q62" s="1249"/>
      <c r="R62" s="1249"/>
      <c r="S62" s="1249"/>
      <c r="T62" s="1249"/>
      <c r="U62" s="1249"/>
      <c r="V62" s="1249"/>
      <c r="W62" s="1249"/>
      <c r="X62" s="1249"/>
      <c r="Y62" s="1249"/>
      <c r="Z62" s="1249"/>
      <c r="AA62" s="1249"/>
      <c r="AB62" s="1249"/>
      <c r="AC62" s="1249"/>
      <c r="AD62" s="1249"/>
      <c r="AE62" s="1249"/>
      <c r="AF62" s="1249"/>
      <c r="AG62" s="1249"/>
      <c r="AH62" s="1249"/>
      <c r="AI62" s="1249"/>
      <c r="AJ62" s="1249"/>
      <c r="AK62" s="1250"/>
      <c r="AO62" s="1251"/>
      <c r="AP62" s="1252"/>
      <c r="AQ62" s="1252"/>
      <c r="AR62" s="1252"/>
      <c r="AS62" s="1252"/>
      <c r="AT62" s="1252"/>
      <c r="AU62" s="1252"/>
      <c r="AV62" s="1252"/>
      <c r="AW62" s="1252"/>
      <c r="AX62" s="1252"/>
      <c r="AY62" s="1252"/>
      <c r="AZ62" s="1252"/>
      <c r="BA62" s="1252"/>
      <c r="BB62" s="1252"/>
      <c r="BC62" s="1252"/>
      <c r="BD62" s="1252"/>
      <c r="BE62" s="1252"/>
      <c r="BF62" s="1252"/>
      <c r="BG62" s="1252"/>
      <c r="BH62" s="1252"/>
      <c r="BI62" s="1252"/>
      <c r="BJ62" s="1252"/>
      <c r="BK62" s="1252"/>
      <c r="BL62" s="1252"/>
      <c r="BM62" s="1252"/>
      <c r="BN62" s="1252"/>
      <c r="BO62" s="1252"/>
      <c r="BP62" s="1252"/>
      <c r="BQ62" s="1252"/>
      <c r="BR62" s="1252"/>
      <c r="BS62" s="1252"/>
      <c r="BT62" s="1252"/>
      <c r="BU62" s="1252"/>
      <c r="BV62" s="1252"/>
      <c r="BW62" s="1252"/>
      <c r="BX62" s="1253"/>
    </row>
    <row r="63" spans="2:76">
      <c r="B63" s="1248"/>
      <c r="C63" s="1249"/>
      <c r="D63" s="1249"/>
      <c r="E63" s="1249"/>
      <c r="F63" s="1249"/>
      <c r="G63" s="1249"/>
      <c r="H63" s="1249"/>
      <c r="I63" s="1249"/>
      <c r="J63" s="1249"/>
      <c r="K63" s="1249"/>
      <c r="L63" s="1249"/>
      <c r="M63" s="1249"/>
      <c r="N63" s="1249"/>
      <c r="O63" s="1249"/>
      <c r="P63" s="1249"/>
      <c r="Q63" s="1249"/>
      <c r="R63" s="1249"/>
      <c r="S63" s="1249"/>
      <c r="T63" s="1249"/>
      <c r="U63" s="1249"/>
      <c r="V63" s="1249"/>
      <c r="W63" s="1249"/>
      <c r="X63" s="1249"/>
      <c r="Y63" s="1249"/>
      <c r="Z63" s="1249"/>
      <c r="AA63" s="1249"/>
      <c r="AB63" s="1249"/>
      <c r="AC63" s="1249"/>
      <c r="AD63" s="1249"/>
      <c r="AE63" s="1249"/>
      <c r="AF63" s="1249"/>
      <c r="AG63" s="1249"/>
      <c r="AH63" s="1249"/>
      <c r="AI63" s="1249"/>
      <c r="AJ63" s="1249"/>
      <c r="AK63" s="1250"/>
      <c r="AO63" s="1251"/>
      <c r="AP63" s="1252"/>
      <c r="AQ63" s="1252"/>
      <c r="AR63" s="1252"/>
      <c r="AS63" s="1252"/>
      <c r="AT63" s="1252"/>
      <c r="AU63" s="1252"/>
      <c r="AV63" s="1252"/>
      <c r="AW63" s="1252"/>
      <c r="AX63" s="1252"/>
      <c r="AY63" s="1252"/>
      <c r="AZ63" s="1252"/>
      <c r="BA63" s="1252"/>
      <c r="BB63" s="1252"/>
      <c r="BC63" s="1252"/>
      <c r="BD63" s="1252"/>
      <c r="BE63" s="1252"/>
      <c r="BF63" s="1252"/>
      <c r="BG63" s="1252"/>
      <c r="BH63" s="1252"/>
      <c r="BI63" s="1252"/>
      <c r="BJ63" s="1252"/>
      <c r="BK63" s="1252"/>
      <c r="BL63" s="1252"/>
      <c r="BM63" s="1252"/>
      <c r="BN63" s="1252"/>
      <c r="BO63" s="1252"/>
      <c r="BP63" s="1252"/>
      <c r="BQ63" s="1252"/>
      <c r="BR63" s="1252"/>
      <c r="BS63" s="1252"/>
      <c r="BT63" s="1252"/>
      <c r="BU63" s="1252"/>
      <c r="BV63" s="1252"/>
      <c r="BW63" s="1252"/>
      <c r="BX63" s="1253"/>
    </row>
    <row r="64" spans="2:76">
      <c r="B64" s="1248"/>
      <c r="C64" s="1249"/>
      <c r="D64" s="1249"/>
      <c r="E64" s="1249"/>
      <c r="F64" s="1249"/>
      <c r="G64" s="1249"/>
      <c r="H64" s="1249"/>
      <c r="I64" s="1249"/>
      <c r="J64" s="1249"/>
      <c r="K64" s="1249"/>
      <c r="L64" s="1249"/>
      <c r="M64" s="1249"/>
      <c r="N64" s="1249"/>
      <c r="O64" s="1249"/>
      <c r="P64" s="1249"/>
      <c r="Q64" s="1249"/>
      <c r="R64" s="1249"/>
      <c r="S64" s="1249"/>
      <c r="T64" s="1249"/>
      <c r="U64" s="1249"/>
      <c r="V64" s="1249"/>
      <c r="W64" s="1249"/>
      <c r="X64" s="1249"/>
      <c r="Y64" s="1249"/>
      <c r="Z64" s="1249"/>
      <c r="AA64" s="1249"/>
      <c r="AB64" s="1249"/>
      <c r="AC64" s="1249"/>
      <c r="AD64" s="1249"/>
      <c r="AE64" s="1249"/>
      <c r="AF64" s="1249"/>
      <c r="AG64" s="1249"/>
      <c r="AH64" s="1249"/>
      <c r="AI64" s="1249"/>
      <c r="AJ64" s="1249"/>
      <c r="AK64" s="1250"/>
      <c r="AO64" s="1251"/>
      <c r="AP64" s="1252"/>
      <c r="AQ64" s="1252"/>
      <c r="AR64" s="1252"/>
      <c r="AS64" s="1252"/>
      <c r="AT64" s="1252"/>
      <c r="AU64" s="1252"/>
      <c r="AV64" s="1252"/>
      <c r="AW64" s="1252"/>
      <c r="AX64" s="1252"/>
      <c r="AY64" s="1252"/>
      <c r="AZ64" s="1252"/>
      <c r="BA64" s="1252"/>
      <c r="BB64" s="1252"/>
      <c r="BC64" s="1252"/>
      <c r="BD64" s="1252"/>
      <c r="BE64" s="1252"/>
      <c r="BF64" s="1252"/>
      <c r="BG64" s="1252"/>
      <c r="BH64" s="1252"/>
      <c r="BI64" s="1252"/>
      <c r="BJ64" s="1252"/>
      <c r="BK64" s="1252"/>
      <c r="BL64" s="1252"/>
      <c r="BM64" s="1252"/>
      <c r="BN64" s="1252"/>
      <c r="BO64" s="1252"/>
      <c r="BP64" s="1252"/>
      <c r="BQ64" s="1252"/>
      <c r="BR64" s="1252"/>
      <c r="BS64" s="1252"/>
      <c r="BT64" s="1252"/>
      <c r="BU64" s="1252"/>
      <c r="BV64" s="1252"/>
      <c r="BW64" s="1252"/>
      <c r="BX64" s="1253"/>
    </row>
    <row r="65" spans="2:76">
      <c r="B65" s="1248"/>
      <c r="C65" s="1249"/>
      <c r="D65" s="1249"/>
      <c r="E65" s="1249"/>
      <c r="F65" s="1249"/>
      <c r="G65" s="1249"/>
      <c r="H65" s="1249"/>
      <c r="I65" s="1249"/>
      <c r="J65" s="1249"/>
      <c r="K65" s="1249"/>
      <c r="L65" s="1249"/>
      <c r="M65" s="1249"/>
      <c r="N65" s="1249"/>
      <c r="O65" s="1249"/>
      <c r="P65" s="1249"/>
      <c r="Q65" s="1249"/>
      <c r="R65" s="1249"/>
      <c r="S65" s="1249"/>
      <c r="T65" s="1249"/>
      <c r="U65" s="1249"/>
      <c r="V65" s="1249"/>
      <c r="W65" s="1249"/>
      <c r="X65" s="1249"/>
      <c r="Y65" s="1249"/>
      <c r="Z65" s="1249"/>
      <c r="AA65" s="1249"/>
      <c r="AB65" s="1249"/>
      <c r="AC65" s="1249"/>
      <c r="AD65" s="1249"/>
      <c r="AE65" s="1249"/>
      <c r="AF65" s="1249"/>
      <c r="AG65" s="1249"/>
      <c r="AH65" s="1249"/>
      <c r="AI65" s="1249"/>
      <c r="AJ65" s="1249"/>
      <c r="AK65" s="1250"/>
      <c r="AO65" s="1251"/>
      <c r="AP65" s="1252"/>
      <c r="AQ65" s="1252"/>
      <c r="AR65" s="1252"/>
      <c r="AS65" s="1252"/>
      <c r="AT65" s="1252"/>
      <c r="AU65" s="1252"/>
      <c r="AV65" s="1252"/>
      <c r="AW65" s="1252"/>
      <c r="AX65" s="1252"/>
      <c r="AY65" s="1252"/>
      <c r="AZ65" s="1252"/>
      <c r="BA65" s="1252"/>
      <c r="BB65" s="1252"/>
      <c r="BC65" s="1252"/>
      <c r="BD65" s="1252"/>
      <c r="BE65" s="1252"/>
      <c r="BF65" s="1252"/>
      <c r="BG65" s="1252"/>
      <c r="BH65" s="1252"/>
      <c r="BI65" s="1252"/>
      <c r="BJ65" s="1252"/>
      <c r="BK65" s="1252"/>
      <c r="BL65" s="1252"/>
      <c r="BM65" s="1252"/>
      <c r="BN65" s="1252"/>
      <c r="BO65" s="1252"/>
      <c r="BP65" s="1252"/>
      <c r="BQ65" s="1252"/>
      <c r="BR65" s="1252"/>
      <c r="BS65" s="1252"/>
      <c r="BT65" s="1252"/>
      <c r="BU65" s="1252"/>
      <c r="BV65" s="1252"/>
      <c r="BW65" s="1252"/>
      <c r="BX65" s="1253"/>
    </row>
    <row r="66" spans="2:76">
      <c r="B66" s="1248"/>
      <c r="C66" s="1249"/>
      <c r="D66" s="1249"/>
      <c r="E66" s="1249"/>
      <c r="F66" s="1249"/>
      <c r="G66" s="1249"/>
      <c r="H66" s="1249"/>
      <c r="I66" s="1249"/>
      <c r="J66" s="1249"/>
      <c r="K66" s="1249"/>
      <c r="L66" s="1249"/>
      <c r="M66" s="1249"/>
      <c r="N66" s="1249"/>
      <c r="O66" s="1249"/>
      <c r="P66" s="1249"/>
      <c r="Q66" s="1249"/>
      <c r="R66" s="1249"/>
      <c r="S66" s="1249"/>
      <c r="T66" s="1249"/>
      <c r="U66" s="1249"/>
      <c r="V66" s="1249"/>
      <c r="W66" s="1249"/>
      <c r="X66" s="1249"/>
      <c r="Y66" s="1249"/>
      <c r="Z66" s="1249"/>
      <c r="AA66" s="1249"/>
      <c r="AB66" s="1249"/>
      <c r="AC66" s="1249"/>
      <c r="AD66" s="1249"/>
      <c r="AE66" s="1249"/>
      <c r="AF66" s="1249"/>
      <c r="AG66" s="1249"/>
      <c r="AH66" s="1249"/>
      <c r="AI66" s="1249"/>
      <c r="AJ66" s="1249"/>
      <c r="AK66" s="1250"/>
      <c r="AO66" s="1251"/>
      <c r="AP66" s="1252"/>
      <c r="AQ66" s="1252"/>
      <c r="AR66" s="1252"/>
      <c r="AS66" s="1252"/>
      <c r="AT66" s="1252"/>
      <c r="AU66" s="1252"/>
      <c r="AV66" s="1252"/>
      <c r="AW66" s="1252"/>
      <c r="AX66" s="1252"/>
      <c r="AY66" s="1252"/>
      <c r="AZ66" s="1252"/>
      <c r="BA66" s="1252"/>
      <c r="BB66" s="1252"/>
      <c r="BC66" s="1252"/>
      <c r="BD66" s="1252"/>
      <c r="BE66" s="1252"/>
      <c r="BF66" s="1252"/>
      <c r="BG66" s="1252"/>
      <c r="BH66" s="1252"/>
      <c r="BI66" s="1252"/>
      <c r="BJ66" s="1252"/>
      <c r="BK66" s="1252"/>
      <c r="BL66" s="1252"/>
      <c r="BM66" s="1252"/>
      <c r="BN66" s="1252"/>
      <c r="BO66" s="1252"/>
      <c r="BP66" s="1252"/>
      <c r="BQ66" s="1252"/>
      <c r="BR66" s="1252"/>
      <c r="BS66" s="1252"/>
      <c r="BT66" s="1252"/>
      <c r="BU66" s="1252"/>
      <c r="BV66" s="1252"/>
      <c r="BW66" s="1252"/>
      <c r="BX66" s="1253"/>
    </row>
    <row r="67" spans="2:76" ht="12.75" thickBot="1">
      <c r="B67" s="1255"/>
      <c r="C67" s="1256"/>
      <c r="D67" s="1256"/>
      <c r="E67" s="1256"/>
      <c r="F67" s="1256"/>
      <c r="G67" s="1256"/>
      <c r="H67" s="1256"/>
      <c r="I67" s="1256"/>
      <c r="J67" s="1256"/>
      <c r="K67" s="1256"/>
      <c r="L67" s="1256"/>
      <c r="M67" s="1256"/>
      <c r="N67" s="1256"/>
      <c r="O67" s="1256"/>
      <c r="P67" s="1256"/>
      <c r="Q67" s="1256"/>
      <c r="R67" s="1256"/>
      <c r="S67" s="1256"/>
      <c r="T67" s="1256"/>
      <c r="U67" s="1256"/>
      <c r="V67" s="1256"/>
      <c r="W67" s="1256"/>
      <c r="X67" s="1256"/>
      <c r="Y67" s="1256"/>
      <c r="Z67" s="1256"/>
      <c r="AA67" s="1256"/>
      <c r="AB67" s="1256"/>
      <c r="AC67" s="1256"/>
      <c r="AD67" s="1256"/>
      <c r="AE67" s="1256"/>
      <c r="AF67" s="1256"/>
      <c r="AG67" s="1256"/>
      <c r="AH67" s="1256"/>
      <c r="AI67" s="1256"/>
      <c r="AJ67" s="1256"/>
      <c r="AK67" s="1257"/>
      <c r="AO67" s="1258"/>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60"/>
    </row>
  </sheetData>
  <mergeCells count="9">
    <mergeCell ref="AS7:AV7"/>
    <mergeCell ref="B9:E9"/>
    <mergeCell ref="AO9:AR9"/>
    <mergeCell ref="D14:G15"/>
    <mergeCell ref="B39:E39"/>
    <mergeCell ref="AO39:AR39"/>
    <mergeCell ref="B7:E7"/>
    <mergeCell ref="F7:I7"/>
    <mergeCell ref="AO7:AR7"/>
  </mergeCells>
  <phoneticPr fontId="65"/>
  <conditionalFormatting sqref="B10:AK13 B14:D14 H14:AK15 B15:C15 B16:AK37 B40:AK67">
    <cfRule type="expression" dxfId="50" priority="1">
      <formula>$CE$5=TRUE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63521" r:id="rId4" name="Check Box 1">
              <controlPr defaultSize="0" print="0" autoFill="0" autoLine="0" autoPict="0">
                <anchor moveWithCells="1">
                  <from>
                    <xdr:col>29</xdr:col>
                    <xdr:colOff>57150</xdr:colOff>
                    <xdr:row>0</xdr:row>
                    <xdr:rowOff>95250</xdr:rowOff>
                  </from>
                  <to>
                    <xdr:col>36</xdr:col>
                    <xdr:colOff>76200</xdr:colOff>
                    <xdr:row>2</xdr:row>
                    <xdr:rowOff>9525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3BEA0-51B9-43CB-8207-3173203EFA50}">
  <sheetPr>
    <tabColor rgb="FF00B0F0"/>
  </sheetPr>
  <dimension ref="A1:CE67"/>
  <sheetViews>
    <sheetView topLeftCell="B4" workbookViewId="0">
      <selection activeCell="B4" sqref="B4"/>
    </sheetView>
  </sheetViews>
  <sheetFormatPr defaultColWidth="8.75" defaultRowHeight="12"/>
  <cols>
    <col min="1" max="1" width="2.25" style="1224" customWidth="1"/>
    <col min="2" max="37" width="2.25" style="1016" customWidth="1"/>
    <col min="38" max="40" width="2.25" style="1224" customWidth="1"/>
    <col min="41" max="76" width="2.25" style="1016" customWidth="1"/>
    <col min="77" max="81" width="8.75" style="1016"/>
    <col min="82" max="82" width="8.75" style="1238" hidden="1" customWidth="1"/>
    <col min="83" max="83" width="8.75" style="1016" hidden="1" customWidth="1"/>
    <col min="84" max="16384" width="8.75" style="1016"/>
  </cols>
  <sheetData>
    <row r="1" spans="2:83" s="1224" customFormat="1">
      <c r="CD1" s="1225"/>
    </row>
    <row r="2" spans="2:83" s="1224" customFormat="1">
      <c r="CD2" s="1225"/>
    </row>
    <row r="3" spans="2:83" s="1224" customFormat="1" ht="12" customHeight="1">
      <c r="CD3" s="1225"/>
    </row>
    <row r="4" spans="2:83" ht="12" customHeight="1" thickBot="1">
      <c r="B4" s="1226" t="s">
        <v>3924</v>
      </c>
      <c r="C4" s="1226"/>
      <c r="D4" s="1226"/>
      <c r="E4" s="1226"/>
      <c r="F4" s="1226"/>
      <c r="G4" s="1226"/>
      <c r="H4" s="1226"/>
      <c r="I4" s="1226"/>
      <c r="J4" s="1226"/>
      <c r="K4" s="1227"/>
      <c r="L4" s="1227"/>
      <c r="M4" s="1227"/>
      <c r="N4" s="1227"/>
      <c r="O4" s="1227"/>
      <c r="P4" s="1227"/>
      <c r="Q4" s="1227"/>
      <c r="R4" s="1227"/>
      <c r="S4" s="1227"/>
      <c r="T4" s="1227"/>
      <c r="U4" s="1227"/>
      <c r="V4" s="1227"/>
      <c r="AO4" s="1228" t="s">
        <v>3911</v>
      </c>
      <c r="AP4" s="1228"/>
      <c r="AQ4" s="1228"/>
      <c r="AR4" s="1228"/>
      <c r="AS4" s="1228"/>
      <c r="AT4" s="1228"/>
      <c r="AW4" s="1061" t="s">
        <v>3912</v>
      </c>
      <c r="BA4" s="1229"/>
      <c r="BB4" s="1230"/>
      <c r="BC4" s="1231" t="s">
        <v>3913</v>
      </c>
      <c r="BD4" s="1232"/>
      <c r="BE4" s="1233"/>
      <c r="BF4" s="1234"/>
      <c r="BG4" s="1235"/>
      <c r="BH4" s="1231" t="s">
        <v>3914</v>
      </c>
      <c r="BI4" s="1232"/>
      <c r="BJ4" s="1236"/>
      <c r="BK4" s="1237"/>
      <c r="BL4" s="1231" t="s">
        <v>3915</v>
      </c>
      <c r="BM4" s="1232"/>
      <c r="BN4" s="1233"/>
      <c r="CE4" s="1016" t="s">
        <v>3916</v>
      </c>
    </row>
    <row r="5" spans="2:83" ht="12" customHeight="1" thickBot="1">
      <c r="B5" s="1227"/>
      <c r="C5" s="1227"/>
      <c r="D5" s="1227"/>
      <c r="E5" s="1227"/>
      <c r="F5" s="1226" t="s">
        <v>3917</v>
      </c>
      <c r="G5" s="1227"/>
      <c r="H5" s="1227"/>
      <c r="I5" s="1227"/>
      <c r="J5" s="1227"/>
      <c r="K5" s="1227"/>
      <c r="L5" s="1227"/>
      <c r="M5" s="1227"/>
      <c r="N5" s="1227"/>
      <c r="O5" s="1227"/>
      <c r="P5" s="1227"/>
      <c r="Q5" s="1227"/>
      <c r="R5" s="1227"/>
      <c r="S5" s="1227"/>
      <c r="T5" s="1227"/>
      <c r="U5" s="1227"/>
      <c r="V5" s="1227"/>
      <c r="AO5" s="1239" t="s">
        <v>3918</v>
      </c>
      <c r="CE5" s="1240" t="b">
        <v>0</v>
      </c>
    </row>
    <row r="6" spans="2:83" ht="12" customHeight="1" thickBot="1"/>
    <row r="7" spans="2:83" ht="12" customHeight="1" thickBot="1">
      <c r="B7" s="1830" t="s">
        <v>3919</v>
      </c>
      <c r="C7" s="1831"/>
      <c r="D7" s="1831"/>
      <c r="E7" s="1832"/>
      <c r="F7" s="1823">
        <v>2</v>
      </c>
      <c r="G7" s="1824"/>
      <c r="H7" s="1824"/>
      <c r="I7" s="1825"/>
      <c r="AO7" s="1830" t="s">
        <v>3919</v>
      </c>
      <c r="AP7" s="1831"/>
      <c r="AQ7" s="1831"/>
      <c r="AR7" s="1832"/>
      <c r="AS7" s="1823">
        <v>2</v>
      </c>
      <c r="AT7" s="1824"/>
      <c r="AU7" s="1824"/>
      <c r="AV7" s="1825"/>
    </row>
    <row r="8" spans="2:83" ht="12" customHeight="1" thickBot="1"/>
    <row r="9" spans="2:83" ht="12" customHeight="1" thickBot="1">
      <c r="B9" s="1826" t="s">
        <v>3920</v>
      </c>
      <c r="C9" s="1827"/>
      <c r="D9" s="1827"/>
      <c r="E9" s="1828"/>
      <c r="AO9" s="1826" t="s">
        <v>3920</v>
      </c>
      <c r="AP9" s="1827"/>
      <c r="AQ9" s="1827"/>
      <c r="AR9" s="1828"/>
      <c r="AS9" s="1241"/>
      <c r="BS9" s="1241"/>
      <c r="BT9" s="1241"/>
      <c r="BU9" s="1241"/>
      <c r="BV9" s="1241"/>
      <c r="BW9" s="1241"/>
      <c r="BX9" s="1241"/>
    </row>
    <row r="10" spans="2:83" ht="12" customHeight="1" thickBot="1">
      <c r="B10" s="1242"/>
      <c r="C10" s="1243"/>
      <c r="D10" s="1243"/>
      <c r="E10" s="1243"/>
      <c r="F10" s="1243"/>
      <c r="G10" s="1243"/>
      <c r="H10" s="1243"/>
      <c r="I10" s="1243"/>
      <c r="J10" s="1243"/>
      <c r="K10" s="1243"/>
      <c r="L10" s="1243"/>
      <c r="M10" s="1243"/>
      <c r="N10" s="1243"/>
      <c r="O10" s="1243"/>
      <c r="P10" s="1243"/>
      <c r="Q10" s="1243"/>
      <c r="R10" s="1243"/>
      <c r="S10" s="1243"/>
      <c r="T10" s="1243"/>
      <c r="U10" s="1243"/>
      <c r="V10" s="1243"/>
      <c r="W10" s="1243"/>
      <c r="X10" s="1243"/>
      <c r="Y10" s="1243"/>
      <c r="Z10" s="1243"/>
      <c r="AA10" s="1243"/>
      <c r="AB10" s="1243"/>
      <c r="AC10" s="1243"/>
      <c r="AD10" s="1243"/>
      <c r="AE10" s="1243"/>
      <c r="AF10" s="1243"/>
      <c r="AG10" s="1243"/>
      <c r="AH10" s="1243"/>
      <c r="AI10" s="1243"/>
      <c r="AJ10" s="1243"/>
      <c r="AK10" s="1244"/>
      <c r="AO10" s="1245"/>
      <c r="AP10" s="1246"/>
      <c r="AQ10" s="1246"/>
      <c r="AR10" s="1246"/>
      <c r="AS10" s="1246"/>
      <c r="AT10" s="1246"/>
      <c r="AU10" s="1246"/>
      <c r="AV10" s="1246"/>
      <c r="AW10" s="1246"/>
      <c r="AX10" s="1246"/>
      <c r="AY10" s="1246"/>
      <c r="AZ10" s="1246"/>
      <c r="BA10" s="1246"/>
      <c r="BB10" s="1246"/>
      <c r="BC10" s="1246"/>
      <c r="BD10" s="1246"/>
      <c r="BE10" s="1246"/>
      <c r="BF10" s="1246"/>
      <c r="BG10" s="1246"/>
      <c r="BH10" s="1246"/>
      <c r="BI10" s="1246"/>
      <c r="BJ10" s="1246"/>
      <c r="BK10" s="1246"/>
      <c r="BL10" s="1246"/>
      <c r="BM10" s="1246"/>
      <c r="BN10" s="1246"/>
      <c r="BO10" s="1246"/>
      <c r="BP10" s="1246"/>
      <c r="BQ10" s="1246"/>
      <c r="BR10" s="1246"/>
      <c r="BS10" s="1246"/>
      <c r="BT10" s="1246"/>
      <c r="BU10" s="1246"/>
      <c r="BV10" s="1246"/>
      <c r="BW10" s="1246"/>
      <c r="BX10" s="1247"/>
      <c r="CE10" s="1016" t="s">
        <v>3921</v>
      </c>
    </row>
    <row r="11" spans="2:83" ht="12" customHeight="1" thickBot="1">
      <c r="B11" s="1248"/>
      <c r="C11" s="1249"/>
      <c r="D11" s="1249"/>
      <c r="E11" s="1249"/>
      <c r="F11" s="1249"/>
      <c r="G11" s="1249"/>
      <c r="H11" s="1249"/>
      <c r="I11" s="1249"/>
      <c r="J11" s="1249"/>
      <c r="K11" s="1249"/>
      <c r="L11" s="1249"/>
      <c r="M11" s="1249"/>
      <c r="N11" s="1249"/>
      <c r="O11" s="1249"/>
      <c r="P11" s="1249"/>
      <c r="Q11" s="1249"/>
      <c r="R11" s="1249"/>
      <c r="S11" s="1249"/>
      <c r="T11" s="1249"/>
      <c r="U11" s="1249"/>
      <c r="V11" s="1249"/>
      <c r="W11" s="1249"/>
      <c r="X11" s="1249"/>
      <c r="Y11" s="1249"/>
      <c r="Z11" s="1249"/>
      <c r="AA11" s="1249"/>
      <c r="AB11" s="1249"/>
      <c r="AC11" s="1249"/>
      <c r="AD11" s="1249"/>
      <c r="AE11" s="1249"/>
      <c r="AF11" s="1249"/>
      <c r="AG11" s="1249"/>
      <c r="AH11" s="1249"/>
      <c r="AI11" s="1249"/>
      <c r="AJ11" s="1249"/>
      <c r="AK11" s="1250"/>
      <c r="AO11" s="1251"/>
      <c r="AP11" s="1252"/>
      <c r="AQ11" s="1252"/>
      <c r="AR11" s="1252"/>
      <c r="AS11" s="1252"/>
      <c r="AT11" s="1252"/>
      <c r="AU11" s="1252"/>
      <c r="AV11" s="1252"/>
      <c r="AW11" s="1252"/>
      <c r="AX11" s="1252"/>
      <c r="AY11" s="1252"/>
      <c r="AZ11" s="1252"/>
      <c r="BA11" s="1252"/>
      <c r="BB11" s="1252"/>
      <c r="BC11" s="1252"/>
      <c r="BD11" s="1252"/>
      <c r="BE11" s="1252"/>
      <c r="BF11" s="1252"/>
      <c r="BG11" s="1252"/>
      <c r="BH11" s="1252"/>
      <c r="BI11" s="1252"/>
      <c r="BJ11" s="1252"/>
      <c r="BK11" s="1252"/>
      <c r="BL11" s="1252"/>
      <c r="BM11" s="1252"/>
      <c r="BN11" s="1252"/>
      <c r="BO11" s="1252"/>
      <c r="BP11" s="1252"/>
      <c r="BQ11" s="1252"/>
      <c r="BR11" s="1252"/>
      <c r="BS11" s="1252"/>
      <c r="BT11" s="1252"/>
      <c r="BU11" s="1252"/>
      <c r="BV11" s="1252"/>
      <c r="BW11" s="1252"/>
      <c r="BX11" s="1253"/>
      <c r="CE11" s="1254">
        <f>IF(MID(B4,3,LEN(B4))="診断報告書","---",541)</f>
        <v>541</v>
      </c>
    </row>
    <row r="12" spans="2:83" ht="12" customHeight="1">
      <c r="B12" s="1248"/>
      <c r="C12" s="1249"/>
      <c r="D12" s="1249"/>
      <c r="E12" s="1249"/>
      <c r="F12" s="1249"/>
      <c r="G12" s="1249"/>
      <c r="H12" s="1249"/>
      <c r="I12" s="1249"/>
      <c r="J12" s="1249"/>
      <c r="K12" s="1249"/>
      <c r="L12" s="1249"/>
      <c r="M12" s="1249"/>
      <c r="N12" s="1249"/>
      <c r="O12" s="1249"/>
      <c r="P12" s="1249"/>
      <c r="Q12" s="1249"/>
      <c r="R12" s="1249"/>
      <c r="S12" s="1249"/>
      <c r="T12" s="1249"/>
      <c r="U12" s="1249"/>
      <c r="V12" s="1249"/>
      <c r="W12" s="1249"/>
      <c r="X12" s="1249"/>
      <c r="Y12" s="1249"/>
      <c r="Z12" s="1249"/>
      <c r="AA12" s="1249"/>
      <c r="AB12" s="1249"/>
      <c r="AC12" s="1249"/>
      <c r="AD12" s="1249"/>
      <c r="AE12" s="1249"/>
      <c r="AF12" s="1249"/>
      <c r="AG12" s="1249"/>
      <c r="AH12" s="1249"/>
      <c r="AI12" s="1249"/>
      <c r="AJ12" s="1249"/>
      <c r="AK12" s="1250"/>
      <c r="AO12" s="1251"/>
      <c r="AP12" s="1252"/>
      <c r="AQ12" s="1252"/>
      <c r="AR12" s="1252"/>
      <c r="AS12" s="1252"/>
      <c r="AT12" s="1252"/>
      <c r="AU12" s="1252"/>
      <c r="AV12" s="1252"/>
      <c r="AW12" s="1252"/>
      <c r="AX12" s="1252"/>
      <c r="AY12" s="1252"/>
      <c r="AZ12" s="1252"/>
      <c r="BA12" s="1252"/>
      <c r="BB12" s="1252"/>
      <c r="BC12" s="1252"/>
      <c r="BD12" s="1252"/>
      <c r="BE12" s="1252"/>
      <c r="BF12" s="1252"/>
      <c r="BG12" s="1252"/>
      <c r="BH12" s="1252"/>
      <c r="BI12" s="1252"/>
      <c r="BJ12" s="1252"/>
      <c r="BK12" s="1252"/>
      <c r="BL12" s="1252"/>
      <c r="BM12" s="1252"/>
      <c r="BN12" s="1252"/>
      <c r="BO12" s="1252"/>
      <c r="BP12" s="1252"/>
      <c r="BQ12" s="1252"/>
      <c r="BR12" s="1252"/>
      <c r="BS12" s="1252"/>
      <c r="BT12" s="1252"/>
      <c r="BU12" s="1252"/>
      <c r="BV12" s="1252"/>
      <c r="BW12" s="1252"/>
      <c r="BX12" s="1253"/>
    </row>
    <row r="13" spans="2:83" ht="12" customHeight="1">
      <c r="B13" s="1248"/>
      <c r="C13" s="1249"/>
      <c r="D13" s="1249"/>
      <c r="E13" s="1249"/>
      <c r="F13" s="1249"/>
      <c r="G13" s="1249"/>
      <c r="H13" s="1249"/>
      <c r="I13" s="1249"/>
      <c r="J13" s="1249"/>
      <c r="K13" s="1249"/>
      <c r="L13" s="1249"/>
      <c r="M13" s="1249"/>
      <c r="N13" s="1249"/>
      <c r="O13" s="1249"/>
      <c r="P13" s="1249"/>
      <c r="Q13" s="1249"/>
      <c r="R13" s="1249"/>
      <c r="S13" s="1249"/>
      <c r="T13" s="1249"/>
      <c r="U13" s="1249"/>
      <c r="V13" s="1249"/>
      <c r="W13" s="1249"/>
      <c r="X13" s="1249"/>
      <c r="Y13" s="1249"/>
      <c r="Z13" s="1249"/>
      <c r="AA13" s="1249"/>
      <c r="AB13" s="1249"/>
      <c r="AC13" s="1249"/>
      <c r="AD13" s="1249"/>
      <c r="AE13" s="1249"/>
      <c r="AF13" s="1249"/>
      <c r="AG13" s="1249"/>
      <c r="AH13" s="1249"/>
      <c r="AI13" s="1249"/>
      <c r="AJ13" s="1249"/>
      <c r="AK13" s="1250"/>
      <c r="AO13" s="1251"/>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3"/>
    </row>
    <row r="14" spans="2:83" ht="12" customHeight="1">
      <c r="B14" s="1248"/>
      <c r="C14" s="1249"/>
      <c r="D14" s="1829"/>
      <c r="E14" s="1665"/>
      <c r="F14" s="1665"/>
      <c r="G14" s="1665"/>
      <c r="H14" s="1249"/>
      <c r="I14" s="1249"/>
      <c r="J14" s="1249"/>
      <c r="K14" s="1249"/>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c r="AH14" s="1249"/>
      <c r="AI14" s="1249"/>
      <c r="AJ14" s="1249"/>
      <c r="AK14" s="1250"/>
      <c r="AO14" s="1251"/>
      <c r="AP14" s="1252"/>
      <c r="AQ14" s="1252"/>
      <c r="AR14" s="1252"/>
      <c r="AS14" s="1252"/>
      <c r="AT14" s="1252"/>
      <c r="AU14" s="1252"/>
      <c r="AV14" s="1252"/>
      <c r="AW14" s="1252"/>
      <c r="AX14" s="1252"/>
      <c r="AY14" s="1252"/>
      <c r="AZ14" s="1252"/>
      <c r="BA14" s="1252"/>
      <c r="BB14" s="1252"/>
      <c r="BC14" s="1252"/>
      <c r="BD14" s="1252"/>
      <c r="BE14" s="1252"/>
      <c r="BF14" s="1252"/>
      <c r="BG14" s="1252"/>
      <c r="BH14" s="1252"/>
      <c r="BI14" s="1252"/>
      <c r="BJ14" s="1252"/>
      <c r="BK14" s="1252"/>
      <c r="BL14" s="1252"/>
      <c r="BM14" s="1252"/>
      <c r="BN14" s="1252"/>
      <c r="BO14" s="1252"/>
      <c r="BP14" s="1252"/>
      <c r="BQ14" s="1252"/>
      <c r="BR14" s="1252"/>
      <c r="BS14" s="1252"/>
      <c r="BT14" s="1252"/>
      <c r="BU14" s="1252"/>
      <c r="BV14" s="1252"/>
      <c r="BW14" s="1252"/>
      <c r="BX14" s="1253"/>
    </row>
    <row r="15" spans="2:83" ht="12" customHeight="1">
      <c r="B15" s="1248"/>
      <c r="C15" s="1249"/>
      <c r="D15" s="1665"/>
      <c r="E15" s="1665"/>
      <c r="F15" s="1665"/>
      <c r="G15" s="1665"/>
      <c r="H15" s="1249"/>
      <c r="I15" s="1249"/>
      <c r="J15" s="1249"/>
      <c r="K15" s="1249"/>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c r="AH15" s="1249"/>
      <c r="AI15" s="1249"/>
      <c r="AJ15" s="1249"/>
      <c r="AK15" s="1250"/>
      <c r="AO15" s="1251"/>
      <c r="AP15" s="1252"/>
      <c r="AQ15" s="1252"/>
      <c r="AR15" s="1252"/>
      <c r="AS15" s="1252"/>
      <c r="AT15" s="1252"/>
      <c r="AU15" s="1252"/>
      <c r="AV15" s="1252"/>
      <c r="AW15" s="1252"/>
      <c r="AX15" s="1252"/>
      <c r="AY15" s="1252"/>
      <c r="AZ15" s="1252"/>
      <c r="BA15" s="1252"/>
      <c r="BB15" s="1252"/>
      <c r="BC15" s="1252"/>
      <c r="BD15" s="1252"/>
      <c r="BE15" s="1252"/>
      <c r="BF15" s="1252"/>
      <c r="BG15" s="1252"/>
      <c r="BH15" s="1252"/>
      <c r="BI15" s="1252"/>
      <c r="BJ15" s="1252"/>
      <c r="BK15" s="1252"/>
      <c r="BL15" s="1252"/>
      <c r="BM15" s="1252"/>
      <c r="BN15" s="1252"/>
      <c r="BO15" s="1252"/>
      <c r="BP15" s="1252"/>
      <c r="BQ15" s="1252"/>
      <c r="BR15" s="1252"/>
      <c r="BS15" s="1252"/>
      <c r="BT15" s="1252"/>
      <c r="BU15" s="1252"/>
      <c r="BV15" s="1252"/>
      <c r="BW15" s="1252"/>
      <c r="BX15" s="1253"/>
    </row>
    <row r="16" spans="2:83" ht="12" customHeight="1">
      <c r="B16" s="1248"/>
      <c r="C16" s="1249"/>
      <c r="D16" s="1249"/>
      <c r="E16" s="1249"/>
      <c r="F16" s="1249"/>
      <c r="G16" s="1249"/>
      <c r="H16" s="1249"/>
      <c r="I16" s="1249"/>
      <c r="J16" s="1249"/>
      <c r="K16" s="1249"/>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c r="AH16" s="1249"/>
      <c r="AI16" s="1249"/>
      <c r="AJ16" s="1249"/>
      <c r="AK16" s="1250"/>
      <c r="AO16" s="1251"/>
      <c r="AP16" s="1252"/>
      <c r="AQ16" s="1252"/>
      <c r="AR16" s="1252"/>
      <c r="AS16" s="1252"/>
      <c r="AT16" s="1252"/>
      <c r="AU16" s="1252"/>
      <c r="AV16" s="1252"/>
      <c r="AW16" s="1252"/>
      <c r="AX16" s="1252"/>
      <c r="AY16" s="1252"/>
      <c r="AZ16" s="1252"/>
      <c r="BA16" s="1252"/>
      <c r="BB16" s="1252"/>
      <c r="BC16" s="1252"/>
      <c r="BD16" s="1252"/>
      <c r="BE16" s="1252"/>
      <c r="BF16" s="1252"/>
      <c r="BG16" s="1252"/>
      <c r="BH16" s="1252"/>
      <c r="BI16" s="1252"/>
      <c r="BJ16" s="1252"/>
      <c r="BK16" s="1252"/>
      <c r="BL16" s="1252"/>
      <c r="BM16" s="1252"/>
      <c r="BN16" s="1252"/>
      <c r="BO16" s="1252"/>
      <c r="BP16" s="1252"/>
      <c r="BQ16" s="1252"/>
      <c r="BR16" s="1252"/>
      <c r="BS16" s="1252"/>
      <c r="BT16" s="1252"/>
      <c r="BU16" s="1252"/>
      <c r="BV16" s="1252"/>
      <c r="BW16" s="1252"/>
      <c r="BX16" s="1253"/>
    </row>
    <row r="17" spans="2:76" ht="12" customHeight="1">
      <c r="B17" s="1248"/>
      <c r="C17" s="1249"/>
      <c r="D17" s="1249"/>
      <c r="E17" s="1249"/>
      <c r="F17" s="1249"/>
      <c r="G17" s="1249"/>
      <c r="H17" s="1249"/>
      <c r="I17" s="1249"/>
      <c r="J17" s="1249"/>
      <c r="K17" s="1249"/>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c r="AH17" s="1249"/>
      <c r="AI17" s="1249"/>
      <c r="AJ17" s="1249"/>
      <c r="AK17" s="1250"/>
      <c r="AO17" s="1251"/>
      <c r="AP17" s="1252"/>
      <c r="AQ17" s="1252"/>
      <c r="AR17" s="1252"/>
      <c r="AS17" s="1252"/>
      <c r="AT17" s="1252"/>
      <c r="AU17" s="1252"/>
      <c r="AV17" s="1252"/>
      <c r="AW17" s="1252"/>
      <c r="AX17" s="1252"/>
      <c r="AY17" s="1252"/>
      <c r="AZ17" s="1252"/>
      <c r="BA17" s="1252"/>
      <c r="BB17" s="1252"/>
      <c r="BC17" s="1252"/>
      <c r="BD17" s="1252"/>
      <c r="BE17" s="1252"/>
      <c r="BF17" s="1252"/>
      <c r="BG17" s="1252"/>
      <c r="BH17" s="1252"/>
      <c r="BI17" s="1252"/>
      <c r="BJ17" s="1252"/>
      <c r="BK17" s="1252"/>
      <c r="BL17" s="1252"/>
      <c r="BM17" s="1252"/>
      <c r="BN17" s="1252"/>
      <c r="BO17" s="1252"/>
      <c r="BP17" s="1252"/>
      <c r="BQ17" s="1252"/>
      <c r="BR17" s="1252"/>
      <c r="BS17" s="1252"/>
      <c r="BT17" s="1252"/>
      <c r="BU17" s="1252"/>
      <c r="BV17" s="1252"/>
      <c r="BW17" s="1252"/>
      <c r="BX17" s="1253"/>
    </row>
    <row r="18" spans="2:76" ht="12" customHeight="1">
      <c r="B18" s="1248"/>
      <c r="C18" s="1249"/>
      <c r="D18" s="1249"/>
      <c r="E18" s="1249"/>
      <c r="F18" s="1249"/>
      <c r="G18" s="1249"/>
      <c r="H18" s="1249"/>
      <c r="I18" s="1249"/>
      <c r="J18" s="1249"/>
      <c r="K18" s="1249"/>
      <c r="L18" s="1249"/>
      <c r="M18" s="1249"/>
      <c r="N18" s="1249"/>
      <c r="O18" s="1249"/>
      <c r="P18" s="1249"/>
      <c r="Q18" s="1249"/>
      <c r="R18" s="1249"/>
      <c r="S18" s="1249"/>
      <c r="T18" s="1249"/>
      <c r="U18" s="1249"/>
      <c r="V18" s="1249"/>
      <c r="W18" s="1249"/>
      <c r="X18" s="1249"/>
      <c r="Y18" s="1249"/>
      <c r="Z18" s="1249"/>
      <c r="AA18" s="1249"/>
      <c r="AB18" s="1249"/>
      <c r="AC18" s="1249"/>
      <c r="AD18" s="1249"/>
      <c r="AE18" s="1249"/>
      <c r="AF18" s="1249"/>
      <c r="AG18" s="1249"/>
      <c r="AH18" s="1249"/>
      <c r="AI18" s="1249"/>
      <c r="AJ18" s="1249"/>
      <c r="AK18" s="1250"/>
      <c r="AO18" s="1251"/>
      <c r="AP18" s="1252"/>
      <c r="AQ18" s="1252"/>
      <c r="AR18" s="1252"/>
      <c r="AS18" s="1252"/>
      <c r="AT18" s="1252"/>
      <c r="AU18" s="1252"/>
      <c r="AV18" s="1252"/>
      <c r="AW18" s="1252"/>
      <c r="AX18" s="1252"/>
      <c r="AY18" s="1252"/>
      <c r="AZ18" s="1252"/>
      <c r="BA18" s="1252"/>
      <c r="BB18" s="1252"/>
      <c r="BC18" s="1252"/>
      <c r="BD18" s="1252"/>
      <c r="BE18" s="1252"/>
      <c r="BF18" s="1252"/>
      <c r="BG18" s="1252"/>
      <c r="BH18" s="1252"/>
      <c r="BI18" s="1252"/>
      <c r="BJ18" s="1252"/>
      <c r="BK18" s="1252"/>
      <c r="BL18" s="1252"/>
      <c r="BM18" s="1252"/>
      <c r="BN18" s="1252"/>
      <c r="BO18" s="1252"/>
      <c r="BP18" s="1252"/>
      <c r="BQ18" s="1252"/>
      <c r="BR18" s="1252"/>
      <c r="BS18" s="1252"/>
      <c r="BT18" s="1252"/>
      <c r="BU18" s="1252"/>
      <c r="BV18" s="1252"/>
      <c r="BW18" s="1252"/>
      <c r="BX18" s="1253"/>
    </row>
    <row r="19" spans="2:76" ht="12" customHeight="1">
      <c r="B19" s="1248"/>
      <c r="C19" s="1249"/>
      <c r="D19" s="1249"/>
      <c r="E19" s="1249"/>
      <c r="F19" s="1249"/>
      <c r="G19" s="1249"/>
      <c r="H19" s="1249"/>
      <c r="I19" s="1249"/>
      <c r="J19" s="1249"/>
      <c r="K19" s="1249"/>
      <c r="L19" s="1249"/>
      <c r="M19" s="1249"/>
      <c r="N19" s="1249"/>
      <c r="O19" s="1249"/>
      <c r="P19" s="1249"/>
      <c r="Q19" s="1249"/>
      <c r="R19" s="1249"/>
      <c r="S19" s="1249"/>
      <c r="T19" s="1249"/>
      <c r="U19" s="1249"/>
      <c r="V19" s="1249"/>
      <c r="W19" s="1249"/>
      <c r="X19" s="1249"/>
      <c r="Y19" s="1249"/>
      <c r="Z19" s="1249"/>
      <c r="AA19" s="1249"/>
      <c r="AB19" s="1249"/>
      <c r="AC19" s="1249"/>
      <c r="AD19" s="1249"/>
      <c r="AE19" s="1249"/>
      <c r="AF19" s="1249"/>
      <c r="AG19" s="1249"/>
      <c r="AH19" s="1249"/>
      <c r="AI19" s="1249"/>
      <c r="AJ19" s="1249"/>
      <c r="AK19" s="1250"/>
      <c r="AO19" s="1251"/>
      <c r="AP19" s="1252"/>
      <c r="AQ19" s="1252"/>
      <c r="AR19" s="1252"/>
      <c r="AS19" s="1252"/>
      <c r="AT19" s="1252"/>
      <c r="AU19" s="1252"/>
      <c r="AV19" s="1252"/>
      <c r="AW19" s="1252"/>
      <c r="AX19" s="1252"/>
      <c r="AY19" s="1252"/>
      <c r="AZ19" s="1252"/>
      <c r="BA19" s="1252"/>
      <c r="BB19" s="1252"/>
      <c r="BC19" s="1252"/>
      <c r="BD19" s="1252"/>
      <c r="BE19" s="1252"/>
      <c r="BF19" s="1252"/>
      <c r="BG19" s="1252"/>
      <c r="BH19" s="1252"/>
      <c r="BI19" s="1252"/>
      <c r="BJ19" s="1252"/>
      <c r="BK19" s="1252"/>
      <c r="BL19" s="1252"/>
      <c r="BM19" s="1252"/>
      <c r="BN19" s="1252"/>
      <c r="BO19" s="1252"/>
      <c r="BP19" s="1252"/>
      <c r="BQ19" s="1252"/>
      <c r="BR19" s="1252"/>
      <c r="BS19" s="1252"/>
      <c r="BT19" s="1252"/>
      <c r="BU19" s="1252"/>
      <c r="BV19" s="1252"/>
      <c r="BW19" s="1252"/>
      <c r="BX19" s="1253"/>
    </row>
    <row r="20" spans="2:76" ht="12" customHeight="1">
      <c r="B20" s="1248"/>
      <c r="C20" s="1249"/>
      <c r="D20" s="1249"/>
      <c r="E20" s="1249"/>
      <c r="F20" s="1249"/>
      <c r="G20" s="1249"/>
      <c r="H20" s="1249"/>
      <c r="I20" s="1249"/>
      <c r="J20" s="1249"/>
      <c r="K20" s="1249"/>
      <c r="L20" s="1249"/>
      <c r="M20" s="1249"/>
      <c r="N20" s="1249"/>
      <c r="O20" s="1249"/>
      <c r="P20" s="1249"/>
      <c r="Q20" s="1249"/>
      <c r="R20" s="1249"/>
      <c r="S20" s="1249"/>
      <c r="T20" s="1249"/>
      <c r="U20" s="1249"/>
      <c r="V20" s="1249"/>
      <c r="W20" s="1249"/>
      <c r="X20" s="1249"/>
      <c r="Y20" s="1249"/>
      <c r="Z20" s="1249"/>
      <c r="AA20" s="1249"/>
      <c r="AB20" s="1249"/>
      <c r="AC20" s="1249"/>
      <c r="AD20" s="1249"/>
      <c r="AE20" s="1249"/>
      <c r="AF20" s="1249"/>
      <c r="AG20" s="1249"/>
      <c r="AH20" s="1249"/>
      <c r="AI20" s="1249"/>
      <c r="AJ20" s="1249"/>
      <c r="AK20" s="1250"/>
      <c r="AO20" s="1251"/>
      <c r="AP20" s="1252"/>
      <c r="AQ20" s="1252"/>
      <c r="AR20" s="1252"/>
      <c r="AS20" s="1252"/>
      <c r="AT20" s="1252"/>
      <c r="AU20" s="1252"/>
      <c r="AV20" s="1252"/>
      <c r="AW20" s="1252"/>
      <c r="AX20" s="1252"/>
      <c r="AY20" s="1252"/>
      <c r="AZ20" s="1252"/>
      <c r="BA20" s="1252"/>
      <c r="BB20" s="1252"/>
      <c r="BC20" s="1252"/>
      <c r="BD20" s="1252"/>
      <c r="BE20" s="1252"/>
      <c r="BF20" s="1252"/>
      <c r="BG20" s="1252"/>
      <c r="BH20" s="1252"/>
      <c r="BI20" s="1252"/>
      <c r="BJ20" s="1252"/>
      <c r="BK20" s="1252"/>
      <c r="BL20" s="1252"/>
      <c r="BM20" s="1252"/>
      <c r="BN20" s="1252"/>
      <c r="BO20" s="1252"/>
      <c r="BP20" s="1252"/>
      <c r="BQ20" s="1252"/>
      <c r="BR20" s="1252"/>
      <c r="BS20" s="1252"/>
      <c r="BT20" s="1252"/>
      <c r="BU20" s="1252"/>
      <c r="BV20" s="1252"/>
      <c r="BW20" s="1252"/>
      <c r="BX20" s="1253"/>
    </row>
    <row r="21" spans="2:76" ht="12" customHeight="1">
      <c r="B21" s="1248"/>
      <c r="C21" s="1249"/>
      <c r="D21" s="1249"/>
      <c r="E21" s="1249"/>
      <c r="F21" s="1249"/>
      <c r="G21" s="1249"/>
      <c r="H21" s="1249"/>
      <c r="I21" s="1249"/>
      <c r="J21" s="1249"/>
      <c r="K21" s="1249"/>
      <c r="L21" s="1249"/>
      <c r="M21" s="1249"/>
      <c r="N21" s="1249"/>
      <c r="O21" s="1249"/>
      <c r="P21" s="1249"/>
      <c r="Q21" s="1249"/>
      <c r="R21" s="1249"/>
      <c r="S21" s="1249"/>
      <c r="T21" s="1249"/>
      <c r="U21" s="1249"/>
      <c r="V21" s="1249"/>
      <c r="W21" s="1249"/>
      <c r="X21" s="1249"/>
      <c r="Y21" s="1249"/>
      <c r="Z21" s="1249"/>
      <c r="AA21" s="1249"/>
      <c r="AB21" s="1249"/>
      <c r="AC21" s="1249"/>
      <c r="AD21" s="1249"/>
      <c r="AE21" s="1249"/>
      <c r="AF21" s="1249"/>
      <c r="AG21" s="1249"/>
      <c r="AH21" s="1249"/>
      <c r="AI21" s="1249"/>
      <c r="AJ21" s="1249"/>
      <c r="AK21" s="1250"/>
      <c r="AO21" s="1251"/>
      <c r="AP21" s="1252"/>
      <c r="AQ21" s="1252"/>
      <c r="AR21" s="1252"/>
      <c r="AS21" s="1252"/>
      <c r="AT21" s="1252"/>
      <c r="AU21" s="1252"/>
      <c r="AV21" s="1252"/>
      <c r="AW21" s="1252"/>
      <c r="AX21" s="1252"/>
      <c r="AY21" s="1252"/>
      <c r="AZ21" s="1252"/>
      <c r="BA21" s="1252"/>
      <c r="BB21" s="1252"/>
      <c r="BC21" s="1252"/>
      <c r="BD21" s="1252"/>
      <c r="BE21" s="1252"/>
      <c r="BF21" s="1252"/>
      <c r="BG21" s="1252"/>
      <c r="BH21" s="1252"/>
      <c r="BI21" s="1252"/>
      <c r="BJ21" s="1252"/>
      <c r="BK21" s="1252"/>
      <c r="BL21" s="1252"/>
      <c r="BM21" s="1252"/>
      <c r="BN21" s="1252"/>
      <c r="BO21" s="1252"/>
      <c r="BP21" s="1252"/>
      <c r="BQ21" s="1252"/>
      <c r="BR21" s="1252"/>
      <c r="BS21" s="1252"/>
      <c r="BT21" s="1252"/>
      <c r="BU21" s="1252"/>
      <c r="BV21" s="1252"/>
      <c r="BW21" s="1252"/>
      <c r="BX21" s="1253"/>
    </row>
    <row r="22" spans="2:76" ht="12" customHeight="1">
      <c r="B22" s="1248"/>
      <c r="C22" s="1249"/>
      <c r="D22" s="1249"/>
      <c r="E22" s="1249"/>
      <c r="F22" s="1249"/>
      <c r="G22" s="1249"/>
      <c r="H22" s="1249"/>
      <c r="I22" s="1249"/>
      <c r="J22" s="1249"/>
      <c r="K22" s="1249"/>
      <c r="L22" s="1249"/>
      <c r="M22" s="1249"/>
      <c r="N22" s="1249"/>
      <c r="O22" s="1249"/>
      <c r="P22" s="1249"/>
      <c r="Q22" s="1249"/>
      <c r="R22" s="1249"/>
      <c r="S22" s="1249"/>
      <c r="T22" s="1249"/>
      <c r="U22" s="1249"/>
      <c r="V22" s="1249"/>
      <c r="W22" s="1249"/>
      <c r="X22" s="1249"/>
      <c r="Y22" s="1249"/>
      <c r="Z22" s="1249"/>
      <c r="AA22" s="1249"/>
      <c r="AB22" s="1249"/>
      <c r="AC22" s="1249"/>
      <c r="AD22" s="1249"/>
      <c r="AE22" s="1249"/>
      <c r="AF22" s="1249"/>
      <c r="AG22" s="1249"/>
      <c r="AH22" s="1249"/>
      <c r="AI22" s="1249"/>
      <c r="AJ22" s="1249"/>
      <c r="AK22" s="1250"/>
      <c r="AO22" s="1251"/>
      <c r="AP22" s="1252"/>
      <c r="AQ22" s="1252"/>
      <c r="AR22" s="1252"/>
      <c r="AS22" s="1252"/>
      <c r="AT22" s="1252"/>
      <c r="AU22" s="1252"/>
      <c r="AV22" s="1252"/>
      <c r="AW22" s="1252"/>
      <c r="AX22" s="1252"/>
      <c r="AY22" s="1252"/>
      <c r="AZ22" s="1252"/>
      <c r="BA22" s="1252"/>
      <c r="BB22" s="1252"/>
      <c r="BC22" s="1252"/>
      <c r="BD22" s="1252"/>
      <c r="BE22" s="1252"/>
      <c r="BF22" s="1252"/>
      <c r="BG22" s="1252"/>
      <c r="BH22" s="1252"/>
      <c r="BI22" s="1252"/>
      <c r="BJ22" s="1252"/>
      <c r="BK22" s="1252"/>
      <c r="BL22" s="1252"/>
      <c r="BM22" s="1252"/>
      <c r="BN22" s="1252"/>
      <c r="BO22" s="1252"/>
      <c r="BP22" s="1252"/>
      <c r="BQ22" s="1252"/>
      <c r="BR22" s="1252"/>
      <c r="BS22" s="1252"/>
      <c r="BT22" s="1252"/>
      <c r="BU22" s="1252"/>
      <c r="BV22" s="1252"/>
      <c r="BW22" s="1252"/>
      <c r="BX22" s="1253"/>
    </row>
    <row r="23" spans="2:76" ht="12" customHeight="1">
      <c r="B23" s="1248"/>
      <c r="C23" s="1249"/>
      <c r="D23" s="1249"/>
      <c r="E23" s="1249"/>
      <c r="F23" s="1249"/>
      <c r="G23" s="1249"/>
      <c r="H23" s="1249"/>
      <c r="I23" s="1249"/>
      <c r="J23" s="1249"/>
      <c r="K23" s="1249"/>
      <c r="L23" s="1249"/>
      <c r="M23" s="1249"/>
      <c r="N23" s="1249"/>
      <c r="O23" s="1249"/>
      <c r="P23" s="1249"/>
      <c r="Q23" s="1249"/>
      <c r="R23" s="1249"/>
      <c r="S23" s="1249"/>
      <c r="T23" s="1249"/>
      <c r="U23" s="1249"/>
      <c r="V23" s="1249"/>
      <c r="W23" s="1249"/>
      <c r="X23" s="1249"/>
      <c r="Y23" s="1249"/>
      <c r="Z23" s="1249"/>
      <c r="AA23" s="1249"/>
      <c r="AB23" s="1249"/>
      <c r="AC23" s="1249"/>
      <c r="AD23" s="1249"/>
      <c r="AE23" s="1249"/>
      <c r="AF23" s="1249"/>
      <c r="AG23" s="1249"/>
      <c r="AH23" s="1249"/>
      <c r="AI23" s="1249"/>
      <c r="AJ23" s="1249"/>
      <c r="AK23" s="1250"/>
      <c r="AO23" s="1251"/>
      <c r="AP23" s="1252"/>
      <c r="AQ23" s="1252"/>
      <c r="AR23" s="1252"/>
      <c r="AS23" s="1252"/>
      <c r="AT23" s="1252"/>
      <c r="AU23" s="1252"/>
      <c r="AV23" s="1252"/>
      <c r="AW23" s="1252"/>
      <c r="AX23" s="1252"/>
      <c r="AY23" s="1252"/>
      <c r="AZ23" s="1252"/>
      <c r="BA23" s="1252"/>
      <c r="BB23" s="1252"/>
      <c r="BC23" s="1252"/>
      <c r="BD23" s="1252"/>
      <c r="BE23" s="1252"/>
      <c r="BF23" s="1252"/>
      <c r="BG23" s="1252"/>
      <c r="BH23" s="1252"/>
      <c r="BI23" s="1252"/>
      <c r="BJ23" s="1252"/>
      <c r="BK23" s="1252"/>
      <c r="BL23" s="1252"/>
      <c r="BM23" s="1252"/>
      <c r="BN23" s="1252"/>
      <c r="BO23" s="1252"/>
      <c r="BP23" s="1252"/>
      <c r="BQ23" s="1252"/>
      <c r="BR23" s="1252"/>
      <c r="BS23" s="1252"/>
      <c r="BT23" s="1252"/>
      <c r="BU23" s="1252"/>
      <c r="BV23" s="1252"/>
      <c r="BW23" s="1252"/>
      <c r="BX23" s="1253"/>
    </row>
    <row r="24" spans="2:76">
      <c r="B24" s="1248"/>
      <c r="C24" s="1249"/>
      <c r="D24" s="1249"/>
      <c r="E24" s="1249"/>
      <c r="F24" s="1249"/>
      <c r="G24" s="1249"/>
      <c r="H24" s="1249"/>
      <c r="I24" s="1249"/>
      <c r="J24" s="1249"/>
      <c r="K24" s="1249"/>
      <c r="L24" s="1249"/>
      <c r="M24" s="1249"/>
      <c r="N24" s="1249"/>
      <c r="O24" s="1249"/>
      <c r="P24" s="1249"/>
      <c r="Q24" s="1249"/>
      <c r="R24" s="1249"/>
      <c r="S24" s="1249"/>
      <c r="T24" s="1249"/>
      <c r="U24" s="1249"/>
      <c r="V24" s="1249"/>
      <c r="W24" s="1249"/>
      <c r="X24" s="1249"/>
      <c r="Y24" s="1249"/>
      <c r="Z24" s="1249"/>
      <c r="AA24" s="1249"/>
      <c r="AB24" s="1249"/>
      <c r="AC24" s="1249"/>
      <c r="AD24" s="1249"/>
      <c r="AE24" s="1249"/>
      <c r="AF24" s="1249"/>
      <c r="AG24" s="1249"/>
      <c r="AH24" s="1249"/>
      <c r="AI24" s="1249"/>
      <c r="AJ24" s="1249"/>
      <c r="AK24" s="1250"/>
      <c r="AO24" s="1251"/>
      <c r="AP24" s="1252"/>
      <c r="AQ24" s="1252"/>
      <c r="AR24" s="1252"/>
      <c r="AS24" s="1252"/>
      <c r="AT24" s="1252"/>
      <c r="AU24" s="1252"/>
      <c r="AV24" s="1252"/>
      <c r="AW24" s="1252"/>
      <c r="AX24" s="1252"/>
      <c r="AY24" s="1252"/>
      <c r="AZ24" s="1252"/>
      <c r="BA24" s="1252"/>
      <c r="BB24" s="1252"/>
      <c r="BC24" s="1252"/>
      <c r="BD24" s="1252"/>
      <c r="BE24" s="1252"/>
      <c r="BF24" s="1252"/>
      <c r="BG24" s="1252"/>
      <c r="BH24" s="1252"/>
      <c r="BI24" s="1252"/>
      <c r="BJ24" s="1252"/>
      <c r="BK24" s="1252"/>
      <c r="BL24" s="1252"/>
      <c r="BM24" s="1252"/>
      <c r="BN24" s="1252"/>
      <c r="BO24" s="1252"/>
      <c r="BP24" s="1252"/>
      <c r="BQ24" s="1252"/>
      <c r="BR24" s="1252"/>
      <c r="BS24" s="1252"/>
      <c r="BT24" s="1252"/>
      <c r="BU24" s="1252"/>
      <c r="BV24" s="1252"/>
      <c r="BW24" s="1252"/>
      <c r="BX24" s="1253"/>
    </row>
    <row r="25" spans="2:76">
      <c r="B25" s="1248"/>
      <c r="C25" s="1249"/>
      <c r="D25" s="1249"/>
      <c r="E25" s="1249"/>
      <c r="F25" s="1249"/>
      <c r="G25" s="1249"/>
      <c r="H25" s="1249"/>
      <c r="I25" s="1249"/>
      <c r="J25" s="1249"/>
      <c r="K25" s="1249"/>
      <c r="L25" s="1249"/>
      <c r="M25" s="1249"/>
      <c r="N25" s="1249"/>
      <c r="O25" s="1249"/>
      <c r="P25" s="1249"/>
      <c r="Q25" s="1249"/>
      <c r="R25" s="1249"/>
      <c r="S25" s="1249"/>
      <c r="T25" s="1249"/>
      <c r="U25" s="1249"/>
      <c r="V25" s="1249"/>
      <c r="W25" s="1249"/>
      <c r="X25" s="1249"/>
      <c r="Y25" s="1249"/>
      <c r="Z25" s="1249"/>
      <c r="AA25" s="1249"/>
      <c r="AB25" s="1249"/>
      <c r="AC25" s="1249"/>
      <c r="AD25" s="1249"/>
      <c r="AE25" s="1249"/>
      <c r="AF25" s="1249"/>
      <c r="AG25" s="1249"/>
      <c r="AH25" s="1249"/>
      <c r="AI25" s="1249"/>
      <c r="AJ25" s="1249"/>
      <c r="AK25" s="1250"/>
      <c r="AO25" s="1251"/>
      <c r="AP25" s="1252"/>
      <c r="AQ25" s="1252"/>
      <c r="AR25" s="1252"/>
      <c r="AS25" s="1252"/>
      <c r="AT25" s="1252"/>
      <c r="AU25" s="1252"/>
      <c r="AV25" s="1252"/>
      <c r="AW25" s="1252"/>
      <c r="AX25" s="1252"/>
      <c r="AY25" s="1252"/>
      <c r="AZ25" s="1252"/>
      <c r="BA25" s="1252"/>
      <c r="BB25" s="1252"/>
      <c r="BC25" s="1252"/>
      <c r="BD25" s="1252"/>
      <c r="BE25" s="1252"/>
      <c r="BF25" s="1252"/>
      <c r="BG25" s="1252"/>
      <c r="BH25" s="1252"/>
      <c r="BI25" s="1252"/>
      <c r="BJ25" s="1252"/>
      <c r="BK25" s="1252"/>
      <c r="BL25" s="1252"/>
      <c r="BM25" s="1252"/>
      <c r="BN25" s="1252"/>
      <c r="BO25" s="1252"/>
      <c r="BP25" s="1252"/>
      <c r="BQ25" s="1252"/>
      <c r="BR25" s="1252"/>
      <c r="BS25" s="1252"/>
      <c r="BT25" s="1252"/>
      <c r="BU25" s="1252"/>
      <c r="BV25" s="1252"/>
      <c r="BW25" s="1252"/>
      <c r="BX25" s="1253"/>
    </row>
    <row r="26" spans="2:76">
      <c r="B26" s="1248"/>
      <c r="C26" s="1249"/>
      <c r="D26" s="1249"/>
      <c r="E26" s="1249"/>
      <c r="F26" s="1249"/>
      <c r="G26" s="1249"/>
      <c r="H26" s="1249"/>
      <c r="I26" s="1249"/>
      <c r="J26" s="1249"/>
      <c r="K26" s="1249"/>
      <c r="L26" s="1249"/>
      <c r="M26" s="1249"/>
      <c r="N26" s="1249"/>
      <c r="O26" s="1249"/>
      <c r="P26" s="1249"/>
      <c r="Q26" s="1249"/>
      <c r="R26" s="1249"/>
      <c r="S26" s="1249"/>
      <c r="T26" s="1249"/>
      <c r="U26" s="1249"/>
      <c r="V26" s="1249"/>
      <c r="W26" s="1249"/>
      <c r="X26" s="1249"/>
      <c r="Y26" s="1249"/>
      <c r="Z26" s="1249"/>
      <c r="AA26" s="1249"/>
      <c r="AB26" s="1249"/>
      <c r="AC26" s="1249"/>
      <c r="AD26" s="1249"/>
      <c r="AE26" s="1249"/>
      <c r="AF26" s="1249"/>
      <c r="AG26" s="1249"/>
      <c r="AH26" s="1249"/>
      <c r="AI26" s="1249"/>
      <c r="AJ26" s="1249"/>
      <c r="AK26" s="1250"/>
      <c r="AO26" s="1251"/>
      <c r="AP26" s="1252"/>
      <c r="AQ26" s="1252"/>
      <c r="AR26" s="1252"/>
      <c r="AS26" s="1252"/>
      <c r="AT26" s="1252"/>
      <c r="AU26" s="1252"/>
      <c r="AV26" s="1252"/>
      <c r="AW26" s="1252"/>
      <c r="AX26" s="1252"/>
      <c r="AY26" s="1252"/>
      <c r="AZ26" s="1252"/>
      <c r="BA26" s="1252"/>
      <c r="BB26" s="1252"/>
      <c r="BC26" s="1252"/>
      <c r="BD26" s="1252"/>
      <c r="BE26" s="1252"/>
      <c r="BF26" s="1252"/>
      <c r="BG26" s="1252"/>
      <c r="BH26" s="1252"/>
      <c r="BI26" s="1252"/>
      <c r="BJ26" s="1252"/>
      <c r="BK26" s="1252"/>
      <c r="BL26" s="1252"/>
      <c r="BM26" s="1252"/>
      <c r="BN26" s="1252"/>
      <c r="BO26" s="1252"/>
      <c r="BP26" s="1252"/>
      <c r="BQ26" s="1252"/>
      <c r="BR26" s="1252"/>
      <c r="BS26" s="1252"/>
      <c r="BT26" s="1252"/>
      <c r="BU26" s="1252"/>
      <c r="BV26" s="1252"/>
      <c r="BW26" s="1252"/>
      <c r="BX26" s="1253"/>
    </row>
    <row r="27" spans="2:76">
      <c r="B27" s="1248"/>
      <c r="C27" s="1249"/>
      <c r="D27" s="1249"/>
      <c r="E27" s="1249"/>
      <c r="F27" s="1249"/>
      <c r="G27" s="1249"/>
      <c r="H27" s="1249"/>
      <c r="I27" s="1249"/>
      <c r="J27" s="1249"/>
      <c r="K27" s="1249"/>
      <c r="L27" s="1249"/>
      <c r="M27" s="1249"/>
      <c r="N27" s="1249"/>
      <c r="O27" s="1249"/>
      <c r="P27" s="1249"/>
      <c r="Q27" s="1249"/>
      <c r="R27" s="1249"/>
      <c r="S27" s="1249"/>
      <c r="T27" s="1249"/>
      <c r="U27" s="1249"/>
      <c r="V27" s="1249"/>
      <c r="W27" s="1249"/>
      <c r="X27" s="1249"/>
      <c r="Y27" s="1249"/>
      <c r="Z27" s="1249"/>
      <c r="AA27" s="1249"/>
      <c r="AB27" s="1249"/>
      <c r="AC27" s="1249"/>
      <c r="AD27" s="1249"/>
      <c r="AE27" s="1249"/>
      <c r="AF27" s="1249"/>
      <c r="AG27" s="1249"/>
      <c r="AH27" s="1249"/>
      <c r="AI27" s="1249"/>
      <c r="AJ27" s="1249"/>
      <c r="AK27" s="1250"/>
      <c r="AO27" s="1251"/>
      <c r="AP27" s="1252"/>
      <c r="AQ27" s="1252"/>
      <c r="AR27" s="1252"/>
      <c r="AS27" s="1252"/>
      <c r="AT27" s="1252"/>
      <c r="AU27" s="1252"/>
      <c r="AV27" s="1252"/>
      <c r="AW27" s="1252"/>
      <c r="AX27" s="1252"/>
      <c r="AY27" s="1252"/>
      <c r="AZ27" s="1252"/>
      <c r="BA27" s="1252"/>
      <c r="BB27" s="1252"/>
      <c r="BC27" s="1252"/>
      <c r="BD27" s="1252"/>
      <c r="BE27" s="1252"/>
      <c r="BF27" s="1252"/>
      <c r="BG27" s="1252"/>
      <c r="BH27" s="1252"/>
      <c r="BI27" s="1252"/>
      <c r="BJ27" s="1252"/>
      <c r="BK27" s="1252"/>
      <c r="BL27" s="1252"/>
      <c r="BM27" s="1252"/>
      <c r="BN27" s="1252"/>
      <c r="BO27" s="1252"/>
      <c r="BP27" s="1252"/>
      <c r="BQ27" s="1252"/>
      <c r="BR27" s="1252"/>
      <c r="BS27" s="1252"/>
      <c r="BT27" s="1252"/>
      <c r="BU27" s="1252"/>
      <c r="BV27" s="1252"/>
      <c r="BW27" s="1252"/>
      <c r="BX27" s="1253"/>
    </row>
    <row r="28" spans="2:76">
      <c r="B28" s="1248"/>
      <c r="C28" s="1249"/>
      <c r="D28" s="1249"/>
      <c r="E28" s="1249"/>
      <c r="F28" s="1249"/>
      <c r="G28" s="1249"/>
      <c r="H28" s="1249"/>
      <c r="I28" s="1249"/>
      <c r="J28" s="1249"/>
      <c r="K28" s="1249"/>
      <c r="L28" s="1249"/>
      <c r="M28" s="1249"/>
      <c r="N28" s="1249"/>
      <c r="O28" s="1249"/>
      <c r="P28" s="1249"/>
      <c r="Q28" s="1249"/>
      <c r="R28" s="1249"/>
      <c r="S28" s="1249"/>
      <c r="T28" s="1249"/>
      <c r="U28" s="1249"/>
      <c r="V28" s="1249"/>
      <c r="W28" s="1249"/>
      <c r="X28" s="1249"/>
      <c r="Y28" s="1249"/>
      <c r="Z28" s="1249"/>
      <c r="AA28" s="1249"/>
      <c r="AB28" s="1249"/>
      <c r="AC28" s="1249"/>
      <c r="AD28" s="1249"/>
      <c r="AE28" s="1249"/>
      <c r="AF28" s="1249"/>
      <c r="AG28" s="1249"/>
      <c r="AH28" s="1249"/>
      <c r="AI28" s="1249"/>
      <c r="AJ28" s="1249"/>
      <c r="AK28" s="1250"/>
      <c r="AO28" s="1251"/>
      <c r="AP28" s="1252"/>
      <c r="AQ28" s="1252"/>
      <c r="AR28" s="1252"/>
      <c r="AS28" s="1252"/>
      <c r="AT28" s="1252"/>
      <c r="AU28" s="1252"/>
      <c r="AV28" s="1252"/>
      <c r="AW28" s="1252"/>
      <c r="AX28" s="1252"/>
      <c r="AY28" s="1252"/>
      <c r="AZ28" s="1252"/>
      <c r="BA28" s="1252"/>
      <c r="BB28" s="1252"/>
      <c r="BC28" s="1252"/>
      <c r="BD28" s="1252"/>
      <c r="BE28" s="1252"/>
      <c r="BF28" s="1252"/>
      <c r="BG28" s="1252"/>
      <c r="BH28" s="1252"/>
      <c r="BI28" s="1252"/>
      <c r="BJ28" s="1252"/>
      <c r="BK28" s="1252"/>
      <c r="BL28" s="1252"/>
      <c r="BM28" s="1252"/>
      <c r="BN28" s="1252"/>
      <c r="BO28" s="1252"/>
      <c r="BP28" s="1252"/>
      <c r="BQ28" s="1252"/>
      <c r="BR28" s="1252"/>
      <c r="BS28" s="1252"/>
      <c r="BT28" s="1252"/>
      <c r="BU28" s="1252"/>
      <c r="BV28" s="1252"/>
      <c r="BW28" s="1252"/>
      <c r="BX28" s="1253"/>
    </row>
    <row r="29" spans="2:76">
      <c r="B29" s="1248"/>
      <c r="C29" s="1249"/>
      <c r="D29" s="1249"/>
      <c r="E29" s="1249"/>
      <c r="F29" s="1249"/>
      <c r="G29" s="1249"/>
      <c r="H29" s="1249"/>
      <c r="I29" s="1249"/>
      <c r="J29" s="1249"/>
      <c r="K29" s="1249"/>
      <c r="L29" s="1249"/>
      <c r="M29" s="1249"/>
      <c r="N29" s="1249"/>
      <c r="O29" s="1249"/>
      <c r="P29" s="1249"/>
      <c r="Q29" s="1249"/>
      <c r="R29" s="1249"/>
      <c r="S29" s="1249"/>
      <c r="T29" s="1249"/>
      <c r="U29" s="1249"/>
      <c r="V29" s="1249"/>
      <c r="W29" s="1249"/>
      <c r="X29" s="1249"/>
      <c r="Y29" s="1249"/>
      <c r="Z29" s="1249"/>
      <c r="AA29" s="1249"/>
      <c r="AB29" s="1249"/>
      <c r="AC29" s="1249"/>
      <c r="AD29" s="1249"/>
      <c r="AE29" s="1249"/>
      <c r="AF29" s="1249"/>
      <c r="AG29" s="1249"/>
      <c r="AH29" s="1249"/>
      <c r="AI29" s="1249"/>
      <c r="AJ29" s="1249"/>
      <c r="AK29" s="1250"/>
      <c r="AO29" s="1251"/>
      <c r="AP29" s="1252"/>
      <c r="AQ29" s="1252"/>
      <c r="AR29" s="1252"/>
      <c r="AS29" s="1252"/>
      <c r="AT29" s="1252"/>
      <c r="AU29" s="1252"/>
      <c r="AV29" s="1252"/>
      <c r="AW29" s="1252"/>
      <c r="AX29" s="1252"/>
      <c r="AY29" s="1252"/>
      <c r="AZ29" s="1252"/>
      <c r="BA29" s="1252"/>
      <c r="BB29" s="1252"/>
      <c r="BC29" s="1252"/>
      <c r="BD29" s="1252"/>
      <c r="BE29" s="1252"/>
      <c r="BF29" s="1252"/>
      <c r="BG29" s="1252"/>
      <c r="BH29" s="1252"/>
      <c r="BI29" s="1252"/>
      <c r="BJ29" s="1252"/>
      <c r="BK29" s="1252"/>
      <c r="BL29" s="1252"/>
      <c r="BM29" s="1252"/>
      <c r="BN29" s="1252"/>
      <c r="BO29" s="1252"/>
      <c r="BP29" s="1252"/>
      <c r="BQ29" s="1252"/>
      <c r="BR29" s="1252"/>
      <c r="BS29" s="1252"/>
      <c r="BT29" s="1252"/>
      <c r="BU29" s="1252"/>
      <c r="BV29" s="1252"/>
      <c r="BW29" s="1252"/>
      <c r="BX29" s="1253"/>
    </row>
    <row r="30" spans="2:76">
      <c r="B30" s="1248"/>
      <c r="C30" s="1249"/>
      <c r="D30" s="1249"/>
      <c r="E30" s="1249"/>
      <c r="F30" s="1249"/>
      <c r="G30" s="1249"/>
      <c r="H30" s="1249"/>
      <c r="I30" s="1249"/>
      <c r="J30" s="1249"/>
      <c r="K30" s="1249"/>
      <c r="L30" s="1249"/>
      <c r="M30" s="1249"/>
      <c r="N30" s="1249"/>
      <c r="O30" s="1249"/>
      <c r="P30" s="1249"/>
      <c r="Q30" s="1249"/>
      <c r="R30" s="1249"/>
      <c r="S30" s="1249"/>
      <c r="T30" s="1249"/>
      <c r="U30" s="1249"/>
      <c r="V30" s="1249"/>
      <c r="W30" s="1249"/>
      <c r="X30" s="1249"/>
      <c r="Y30" s="1249"/>
      <c r="Z30" s="1249"/>
      <c r="AA30" s="1249"/>
      <c r="AB30" s="1249"/>
      <c r="AC30" s="1249"/>
      <c r="AD30" s="1249"/>
      <c r="AE30" s="1249"/>
      <c r="AF30" s="1249"/>
      <c r="AG30" s="1249"/>
      <c r="AH30" s="1249"/>
      <c r="AI30" s="1249"/>
      <c r="AJ30" s="1249"/>
      <c r="AK30" s="1250"/>
      <c r="AO30" s="1251"/>
      <c r="AP30" s="1252"/>
      <c r="AQ30" s="1252"/>
      <c r="AR30" s="1252"/>
      <c r="AS30" s="1252"/>
      <c r="AT30" s="1252"/>
      <c r="AU30" s="1252"/>
      <c r="AV30" s="1252"/>
      <c r="AW30" s="1252"/>
      <c r="AX30" s="1252"/>
      <c r="AY30" s="1252"/>
      <c r="AZ30" s="1252"/>
      <c r="BA30" s="1252"/>
      <c r="BB30" s="1252"/>
      <c r="BC30" s="1252"/>
      <c r="BD30" s="1252"/>
      <c r="BE30" s="1252"/>
      <c r="BF30" s="1252"/>
      <c r="BG30" s="1252"/>
      <c r="BH30" s="1252"/>
      <c r="BI30" s="1252"/>
      <c r="BJ30" s="1252"/>
      <c r="BK30" s="1252"/>
      <c r="BL30" s="1252"/>
      <c r="BM30" s="1252"/>
      <c r="BN30" s="1252"/>
      <c r="BO30" s="1252"/>
      <c r="BP30" s="1252"/>
      <c r="BQ30" s="1252"/>
      <c r="BR30" s="1252"/>
      <c r="BS30" s="1252"/>
      <c r="BT30" s="1252"/>
      <c r="BU30" s="1252"/>
      <c r="BV30" s="1252"/>
      <c r="BW30" s="1252"/>
      <c r="BX30" s="1253"/>
    </row>
    <row r="31" spans="2:76">
      <c r="B31" s="1248"/>
      <c r="C31" s="1249"/>
      <c r="D31" s="1249"/>
      <c r="E31" s="1249"/>
      <c r="F31" s="1249"/>
      <c r="G31" s="1249"/>
      <c r="H31" s="1249"/>
      <c r="I31" s="1249"/>
      <c r="J31" s="1249"/>
      <c r="K31" s="1249"/>
      <c r="L31" s="1249"/>
      <c r="M31" s="1249"/>
      <c r="N31" s="1249"/>
      <c r="O31" s="1249"/>
      <c r="P31" s="1249"/>
      <c r="Q31" s="1249"/>
      <c r="R31" s="1249"/>
      <c r="S31" s="1249"/>
      <c r="T31" s="1249"/>
      <c r="U31" s="1249"/>
      <c r="V31" s="1249"/>
      <c r="W31" s="1249"/>
      <c r="X31" s="1249"/>
      <c r="Y31" s="1249"/>
      <c r="Z31" s="1249"/>
      <c r="AA31" s="1249"/>
      <c r="AB31" s="1249"/>
      <c r="AC31" s="1249"/>
      <c r="AD31" s="1249"/>
      <c r="AE31" s="1249"/>
      <c r="AF31" s="1249"/>
      <c r="AG31" s="1249"/>
      <c r="AH31" s="1249"/>
      <c r="AI31" s="1249"/>
      <c r="AJ31" s="1249"/>
      <c r="AK31" s="1250"/>
      <c r="AO31" s="1251"/>
      <c r="AP31" s="1252"/>
      <c r="AQ31" s="1252"/>
      <c r="AR31" s="1252"/>
      <c r="AS31" s="1252"/>
      <c r="AT31" s="1252"/>
      <c r="AU31" s="1252"/>
      <c r="AV31" s="1252"/>
      <c r="AW31" s="1252"/>
      <c r="AX31" s="1252"/>
      <c r="AY31" s="1252"/>
      <c r="AZ31" s="1252"/>
      <c r="BA31" s="1252"/>
      <c r="BB31" s="1252"/>
      <c r="BC31" s="1252"/>
      <c r="BD31" s="1252"/>
      <c r="BE31" s="1252"/>
      <c r="BF31" s="1252"/>
      <c r="BG31" s="1252"/>
      <c r="BH31" s="1252"/>
      <c r="BI31" s="1252"/>
      <c r="BJ31" s="1252"/>
      <c r="BK31" s="1252"/>
      <c r="BL31" s="1252"/>
      <c r="BM31" s="1252"/>
      <c r="BN31" s="1252"/>
      <c r="BO31" s="1252"/>
      <c r="BP31" s="1252"/>
      <c r="BQ31" s="1252"/>
      <c r="BR31" s="1252"/>
      <c r="BS31" s="1252"/>
      <c r="BT31" s="1252"/>
      <c r="BU31" s="1252"/>
      <c r="BV31" s="1252"/>
      <c r="BW31" s="1252"/>
      <c r="BX31" s="1253"/>
    </row>
    <row r="32" spans="2:76">
      <c r="B32" s="1248"/>
      <c r="C32" s="1249"/>
      <c r="D32" s="1249"/>
      <c r="E32" s="1249"/>
      <c r="F32" s="1249"/>
      <c r="G32" s="1249"/>
      <c r="H32" s="1249"/>
      <c r="I32" s="1249"/>
      <c r="J32" s="1249"/>
      <c r="K32" s="1249"/>
      <c r="L32" s="1249"/>
      <c r="M32" s="1249"/>
      <c r="N32" s="1249"/>
      <c r="O32" s="1249"/>
      <c r="P32" s="1249"/>
      <c r="Q32" s="1249"/>
      <c r="R32" s="1249"/>
      <c r="S32" s="1249"/>
      <c r="T32" s="1249"/>
      <c r="U32" s="1249"/>
      <c r="V32" s="1249"/>
      <c r="W32" s="1249"/>
      <c r="X32" s="1249"/>
      <c r="Y32" s="1249"/>
      <c r="Z32" s="1249"/>
      <c r="AA32" s="1249"/>
      <c r="AB32" s="1249"/>
      <c r="AC32" s="1249"/>
      <c r="AD32" s="1249"/>
      <c r="AE32" s="1249"/>
      <c r="AF32" s="1249"/>
      <c r="AG32" s="1249"/>
      <c r="AH32" s="1249"/>
      <c r="AI32" s="1249"/>
      <c r="AJ32" s="1249"/>
      <c r="AK32" s="1250"/>
      <c r="AO32" s="1251"/>
      <c r="AP32" s="1252"/>
      <c r="AQ32" s="1252"/>
      <c r="AR32" s="1252"/>
      <c r="AS32" s="1252"/>
      <c r="AT32" s="1252"/>
      <c r="AU32" s="1252"/>
      <c r="AV32" s="1252"/>
      <c r="AW32" s="1252"/>
      <c r="AX32" s="1252"/>
      <c r="AY32" s="1252"/>
      <c r="AZ32" s="1252"/>
      <c r="BA32" s="1252"/>
      <c r="BB32" s="1252"/>
      <c r="BC32" s="1252"/>
      <c r="BD32" s="1252"/>
      <c r="BE32" s="1252"/>
      <c r="BF32" s="1252"/>
      <c r="BG32" s="1252"/>
      <c r="BH32" s="1252"/>
      <c r="BI32" s="1252"/>
      <c r="BJ32" s="1252"/>
      <c r="BK32" s="1252"/>
      <c r="BL32" s="1252"/>
      <c r="BM32" s="1252"/>
      <c r="BN32" s="1252"/>
      <c r="BO32" s="1252"/>
      <c r="BP32" s="1252"/>
      <c r="BQ32" s="1252"/>
      <c r="BR32" s="1252"/>
      <c r="BS32" s="1252"/>
      <c r="BT32" s="1252"/>
      <c r="BU32" s="1252"/>
      <c r="BV32" s="1252"/>
      <c r="BW32" s="1252"/>
      <c r="BX32" s="1253"/>
    </row>
    <row r="33" spans="2:76">
      <c r="B33" s="1248"/>
      <c r="C33" s="1249"/>
      <c r="D33" s="1249"/>
      <c r="E33" s="1249"/>
      <c r="F33" s="1249"/>
      <c r="G33" s="1249"/>
      <c r="H33" s="1249"/>
      <c r="I33" s="1249"/>
      <c r="J33" s="1249"/>
      <c r="K33" s="1249"/>
      <c r="L33" s="1249"/>
      <c r="M33" s="1249"/>
      <c r="N33" s="1249"/>
      <c r="O33" s="1249"/>
      <c r="P33" s="1249"/>
      <c r="Q33" s="1249"/>
      <c r="R33" s="1249"/>
      <c r="S33" s="1249"/>
      <c r="T33" s="1249"/>
      <c r="U33" s="1249"/>
      <c r="V33" s="1249"/>
      <c r="W33" s="1249"/>
      <c r="X33" s="1249"/>
      <c r="Y33" s="1249"/>
      <c r="Z33" s="1249"/>
      <c r="AA33" s="1249"/>
      <c r="AB33" s="1249"/>
      <c r="AC33" s="1249"/>
      <c r="AD33" s="1249"/>
      <c r="AE33" s="1249"/>
      <c r="AF33" s="1249"/>
      <c r="AG33" s="1249"/>
      <c r="AH33" s="1249"/>
      <c r="AI33" s="1249"/>
      <c r="AJ33" s="1249"/>
      <c r="AK33" s="1250"/>
      <c r="AO33" s="1251"/>
      <c r="AP33" s="1252"/>
      <c r="AQ33" s="1252"/>
      <c r="AR33" s="1252"/>
      <c r="AS33" s="1252"/>
      <c r="AT33" s="1252"/>
      <c r="AU33" s="1252"/>
      <c r="AV33" s="1252"/>
      <c r="AW33" s="1252"/>
      <c r="AX33" s="1252"/>
      <c r="AY33" s="1252"/>
      <c r="AZ33" s="1252"/>
      <c r="BA33" s="1252"/>
      <c r="BB33" s="1252"/>
      <c r="BC33" s="1252"/>
      <c r="BD33" s="1252"/>
      <c r="BE33" s="1252"/>
      <c r="BF33" s="1252"/>
      <c r="BG33" s="1252"/>
      <c r="BH33" s="1252"/>
      <c r="BI33" s="1252"/>
      <c r="BJ33" s="1252"/>
      <c r="BK33" s="1252"/>
      <c r="BL33" s="1252"/>
      <c r="BM33" s="1252"/>
      <c r="BN33" s="1252"/>
      <c r="BO33" s="1252"/>
      <c r="BP33" s="1252"/>
      <c r="BQ33" s="1252"/>
      <c r="BR33" s="1252"/>
      <c r="BS33" s="1252"/>
      <c r="BT33" s="1252"/>
      <c r="BU33" s="1252"/>
      <c r="BV33" s="1252"/>
      <c r="BW33" s="1252"/>
      <c r="BX33" s="1253"/>
    </row>
    <row r="34" spans="2:76">
      <c r="B34" s="1248"/>
      <c r="C34" s="1249"/>
      <c r="D34" s="1249"/>
      <c r="E34" s="1249"/>
      <c r="F34" s="1249"/>
      <c r="G34" s="1249"/>
      <c r="H34" s="1249"/>
      <c r="I34" s="1249"/>
      <c r="J34" s="1249"/>
      <c r="K34" s="1249"/>
      <c r="L34" s="1249"/>
      <c r="M34" s="1249"/>
      <c r="N34" s="1249"/>
      <c r="O34" s="1249"/>
      <c r="P34" s="1249"/>
      <c r="Q34" s="1249"/>
      <c r="R34" s="1249"/>
      <c r="S34" s="1249"/>
      <c r="T34" s="1249"/>
      <c r="U34" s="1249"/>
      <c r="V34" s="1249"/>
      <c r="W34" s="1249"/>
      <c r="X34" s="1249"/>
      <c r="Y34" s="1249"/>
      <c r="Z34" s="1249"/>
      <c r="AA34" s="1249"/>
      <c r="AB34" s="1249"/>
      <c r="AC34" s="1249"/>
      <c r="AD34" s="1249"/>
      <c r="AE34" s="1249"/>
      <c r="AF34" s="1249"/>
      <c r="AG34" s="1249"/>
      <c r="AH34" s="1249"/>
      <c r="AI34" s="1249"/>
      <c r="AJ34" s="1249"/>
      <c r="AK34" s="1250"/>
      <c r="AO34" s="1251"/>
      <c r="AP34" s="1252"/>
      <c r="AQ34" s="1252"/>
      <c r="AR34" s="1252"/>
      <c r="AS34" s="1252"/>
      <c r="AT34" s="1252"/>
      <c r="AU34" s="1252"/>
      <c r="AV34" s="1252"/>
      <c r="AW34" s="1252"/>
      <c r="AX34" s="1252"/>
      <c r="AY34" s="1252"/>
      <c r="AZ34" s="1252"/>
      <c r="BA34" s="1252"/>
      <c r="BB34" s="1252"/>
      <c r="BC34" s="1252"/>
      <c r="BD34" s="1252"/>
      <c r="BE34" s="1252"/>
      <c r="BF34" s="1252"/>
      <c r="BG34" s="1252"/>
      <c r="BH34" s="1252"/>
      <c r="BI34" s="1252"/>
      <c r="BJ34" s="1252"/>
      <c r="BK34" s="1252"/>
      <c r="BL34" s="1252"/>
      <c r="BM34" s="1252"/>
      <c r="BN34" s="1252"/>
      <c r="BO34" s="1252"/>
      <c r="BP34" s="1252"/>
      <c r="BQ34" s="1252"/>
      <c r="BR34" s="1252"/>
      <c r="BS34" s="1252"/>
      <c r="BT34" s="1252"/>
      <c r="BU34" s="1252"/>
      <c r="BV34" s="1252"/>
      <c r="BW34" s="1252"/>
      <c r="BX34" s="1253"/>
    </row>
    <row r="35" spans="2:76">
      <c r="B35" s="1248"/>
      <c r="C35" s="1249"/>
      <c r="D35" s="1249"/>
      <c r="E35" s="1249"/>
      <c r="F35" s="1249"/>
      <c r="G35" s="1249"/>
      <c r="H35" s="1249"/>
      <c r="I35" s="1249"/>
      <c r="J35" s="1249"/>
      <c r="K35" s="1249"/>
      <c r="L35" s="1249"/>
      <c r="M35" s="1249"/>
      <c r="N35" s="1249"/>
      <c r="O35" s="1249"/>
      <c r="P35" s="1249"/>
      <c r="Q35" s="1249"/>
      <c r="R35" s="1249"/>
      <c r="S35" s="1249"/>
      <c r="T35" s="1249"/>
      <c r="U35" s="1249"/>
      <c r="V35" s="1249"/>
      <c r="W35" s="1249"/>
      <c r="X35" s="1249"/>
      <c r="Y35" s="1249"/>
      <c r="Z35" s="1249"/>
      <c r="AA35" s="1249"/>
      <c r="AB35" s="1249"/>
      <c r="AC35" s="1249"/>
      <c r="AD35" s="1249"/>
      <c r="AE35" s="1249"/>
      <c r="AF35" s="1249"/>
      <c r="AG35" s="1249"/>
      <c r="AH35" s="1249"/>
      <c r="AI35" s="1249"/>
      <c r="AJ35" s="1249"/>
      <c r="AK35" s="1250"/>
      <c r="AO35" s="1251"/>
      <c r="AP35" s="1252"/>
      <c r="AQ35" s="1252"/>
      <c r="AR35" s="1252"/>
      <c r="AS35" s="1252"/>
      <c r="AT35" s="1252"/>
      <c r="AU35" s="1252"/>
      <c r="AV35" s="1252"/>
      <c r="AW35" s="1252"/>
      <c r="AX35" s="1252"/>
      <c r="AY35" s="1252"/>
      <c r="AZ35" s="1252"/>
      <c r="BA35" s="1252"/>
      <c r="BB35" s="1252"/>
      <c r="BC35" s="1252"/>
      <c r="BD35" s="1252"/>
      <c r="BE35" s="1252"/>
      <c r="BF35" s="1252"/>
      <c r="BG35" s="1252"/>
      <c r="BH35" s="1252"/>
      <c r="BI35" s="1252"/>
      <c r="BJ35" s="1252"/>
      <c r="BK35" s="1252"/>
      <c r="BL35" s="1252"/>
      <c r="BM35" s="1252"/>
      <c r="BN35" s="1252"/>
      <c r="BO35" s="1252"/>
      <c r="BP35" s="1252"/>
      <c r="BQ35" s="1252"/>
      <c r="BR35" s="1252"/>
      <c r="BS35" s="1252"/>
      <c r="BT35" s="1252"/>
      <c r="BU35" s="1252"/>
      <c r="BV35" s="1252"/>
      <c r="BW35" s="1252"/>
      <c r="BX35" s="1253"/>
    </row>
    <row r="36" spans="2:76">
      <c r="B36" s="1248"/>
      <c r="C36" s="1249"/>
      <c r="D36" s="1249"/>
      <c r="E36" s="1249"/>
      <c r="F36" s="1249"/>
      <c r="G36" s="1249"/>
      <c r="H36" s="1249"/>
      <c r="I36" s="1249"/>
      <c r="J36" s="1249"/>
      <c r="K36" s="1249"/>
      <c r="L36" s="1249"/>
      <c r="M36" s="1249"/>
      <c r="N36" s="1249"/>
      <c r="O36" s="1249"/>
      <c r="P36" s="1249"/>
      <c r="Q36" s="1249"/>
      <c r="R36" s="1249"/>
      <c r="S36" s="1249"/>
      <c r="T36" s="1249"/>
      <c r="U36" s="1249"/>
      <c r="V36" s="1249"/>
      <c r="W36" s="1249"/>
      <c r="X36" s="1249"/>
      <c r="Y36" s="1249"/>
      <c r="Z36" s="1249"/>
      <c r="AA36" s="1249"/>
      <c r="AB36" s="1249"/>
      <c r="AC36" s="1249"/>
      <c r="AD36" s="1249"/>
      <c r="AE36" s="1249"/>
      <c r="AF36" s="1249"/>
      <c r="AG36" s="1249"/>
      <c r="AH36" s="1249"/>
      <c r="AI36" s="1249"/>
      <c r="AJ36" s="1249"/>
      <c r="AK36" s="1250"/>
      <c r="AO36" s="1251"/>
      <c r="AP36" s="1252"/>
      <c r="AQ36" s="1252"/>
      <c r="AR36" s="1252"/>
      <c r="AS36" s="1252"/>
      <c r="AT36" s="1252"/>
      <c r="AU36" s="1252"/>
      <c r="AV36" s="1252"/>
      <c r="AW36" s="1252"/>
      <c r="AX36" s="1252"/>
      <c r="AY36" s="1252"/>
      <c r="AZ36" s="1252"/>
      <c r="BA36" s="1252"/>
      <c r="BB36" s="1252"/>
      <c r="BC36" s="1252"/>
      <c r="BD36" s="1252"/>
      <c r="BE36" s="1252"/>
      <c r="BF36" s="1252"/>
      <c r="BG36" s="1252"/>
      <c r="BH36" s="1252"/>
      <c r="BI36" s="1252"/>
      <c r="BJ36" s="1252"/>
      <c r="BK36" s="1252"/>
      <c r="BL36" s="1252"/>
      <c r="BM36" s="1252"/>
      <c r="BN36" s="1252"/>
      <c r="BO36" s="1252"/>
      <c r="BP36" s="1252"/>
      <c r="BQ36" s="1252"/>
      <c r="BR36" s="1252"/>
      <c r="BS36" s="1252"/>
      <c r="BT36" s="1252"/>
      <c r="BU36" s="1252"/>
      <c r="BV36" s="1252"/>
      <c r="BW36" s="1252"/>
      <c r="BX36" s="1253"/>
    </row>
    <row r="37" spans="2:76" ht="12.75" thickBot="1">
      <c r="B37" s="1255"/>
      <c r="C37" s="1256"/>
      <c r="D37" s="1256"/>
      <c r="E37" s="1256"/>
      <c r="F37" s="1256"/>
      <c r="G37" s="1256"/>
      <c r="H37" s="1256"/>
      <c r="I37" s="1256"/>
      <c r="J37" s="1256"/>
      <c r="K37" s="1256"/>
      <c r="L37" s="1256"/>
      <c r="M37" s="1256"/>
      <c r="N37" s="1256"/>
      <c r="O37" s="1256"/>
      <c r="P37" s="1256"/>
      <c r="Q37" s="1256"/>
      <c r="R37" s="1256"/>
      <c r="S37" s="1256"/>
      <c r="T37" s="1256"/>
      <c r="U37" s="1256"/>
      <c r="V37" s="1256"/>
      <c r="W37" s="1256"/>
      <c r="X37" s="1256"/>
      <c r="Y37" s="1256"/>
      <c r="Z37" s="1256"/>
      <c r="AA37" s="1256"/>
      <c r="AB37" s="1256"/>
      <c r="AC37" s="1256"/>
      <c r="AD37" s="1256"/>
      <c r="AE37" s="1256"/>
      <c r="AF37" s="1256"/>
      <c r="AG37" s="1256"/>
      <c r="AH37" s="1256"/>
      <c r="AI37" s="1256"/>
      <c r="AJ37" s="1256"/>
      <c r="AK37" s="1257"/>
      <c r="AO37" s="1258"/>
      <c r="AP37" s="1259"/>
      <c r="AQ37" s="1259"/>
      <c r="AR37" s="1259"/>
      <c r="AS37" s="1259"/>
      <c r="AT37" s="1259"/>
      <c r="AU37" s="1259"/>
      <c r="AV37" s="1259"/>
      <c r="AW37" s="1259"/>
      <c r="AX37" s="1259"/>
      <c r="AY37" s="1259"/>
      <c r="AZ37" s="1259"/>
      <c r="BA37" s="1259"/>
      <c r="BB37" s="1259"/>
      <c r="BC37" s="1259"/>
      <c r="BD37" s="1259"/>
      <c r="BE37" s="1259"/>
      <c r="BF37" s="1259"/>
      <c r="BG37" s="1259"/>
      <c r="BH37" s="1259"/>
      <c r="BI37" s="1259"/>
      <c r="BJ37" s="1259"/>
      <c r="BK37" s="1259"/>
      <c r="BL37" s="1259"/>
      <c r="BM37" s="1259"/>
      <c r="BN37" s="1259"/>
      <c r="BO37" s="1259"/>
      <c r="BP37" s="1259"/>
      <c r="BQ37" s="1259"/>
      <c r="BR37" s="1259"/>
      <c r="BS37" s="1259"/>
      <c r="BT37" s="1259"/>
      <c r="BU37" s="1259"/>
      <c r="BV37" s="1259"/>
      <c r="BW37" s="1259"/>
      <c r="BX37" s="1260"/>
    </row>
    <row r="38" spans="2:76" ht="12.75" thickBot="1"/>
    <row r="39" spans="2:76" ht="12" customHeight="1" thickBot="1">
      <c r="B39" s="1830" t="s">
        <v>3922</v>
      </c>
      <c r="C39" s="1831"/>
      <c r="D39" s="1831"/>
      <c r="E39" s="1832"/>
      <c r="AO39" s="1830" t="s">
        <v>3922</v>
      </c>
      <c r="AP39" s="1831"/>
      <c r="AQ39" s="1831"/>
      <c r="AR39" s="1832"/>
    </row>
    <row r="40" spans="2:76" ht="12" customHeight="1">
      <c r="B40" s="1242"/>
      <c r="C40" s="1243"/>
      <c r="D40" s="1243"/>
      <c r="E40" s="1243"/>
      <c r="F40" s="1243"/>
      <c r="G40" s="1243"/>
      <c r="H40" s="1243"/>
      <c r="I40" s="1243"/>
      <c r="J40" s="1243"/>
      <c r="K40" s="1243"/>
      <c r="L40" s="1243"/>
      <c r="M40" s="1243"/>
      <c r="N40" s="1243"/>
      <c r="O40" s="1243"/>
      <c r="P40" s="1243"/>
      <c r="Q40" s="1243"/>
      <c r="R40" s="1243"/>
      <c r="S40" s="1243"/>
      <c r="T40" s="1243"/>
      <c r="U40" s="1243"/>
      <c r="V40" s="1243"/>
      <c r="W40" s="1243"/>
      <c r="X40" s="1243"/>
      <c r="Y40" s="1243"/>
      <c r="Z40" s="1243"/>
      <c r="AA40" s="1243"/>
      <c r="AB40" s="1243"/>
      <c r="AC40" s="1243"/>
      <c r="AD40" s="1243"/>
      <c r="AE40" s="1243"/>
      <c r="AF40" s="1243"/>
      <c r="AG40" s="1243"/>
      <c r="AH40" s="1243"/>
      <c r="AI40" s="1243"/>
      <c r="AJ40" s="1243"/>
      <c r="AK40" s="1244"/>
      <c r="AO40" s="1245"/>
      <c r="AP40" s="1246"/>
      <c r="AQ40" s="1246"/>
      <c r="AR40" s="1246"/>
      <c r="AS40" s="1246"/>
      <c r="AT40" s="1246"/>
      <c r="AU40" s="1246"/>
      <c r="AV40" s="1246"/>
      <c r="AW40" s="1246"/>
      <c r="AX40" s="1246"/>
      <c r="AY40" s="1246"/>
      <c r="AZ40" s="1246"/>
      <c r="BA40" s="1246"/>
      <c r="BB40" s="1246"/>
      <c r="BC40" s="1246"/>
      <c r="BD40" s="1246"/>
      <c r="BE40" s="1246"/>
      <c r="BF40" s="1246"/>
      <c r="BG40" s="1246"/>
      <c r="BH40" s="1246"/>
      <c r="BI40" s="1246"/>
      <c r="BJ40" s="1246"/>
      <c r="BK40" s="1246"/>
      <c r="BL40" s="1246"/>
      <c r="BM40" s="1246"/>
      <c r="BN40" s="1246"/>
      <c r="BO40" s="1246"/>
      <c r="BP40" s="1246"/>
      <c r="BQ40" s="1246"/>
      <c r="BR40" s="1246"/>
      <c r="BS40" s="1246"/>
      <c r="BT40" s="1246"/>
      <c r="BU40" s="1246"/>
      <c r="BV40" s="1246"/>
      <c r="BW40" s="1246"/>
      <c r="BX40" s="1247"/>
    </row>
    <row r="41" spans="2:76">
      <c r="B41" s="1248"/>
      <c r="C41" s="1249"/>
      <c r="D41" s="1249"/>
      <c r="E41" s="1249"/>
      <c r="F41" s="1249"/>
      <c r="G41" s="1249"/>
      <c r="H41" s="1249"/>
      <c r="I41" s="1249"/>
      <c r="J41" s="1249"/>
      <c r="K41" s="1249"/>
      <c r="L41" s="1249"/>
      <c r="M41" s="1249"/>
      <c r="N41" s="1249"/>
      <c r="O41" s="1249"/>
      <c r="P41" s="1249"/>
      <c r="Q41" s="1249"/>
      <c r="R41" s="1249"/>
      <c r="S41" s="1249"/>
      <c r="T41" s="1249"/>
      <c r="U41" s="1249"/>
      <c r="V41" s="1249"/>
      <c r="W41" s="1249"/>
      <c r="X41" s="1249"/>
      <c r="Y41" s="1249"/>
      <c r="Z41" s="1249"/>
      <c r="AA41" s="1249"/>
      <c r="AB41" s="1249"/>
      <c r="AC41" s="1249"/>
      <c r="AD41" s="1249"/>
      <c r="AE41" s="1249"/>
      <c r="AF41" s="1249"/>
      <c r="AG41" s="1249"/>
      <c r="AH41" s="1249"/>
      <c r="AI41" s="1249"/>
      <c r="AJ41" s="1249"/>
      <c r="AK41" s="1250"/>
      <c r="AO41" s="1251"/>
      <c r="AP41" s="1252"/>
      <c r="AQ41" s="1252"/>
      <c r="AR41" s="1252"/>
      <c r="AS41" s="1252"/>
      <c r="AT41" s="1252"/>
      <c r="AU41" s="1252"/>
      <c r="AV41" s="1252"/>
      <c r="AW41" s="1252"/>
      <c r="AX41" s="1252"/>
      <c r="AY41" s="1252"/>
      <c r="AZ41" s="1252"/>
      <c r="BA41" s="1252"/>
      <c r="BB41" s="1252"/>
      <c r="BC41" s="1252"/>
      <c r="BD41" s="1252"/>
      <c r="BE41" s="1252"/>
      <c r="BF41" s="1252"/>
      <c r="BG41" s="1252"/>
      <c r="BH41" s="1252"/>
      <c r="BI41" s="1252"/>
      <c r="BJ41" s="1252"/>
      <c r="BK41" s="1252"/>
      <c r="BL41" s="1252"/>
      <c r="BM41" s="1252"/>
      <c r="BN41" s="1252"/>
      <c r="BO41" s="1252"/>
      <c r="BP41" s="1252"/>
      <c r="BQ41" s="1252"/>
      <c r="BR41" s="1252"/>
      <c r="BS41" s="1252"/>
      <c r="BT41" s="1252"/>
      <c r="BU41" s="1252"/>
      <c r="BV41" s="1252"/>
      <c r="BW41" s="1252"/>
      <c r="BX41" s="1253"/>
    </row>
    <row r="42" spans="2:76">
      <c r="B42" s="1248"/>
      <c r="C42" s="1249"/>
      <c r="D42" s="1249"/>
      <c r="E42" s="1249"/>
      <c r="F42" s="1249"/>
      <c r="G42" s="1249"/>
      <c r="H42" s="1249"/>
      <c r="I42" s="1249"/>
      <c r="J42" s="1249"/>
      <c r="K42" s="1249"/>
      <c r="L42" s="1249"/>
      <c r="M42" s="1249"/>
      <c r="N42" s="1249"/>
      <c r="O42" s="1249"/>
      <c r="P42" s="1249"/>
      <c r="Q42" s="1249"/>
      <c r="R42" s="1249"/>
      <c r="S42" s="1249"/>
      <c r="T42" s="1249"/>
      <c r="U42" s="1249"/>
      <c r="V42" s="1249"/>
      <c r="W42" s="1249"/>
      <c r="X42" s="1249"/>
      <c r="Y42" s="1249"/>
      <c r="Z42" s="1249"/>
      <c r="AA42" s="1249"/>
      <c r="AB42" s="1249"/>
      <c r="AC42" s="1249"/>
      <c r="AD42" s="1249"/>
      <c r="AE42" s="1249"/>
      <c r="AF42" s="1249"/>
      <c r="AG42" s="1249"/>
      <c r="AH42" s="1249"/>
      <c r="AI42" s="1249"/>
      <c r="AJ42" s="1249"/>
      <c r="AK42" s="1250"/>
      <c r="AO42" s="1251"/>
      <c r="AP42" s="1252"/>
      <c r="AQ42" s="1252"/>
      <c r="AR42" s="1252"/>
      <c r="AS42" s="1252"/>
      <c r="AT42" s="1252"/>
      <c r="AU42" s="1252"/>
      <c r="AV42" s="1252"/>
      <c r="AW42" s="1252"/>
      <c r="AX42" s="1252"/>
      <c r="AY42" s="1252"/>
      <c r="AZ42" s="1252"/>
      <c r="BA42" s="1252"/>
      <c r="BB42" s="1252"/>
      <c r="BC42" s="1252"/>
      <c r="BD42" s="1252"/>
      <c r="BE42" s="1252"/>
      <c r="BF42" s="1252"/>
      <c r="BG42" s="1252"/>
      <c r="BH42" s="1252"/>
      <c r="BI42" s="1252"/>
      <c r="BJ42" s="1252"/>
      <c r="BK42" s="1252"/>
      <c r="BL42" s="1252"/>
      <c r="BM42" s="1252"/>
      <c r="BN42" s="1252"/>
      <c r="BO42" s="1252"/>
      <c r="BP42" s="1252"/>
      <c r="BQ42" s="1252"/>
      <c r="BR42" s="1252"/>
      <c r="BS42" s="1252"/>
      <c r="BT42" s="1252"/>
      <c r="BU42" s="1252"/>
      <c r="BV42" s="1252"/>
      <c r="BW42" s="1252"/>
      <c r="BX42" s="1253"/>
    </row>
    <row r="43" spans="2:76">
      <c r="B43" s="1248"/>
      <c r="C43" s="1249"/>
      <c r="D43" s="1249"/>
      <c r="E43" s="1249"/>
      <c r="F43" s="1249"/>
      <c r="G43" s="1249"/>
      <c r="H43" s="1249"/>
      <c r="I43" s="1249"/>
      <c r="J43" s="1249"/>
      <c r="K43" s="1249"/>
      <c r="L43" s="1249"/>
      <c r="M43" s="1249"/>
      <c r="N43" s="1249"/>
      <c r="O43" s="1249"/>
      <c r="P43" s="1249"/>
      <c r="Q43" s="1249"/>
      <c r="R43" s="1249"/>
      <c r="S43" s="1249"/>
      <c r="T43" s="1249"/>
      <c r="U43" s="1249"/>
      <c r="V43" s="1249"/>
      <c r="W43" s="1249"/>
      <c r="X43" s="1249"/>
      <c r="Y43" s="1249"/>
      <c r="Z43" s="1249"/>
      <c r="AA43" s="1249"/>
      <c r="AB43" s="1249"/>
      <c r="AC43" s="1249"/>
      <c r="AD43" s="1249"/>
      <c r="AE43" s="1249"/>
      <c r="AF43" s="1249"/>
      <c r="AG43" s="1249"/>
      <c r="AH43" s="1249"/>
      <c r="AI43" s="1249"/>
      <c r="AJ43" s="1249"/>
      <c r="AK43" s="1250"/>
      <c r="AO43" s="1251"/>
      <c r="AP43" s="1252"/>
      <c r="AQ43" s="1252"/>
      <c r="AR43" s="1252"/>
      <c r="AS43" s="1252"/>
      <c r="AT43" s="1252"/>
      <c r="AU43" s="1252"/>
      <c r="AV43" s="1252"/>
      <c r="AW43" s="1252"/>
      <c r="AX43" s="1252"/>
      <c r="AY43" s="1252"/>
      <c r="AZ43" s="1252"/>
      <c r="BA43" s="1252"/>
      <c r="BB43" s="1252"/>
      <c r="BC43" s="1252"/>
      <c r="BD43" s="1252"/>
      <c r="BE43" s="1252"/>
      <c r="BF43" s="1252"/>
      <c r="BG43" s="1252"/>
      <c r="BH43" s="1252"/>
      <c r="BI43" s="1252"/>
      <c r="BJ43" s="1252"/>
      <c r="BK43" s="1252"/>
      <c r="BL43" s="1252"/>
      <c r="BM43" s="1252"/>
      <c r="BN43" s="1252"/>
      <c r="BO43" s="1252"/>
      <c r="BP43" s="1252"/>
      <c r="BQ43" s="1252"/>
      <c r="BR43" s="1252"/>
      <c r="BS43" s="1252"/>
      <c r="BT43" s="1252"/>
      <c r="BU43" s="1252"/>
      <c r="BV43" s="1252"/>
      <c r="BW43" s="1252"/>
      <c r="BX43" s="1253"/>
    </row>
    <row r="44" spans="2:76">
      <c r="B44" s="1248"/>
      <c r="C44" s="1249"/>
      <c r="D44" s="1249"/>
      <c r="E44" s="1249"/>
      <c r="F44" s="1249"/>
      <c r="G44" s="1249"/>
      <c r="H44" s="1249"/>
      <c r="I44" s="1249"/>
      <c r="J44" s="1249"/>
      <c r="K44" s="1249"/>
      <c r="L44" s="1249"/>
      <c r="M44" s="1249"/>
      <c r="N44" s="1249"/>
      <c r="O44" s="1249"/>
      <c r="P44" s="1249"/>
      <c r="Q44" s="1249"/>
      <c r="R44" s="1249"/>
      <c r="S44" s="1249"/>
      <c r="T44" s="1249"/>
      <c r="U44" s="1249"/>
      <c r="V44" s="1249"/>
      <c r="W44" s="1249"/>
      <c r="X44" s="1249"/>
      <c r="Y44" s="1249"/>
      <c r="Z44" s="1249"/>
      <c r="AA44" s="1249"/>
      <c r="AB44" s="1249"/>
      <c r="AC44" s="1249"/>
      <c r="AD44" s="1249"/>
      <c r="AE44" s="1249"/>
      <c r="AF44" s="1249"/>
      <c r="AG44" s="1249"/>
      <c r="AH44" s="1249"/>
      <c r="AI44" s="1249"/>
      <c r="AJ44" s="1249"/>
      <c r="AK44" s="1250"/>
      <c r="AO44" s="1251"/>
      <c r="AP44" s="1252"/>
      <c r="AQ44" s="1252"/>
      <c r="AR44" s="1252"/>
      <c r="AS44" s="1252"/>
      <c r="AT44" s="1252"/>
      <c r="AU44" s="1252"/>
      <c r="AV44" s="1252"/>
      <c r="AW44" s="1252"/>
      <c r="AX44" s="1252"/>
      <c r="AY44" s="1252"/>
      <c r="AZ44" s="1252"/>
      <c r="BA44" s="1252"/>
      <c r="BB44" s="1252"/>
      <c r="BC44" s="1252"/>
      <c r="BD44" s="1252"/>
      <c r="BE44" s="1252"/>
      <c r="BF44" s="1252"/>
      <c r="BG44" s="1252"/>
      <c r="BH44" s="1252"/>
      <c r="BI44" s="1252"/>
      <c r="BJ44" s="1252"/>
      <c r="BK44" s="1252"/>
      <c r="BL44" s="1252"/>
      <c r="BM44" s="1252"/>
      <c r="BN44" s="1252"/>
      <c r="BO44" s="1252"/>
      <c r="BP44" s="1252"/>
      <c r="BQ44" s="1252"/>
      <c r="BR44" s="1252"/>
      <c r="BS44" s="1252"/>
      <c r="BT44" s="1252"/>
      <c r="BU44" s="1252"/>
      <c r="BV44" s="1252"/>
      <c r="BW44" s="1252"/>
      <c r="BX44" s="1253"/>
    </row>
    <row r="45" spans="2:76">
      <c r="B45" s="1248"/>
      <c r="C45" s="1249"/>
      <c r="D45" s="1249"/>
      <c r="E45" s="1249"/>
      <c r="F45" s="1249"/>
      <c r="G45" s="1249"/>
      <c r="H45" s="1249"/>
      <c r="I45" s="1249"/>
      <c r="J45" s="1249"/>
      <c r="K45" s="1249"/>
      <c r="L45" s="1249"/>
      <c r="M45" s="1249"/>
      <c r="N45" s="1249"/>
      <c r="O45" s="1249"/>
      <c r="P45" s="1249"/>
      <c r="Q45" s="1249"/>
      <c r="R45" s="1249"/>
      <c r="S45" s="1249"/>
      <c r="T45" s="1249"/>
      <c r="U45" s="1249"/>
      <c r="V45" s="1249"/>
      <c r="W45" s="1249"/>
      <c r="X45" s="1249"/>
      <c r="Y45" s="1249"/>
      <c r="Z45" s="1249"/>
      <c r="AA45" s="1249"/>
      <c r="AB45" s="1249"/>
      <c r="AC45" s="1249"/>
      <c r="AD45" s="1249"/>
      <c r="AE45" s="1249"/>
      <c r="AF45" s="1249"/>
      <c r="AG45" s="1249"/>
      <c r="AH45" s="1249"/>
      <c r="AI45" s="1249"/>
      <c r="AJ45" s="1249"/>
      <c r="AK45" s="1250"/>
      <c r="AO45" s="1251"/>
      <c r="AP45" s="1252"/>
      <c r="AQ45" s="1252"/>
      <c r="AR45" s="1252"/>
      <c r="AS45" s="1252"/>
      <c r="AT45" s="1252"/>
      <c r="AU45" s="1252"/>
      <c r="AV45" s="1252"/>
      <c r="AW45" s="1252"/>
      <c r="AX45" s="1252"/>
      <c r="AY45" s="1252"/>
      <c r="AZ45" s="1252"/>
      <c r="BA45" s="1252"/>
      <c r="BB45" s="1252"/>
      <c r="BC45" s="1252"/>
      <c r="BD45" s="1252"/>
      <c r="BE45" s="1252"/>
      <c r="BF45" s="1252"/>
      <c r="BG45" s="1252"/>
      <c r="BH45" s="1252"/>
      <c r="BI45" s="1252"/>
      <c r="BJ45" s="1252"/>
      <c r="BK45" s="1252"/>
      <c r="BL45" s="1252"/>
      <c r="BM45" s="1252"/>
      <c r="BN45" s="1252"/>
      <c r="BO45" s="1252"/>
      <c r="BP45" s="1252"/>
      <c r="BQ45" s="1252"/>
      <c r="BR45" s="1252"/>
      <c r="BS45" s="1252"/>
      <c r="BT45" s="1252"/>
      <c r="BU45" s="1252"/>
      <c r="BV45" s="1252"/>
      <c r="BW45" s="1252"/>
      <c r="BX45" s="1253"/>
    </row>
    <row r="46" spans="2:76">
      <c r="B46" s="1248"/>
      <c r="C46" s="1249"/>
      <c r="D46" s="1249"/>
      <c r="E46" s="1249"/>
      <c r="F46" s="1249"/>
      <c r="G46" s="1249"/>
      <c r="H46" s="1249"/>
      <c r="I46" s="1249"/>
      <c r="J46" s="1249"/>
      <c r="K46" s="1249"/>
      <c r="L46" s="1249"/>
      <c r="M46" s="1249"/>
      <c r="N46" s="1249"/>
      <c r="O46" s="1249"/>
      <c r="P46" s="1249"/>
      <c r="Q46" s="1249"/>
      <c r="R46" s="1249"/>
      <c r="S46" s="1249"/>
      <c r="T46" s="1249"/>
      <c r="U46" s="1249"/>
      <c r="V46" s="1249"/>
      <c r="W46" s="1249"/>
      <c r="X46" s="1249"/>
      <c r="Y46" s="1249"/>
      <c r="Z46" s="1249"/>
      <c r="AA46" s="1249"/>
      <c r="AB46" s="1249"/>
      <c r="AC46" s="1249"/>
      <c r="AD46" s="1249"/>
      <c r="AE46" s="1249"/>
      <c r="AF46" s="1249"/>
      <c r="AG46" s="1249"/>
      <c r="AH46" s="1249"/>
      <c r="AI46" s="1249"/>
      <c r="AJ46" s="1249"/>
      <c r="AK46" s="1250"/>
      <c r="AO46" s="1251"/>
      <c r="AP46" s="1252"/>
      <c r="AQ46" s="1252"/>
      <c r="AR46" s="1252"/>
      <c r="AS46" s="1252"/>
      <c r="AT46" s="1252"/>
      <c r="AU46" s="1252"/>
      <c r="AV46" s="1252"/>
      <c r="AW46" s="1252"/>
      <c r="AX46" s="1252"/>
      <c r="AY46" s="1252"/>
      <c r="AZ46" s="1252"/>
      <c r="BA46" s="1252"/>
      <c r="BB46" s="1252"/>
      <c r="BC46" s="1252"/>
      <c r="BD46" s="1252"/>
      <c r="BE46" s="1252"/>
      <c r="BF46" s="1252"/>
      <c r="BG46" s="1252"/>
      <c r="BH46" s="1252"/>
      <c r="BI46" s="1252"/>
      <c r="BJ46" s="1252"/>
      <c r="BK46" s="1252"/>
      <c r="BL46" s="1252"/>
      <c r="BM46" s="1252"/>
      <c r="BN46" s="1252"/>
      <c r="BO46" s="1252"/>
      <c r="BP46" s="1252"/>
      <c r="BQ46" s="1252"/>
      <c r="BR46" s="1252"/>
      <c r="BS46" s="1252"/>
      <c r="BT46" s="1252"/>
      <c r="BU46" s="1252"/>
      <c r="BV46" s="1252"/>
      <c r="BW46" s="1252"/>
      <c r="BX46" s="1253"/>
    </row>
    <row r="47" spans="2:76">
      <c r="B47" s="1248"/>
      <c r="C47" s="1249"/>
      <c r="D47" s="1249"/>
      <c r="E47" s="1249"/>
      <c r="F47" s="1249"/>
      <c r="G47" s="1249"/>
      <c r="H47" s="1249"/>
      <c r="I47" s="1249"/>
      <c r="J47" s="1249"/>
      <c r="K47" s="1249"/>
      <c r="L47" s="1249"/>
      <c r="M47" s="1249"/>
      <c r="N47" s="1249"/>
      <c r="O47" s="1249"/>
      <c r="P47" s="1249"/>
      <c r="Q47" s="1249"/>
      <c r="R47" s="1249"/>
      <c r="S47" s="1249"/>
      <c r="T47" s="1249"/>
      <c r="U47" s="1249"/>
      <c r="V47" s="1249"/>
      <c r="W47" s="1249"/>
      <c r="X47" s="1249"/>
      <c r="Y47" s="1249"/>
      <c r="Z47" s="1249"/>
      <c r="AA47" s="1249"/>
      <c r="AB47" s="1249"/>
      <c r="AC47" s="1249"/>
      <c r="AD47" s="1249"/>
      <c r="AE47" s="1249"/>
      <c r="AF47" s="1249"/>
      <c r="AG47" s="1249"/>
      <c r="AH47" s="1249"/>
      <c r="AI47" s="1249"/>
      <c r="AJ47" s="1249"/>
      <c r="AK47" s="1250"/>
      <c r="AO47" s="1251"/>
      <c r="AP47" s="1252"/>
      <c r="AQ47" s="1252"/>
      <c r="AR47" s="1252"/>
      <c r="AS47" s="1252"/>
      <c r="AT47" s="1252"/>
      <c r="AU47" s="1252"/>
      <c r="AV47" s="1252"/>
      <c r="AW47" s="1252"/>
      <c r="AX47" s="1252"/>
      <c r="AY47" s="1252"/>
      <c r="AZ47" s="1252"/>
      <c r="BA47" s="1252"/>
      <c r="BB47" s="1252"/>
      <c r="BC47" s="1252"/>
      <c r="BD47" s="1252"/>
      <c r="BE47" s="1252"/>
      <c r="BF47" s="1252"/>
      <c r="BG47" s="1252"/>
      <c r="BH47" s="1252"/>
      <c r="BI47" s="1252"/>
      <c r="BJ47" s="1252"/>
      <c r="BK47" s="1252"/>
      <c r="BL47" s="1252"/>
      <c r="BM47" s="1252"/>
      <c r="BN47" s="1252"/>
      <c r="BO47" s="1252"/>
      <c r="BP47" s="1252"/>
      <c r="BQ47" s="1252"/>
      <c r="BR47" s="1252"/>
      <c r="BS47" s="1252"/>
      <c r="BT47" s="1252"/>
      <c r="BU47" s="1252"/>
      <c r="BV47" s="1252"/>
      <c r="BW47" s="1252"/>
      <c r="BX47" s="1253"/>
    </row>
    <row r="48" spans="2:76">
      <c r="B48" s="1248"/>
      <c r="C48" s="1249"/>
      <c r="D48" s="1249"/>
      <c r="E48" s="1249"/>
      <c r="F48" s="1249"/>
      <c r="G48" s="1249"/>
      <c r="H48" s="1249"/>
      <c r="I48" s="1249"/>
      <c r="J48" s="1249"/>
      <c r="K48" s="1249"/>
      <c r="L48" s="1249"/>
      <c r="M48" s="1249"/>
      <c r="N48" s="1249"/>
      <c r="O48" s="1249"/>
      <c r="P48" s="1249"/>
      <c r="Q48" s="1249"/>
      <c r="R48" s="1249"/>
      <c r="S48" s="1249"/>
      <c r="T48" s="1249"/>
      <c r="U48" s="1249"/>
      <c r="V48" s="1249"/>
      <c r="W48" s="1249"/>
      <c r="X48" s="1249"/>
      <c r="Y48" s="1249"/>
      <c r="Z48" s="1249"/>
      <c r="AA48" s="1249"/>
      <c r="AB48" s="1249"/>
      <c r="AC48" s="1249"/>
      <c r="AD48" s="1249"/>
      <c r="AE48" s="1249"/>
      <c r="AF48" s="1249"/>
      <c r="AG48" s="1249"/>
      <c r="AH48" s="1249"/>
      <c r="AI48" s="1249"/>
      <c r="AJ48" s="1249"/>
      <c r="AK48" s="1250"/>
      <c r="AO48" s="1251"/>
      <c r="AP48" s="1252"/>
      <c r="AQ48" s="1252"/>
      <c r="AR48" s="1252"/>
      <c r="AS48" s="1252"/>
      <c r="AT48" s="1252"/>
      <c r="AU48" s="1252"/>
      <c r="AV48" s="1252"/>
      <c r="AW48" s="1252"/>
      <c r="AX48" s="1252"/>
      <c r="AY48" s="1252"/>
      <c r="AZ48" s="1252"/>
      <c r="BA48" s="1252"/>
      <c r="BB48" s="1252"/>
      <c r="BC48" s="1252"/>
      <c r="BD48" s="1252"/>
      <c r="BE48" s="1252"/>
      <c r="BF48" s="1252"/>
      <c r="BG48" s="1252"/>
      <c r="BH48" s="1252"/>
      <c r="BI48" s="1252"/>
      <c r="BJ48" s="1252"/>
      <c r="BK48" s="1252"/>
      <c r="BL48" s="1252"/>
      <c r="BM48" s="1252"/>
      <c r="BN48" s="1252"/>
      <c r="BO48" s="1252"/>
      <c r="BP48" s="1252"/>
      <c r="BQ48" s="1252"/>
      <c r="BR48" s="1252"/>
      <c r="BS48" s="1252"/>
      <c r="BT48" s="1252"/>
      <c r="BU48" s="1252"/>
      <c r="BV48" s="1252"/>
      <c r="BW48" s="1252"/>
      <c r="BX48" s="1253"/>
    </row>
    <row r="49" spans="2:76">
      <c r="B49" s="1248"/>
      <c r="C49" s="1249"/>
      <c r="D49" s="1249"/>
      <c r="E49" s="1249"/>
      <c r="F49" s="1249"/>
      <c r="G49" s="1249"/>
      <c r="H49" s="1249"/>
      <c r="I49" s="1249"/>
      <c r="J49" s="1249"/>
      <c r="K49" s="1249"/>
      <c r="L49" s="1249"/>
      <c r="M49" s="1249"/>
      <c r="N49" s="1249"/>
      <c r="O49" s="1249"/>
      <c r="P49" s="1249"/>
      <c r="Q49" s="1249"/>
      <c r="R49" s="1249"/>
      <c r="S49" s="1249"/>
      <c r="T49" s="1249"/>
      <c r="U49" s="1249"/>
      <c r="V49" s="1249"/>
      <c r="W49" s="1249"/>
      <c r="X49" s="1249"/>
      <c r="Y49" s="1249"/>
      <c r="Z49" s="1249"/>
      <c r="AA49" s="1249"/>
      <c r="AB49" s="1249"/>
      <c r="AC49" s="1249"/>
      <c r="AD49" s="1249"/>
      <c r="AE49" s="1249"/>
      <c r="AF49" s="1249"/>
      <c r="AG49" s="1249"/>
      <c r="AH49" s="1249"/>
      <c r="AI49" s="1249"/>
      <c r="AJ49" s="1249"/>
      <c r="AK49" s="1250"/>
      <c r="AO49" s="1251"/>
      <c r="AP49" s="1252"/>
      <c r="AQ49" s="1252"/>
      <c r="AR49" s="1252"/>
      <c r="AS49" s="1252"/>
      <c r="AT49" s="1252"/>
      <c r="AU49" s="1252"/>
      <c r="AV49" s="1252"/>
      <c r="AW49" s="1252"/>
      <c r="AX49" s="1252"/>
      <c r="AY49" s="1252"/>
      <c r="AZ49" s="1252"/>
      <c r="BA49" s="1252"/>
      <c r="BB49" s="1252"/>
      <c r="BC49" s="1252"/>
      <c r="BD49" s="1252"/>
      <c r="BE49" s="1252"/>
      <c r="BF49" s="1252"/>
      <c r="BG49" s="1252"/>
      <c r="BH49" s="1252"/>
      <c r="BI49" s="1252"/>
      <c r="BJ49" s="1252"/>
      <c r="BK49" s="1252"/>
      <c r="BL49" s="1252"/>
      <c r="BM49" s="1252"/>
      <c r="BN49" s="1252"/>
      <c r="BO49" s="1252"/>
      <c r="BP49" s="1252"/>
      <c r="BQ49" s="1252"/>
      <c r="BR49" s="1252"/>
      <c r="BS49" s="1252"/>
      <c r="BT49" s="1252"/>
      <c r="BU49" s="1252"/>
      <c r="BV49" s="1252"/>
      <c r="BW49" s="1252"/>
      <c r="BX49" s="1253"/>
    </row>
    <row r="50" spans="2:76">
      <c r="B50" s="1248"/>
      <c r="C50" s="1249"/>
      <c r="D50" s="1249"/>
      <c r="E50" s="1249"/>
      <c r="F50" s="1249"/>
      <c r="G50" s="1249"/>
      <c r="H50" s="1249"/>
      <c r="I50" s="1249"/>
      <c r="J50" s="1249"/>
      <c r="K50" s="1249"/>
      <c r="L50" s="1249"/>
      <c r="M50" s="1249"/>
      <c r="N50" s="1249"/>
      <c r="O50" s="1249"/>
      <c r="P50" s="1249"/>
      <c r="Q50" s="1249"/>
      <c r="R50" s="1249"/>
      <c r="S50" s="1249"/>
      <c r="T50" s="1249"/>
      <c r="U50" s="1249"/>
      <c r="V50" s="1249"/>
      <c r="W50" s="1249"/>
      <c r="X50" s="1249"/>
      <c r="Y50" s="1249"/>
      <c r="Z50" s="1249"/>
      <c r="AA50" s="1249"/>
      <c r="AB50" s="1249"/>
      <c r="AC50" s="1249"/>
      <c r="AD50" s="1249"/>
      <c r="AE50" s="1249"/>
      <c r="AF50" s="1249"/>
      <c r="AG50" s="1249"/>
      <c r="AH50" s="1249"/>
      <c r="AI50" s="1249"/>
      <c r="AJ50" s="1249"/>
      <c r="AK50" s="1250"/>
      <c r="AO50" s="1251"/>
      <c r="AP50" s="1252"/>
      <c r="AQ50" s="1252"/>
      <c r="AR50" s="1252"/>
      <c r="AS50" s="1252"/>
      <c r="AT50" s="1252"/>
      <c r="AU50" s="1252"/>
      <c r="AV50" s="1252"/>
      <c r="AW50" s="1252"/>
      <c r="AX50" s="1252"/>
      <c r="AY50" s="1252"/>
      <c r="AZ50" s="1252"/>
      <c r="BA50" s="1252"/>
      <c r="BB50" s="1252"/>
      <c r="BC50" s="1252"/>
      <c r="BD50" s="1252"/>
      <c r="BE50" s="1252"/>
      <c r="BF50" s="1252"/>
      <c r="BG50" s="1252"/>
      <c r="BH50" s="1252"/>
      <c r="BI50" s="1252"/>
      <c r="BJ50" s="1252"/>
      <c r="BK50" s="1252"/>
      <c r="BL50" s="1252"/>
      <c r="BM50" s="1252"/>
      <c r="BN50" s="1252"/>
      <c r="BO50" s="1252"/>
      <c r="BP50" s="1252"/>
      <c r="BQ50" s="1252"/>
      <c r="BR50" s="1252"/>
      <c r="BS50" s="1252"/>
      <c r="BT50" s="1252"/>
      <c r="BU50" s="1252"/>
      <c r="BV50" s="1252"/>
      <c r="BW50" s="1252"/>
      <c r="BX50" s="1253"/>
    </row>
    <row r="51" spans="2:76">
      <c r="B51" s="1248"/>
      <c r="C51" s="1249"/>
      <c r="D51" s="1249"/>
      <c r="E51" s="1249"/>
      <c r="F51" s="1249"/>
      <c r="G51" s="1249"/>
      <c r="H51" s="1249"/>
      <c r="I51" s="1249"/>
      <c r="J51" s="1249"/>
      <c r="K51" s="1249"/>
      <c r="L51" s="1249"/>
      <c r="M51" s="1249"/>
      <c r="N51" s="1249"/>
      <c r="O51" s="1249"/>
      <c r="P51" s="1249"/>
      <c r="Q51" s="1249"/>
      <c r="R51" s="1249"/>
      <c r="S51" s="1249"/>
      <c r="T51" s="1249"/>
      <c r="U51" s="1249"/>
      <c r="V51" s="1249"/>
      <c r="W51" s="1249"/>
      <c r="X51" s="1249"/>
      <c r="Y51" s="1249"/>
      <c r="Z51" s="1249"/>
      <c r="AA51" s="1249"/>
      <c r="AB51" s="1249"/>
      <c r="AC51" s="1249"/>
      <c r="AD51" s="1249"/>
      <c r="AE51" s="1249"/>
      <c r="AF51" s="1249"/>
      <c r="AG51" s="1249"/>
      <c r="AH51" s="1249"/>
      <c r="AI51" s="1249"/>
      <c r="AJ51" s="1249"/>
      <c r="AK51" s="1250"/>
      <c r="AO51" s="1251"/>
      <c r="AP51" s="1252"/>
      <c r="AQ51" s="1252"/>
      <c r="AR51" s="1252"/>
      <c r="AS51" s="1252"/>
      <c r="AT51" s="1252"/>
      <c r="AU51" s="1252"/>
      <c r="AV51" s="1252"/>
      <c r="AW51" s="1252"/>
      <c r="AX51" s="1252"/>
      <c r="AY51" s="1252"/>
      <c r="AZ51" s="1252"/>
      <c r="BA51" s="1252"/>
      <c r="BB51" s="1252"/>
      <c r="BC51" s="1252"/>
      <c r="BD51" s="1252"/>
      <c r="BE51" s="1252"/>
      <c r="BF51" s="1252"/>
      <c r="BG51" s="1252"/>
      <c r="BH51" s="1252"/>
      <c r="BI51" s="1252"/>
      <c r="BJ51" s="1252"/>
      <c r="BK51" s="1252"/>
      <c r="BL51" s="1252"/>
      <c r="BM51" s="1252"/>
      <c r="BN51" s="1252"/>
      <c r="BO51" s="1252"/>
      <c r="BP51" s="1252"/>
      <c r="BQ51" s="1252"/>
      <c r="BR51" s="1252"/>
      <c r="BS51" s="1252"/>
      <c r="BT51" s="1252"/>
      <c r="BU51" s="1252"/>
      <c r="BV51" s="1252"/>
      <c r="BW51" s="1252"/>
      <c r="BX51" s="1253"/>
    </row>
    <row r="52" spans="2:76">
      <c r="B52" s="1248"/>
      <c r="C52" s="1249"/>
      <c r="D52" s="1249"/>
      <c r="E52" s="1249"/>
      <c r="F52" s="1249"/>
      <c r="G52" s="1249"/>
      <c r="H52" s="1249"/>
      <c r="I52" s="1249"/>
      <c r="J52" s="1249"/>
      <c r="K52" s="1249"/>
      <c r="L52" s="1249"/>
      <c r="M52" s="1249"/>
      <c r="N52" s="1249"/>
      <c r="O52" s="1249"/>
      <c r="P52" s="1249"/>
      <c r="Q52" s="1249"/>
      <c r="R52" s="1249"/>
      <c r="S52" s="1249"/>
      <c r="T52" s="1249"/>
      <c r="U52" s="1249"/>
      <c r="V52" s="1249"/>
      <c r="W52" s="1249"/>
      <c r="X52" s="1249"/>
      <c r="Y52" s="1249"/>
      <c r="Z52" s="1249"/>
      <c r="AA52" s="1249"/>
      <c r="AB52" s="1249"/>
      <c r="AC52" s="1249"/>
      <c r="AD52" s="1249"/>
      <c r="AE52" s="1249"/>
      <c r="AF52" s="1249"/>
      <c r="AG52" s="1249"/>
      <c r="AH52" s="1249"/>
      <c r="AI52" s="1249"/>
      <c r="AJ52" s="1249"/>
      <c r="AK52" s="1250"/>
      <c r="AO52" s="1251"/>
      <c r="AP52" s="1252"/>
      <c r="AQ52" s="1252"/>
      <c r="AR52" s="1252"/>
      <c r="AS52" s="1252"/>
      <c r="AT52" s="1252"/>
      <c r="AU52" s="1252"/>
      <c r="AV52" s="1252"/>
      <c r="AW52" s="1252"/>
      <c r="AX52" s="1252"/>
      <c r="AY52" s="1252"/>
      <c r="AZ52" s="1252"/>
      <c r="BA52" s="1252"/>
      <c r="BB52" s="1252"/>
      <c r="BC52" s="1252"/>
      <c r="BD52" s="1252"/>
      <c r="BE52" s="1252"/>
      <c r="BF52" s="1252"/>
      <c r="BG52" s="1252"/>
      <c r="BH52" s="1252"/>
      <c r="BI52" s="1252"/>
      <c r="BJ52" s="1252"/>
      <c r="BK52" s="1252"/>
      <c r="BL52" s="1252"/>
      <c r="BM52" s="1252"/>
      <c r="BN52" s="1252"/>
      <c r="BO52" s="1252"/>
      <c r="BP52" s="1252"/>
      <c r="BQ52" s="1252"/>
      <c r="BR52" s="1252"/>
      <c r="BS52" s="1252"/>
      <c r="BT52" s="1252"/>
      <c r="BU52" s="1252"/>
      <c r="BV52" s="1252"/>
      <c r="BW52" s="1252"/>
      <c r="BX52" s="1253"/>
    </row>
    <row r="53" spans="2:76">
      <c r="B53" s="1248"/>
      <c r="C53" s="1249"/>
      <c r="D53" s="1249"/>
      <c r="E53" s="1249"/>
      <c r="F53" s="1249"/>
      <c r="G53" s="1249"/>
      <c r="H53" s="1249"/>
      <c r="I53" s="1249"/>
      <c r="J53" s="1249"/>
      <c r="K53" s="1249"/>
      <c r="L53" s="1249"/>
      <c r="M53" s="1249"/>
      <c r="N53" s="1249"/>
      <c r="O53" s="1249"/>
      <c r="P53" s="1249"/>
      <c r="Q53" s="1249"/>
      <c r="R53" s="1249"/>
      <c r="S53" s="1249"/>
      <c r="T53" s="1249"/>
      <c r="U53" s="1249"/>
      <c r="V53" s="1249"/>
      <c r="W53" s="1249"/>
      <c r="X53" s="1249"/>
      <c r="Y53" s="1249"/>
      <c r="Z53" s="1249"/>
      <c r="AA53" s="1249"/>
      <c r="AB53" s="1249"/>
      <c r="AC53" s="1249"/>
      <c r="AD53" s="1249"/>
      <c r="AE53" s="1249"/>
      <c r="AF53" s="1249"/>
      <c r="AG53" s="1249"/>
      <c r="AH53" s="1249"/>
      <c r="AI53" s="1249"/>
      <c r="AJ53" s="1249"/>
      <c r="AK53" s="1250"/>
      <c r="AO53" s="1251"/>
      <c r="AP53" s="1252"/>
      <c r="AQ53" s="1252"/>
      <c r="AR53" s="1252"/>
      <c r="AS53" s="1252"/>
      <c r="AT53" s="1252"/>
      <c r="AU53" s="1252"/>
      <c r="AV53" s="1252"/>
      <c r="AW53" s="1252"/>
      <c r="AX53" s="1252"/>
      <c r="AY53" s="1252"/>
      <c r="AZ53" s="1252"/>
      <c r="BA53" s="1252"/>
      <c r="BB53" s="1252"/>
      <c r="BC53" s="1252"/>
      <c r="BD53" s="1252"/>
      <c r="BE53" s="1252"/>
      <c r="BF53" s="1252"/>
      <c r="BG53" s="1252"/>
      <c r="BH53" s="1252"/>
      <c r="BI53" s="1252"/>
      <c r="BJ53" s="1252"/>
      <c r="BK53" s="1252"/>
      <c r="BL53" s="1252"/>
      <c r="BM53" s="1252"/>
      <c r="BN53" s="1252"/>
      <c r="BO53" s="1252"/>
      <c r="BP53" s="1252"/>
      <c r="BQ53" s="1252"/>
      <c r="BR53" s="1252"/>
      <c r="BS53" s="1252"/>
      <c r="BT53" s="1252"/>
      <c r="BU53" s="1252"/>
      <c r="BV53" s="1252"/>
      <c r="BW53" s="1252"/>
      <c r="BX53" s="1253"/>
    </row>
    <row r="54" spans="2:76">
      <c r="B54" s="1248"/>
      <c r="C54" s="1249"/>
      <c r="D54" s="1249"/>
      <c r="E54" s="1249"/>
      <c r="F54" s="1249"/>
      <c r="G54" s="1249"/>
      <c r="H54" s="1249"/>
      <c r="I54" s="1249"/>
      <c r="J54" s="1249"/>
      <c r="K54" s="1249"/>
      <c r="L54" s="1249"/>
      <c r="M54" s="1249"/>
      <c r="N54" s="1249"/>
      <c r="O54" s="1249"/>
      <c r="P54" s="1249"/>
      <c r="Q54" s="1249"/>
      <c r="R54" s="1249"/>
      <c r="S54" s="1249"/>
      <c r="T54" s="1249"/>
      <c r="U54" s="1249"/>
      <c r="V54" s="1249"/>
      <c r="W54" s="1249"/>
      <c r="X54" s="1249"/>
      <c r="Y54" s="1249"/>
      <c r="Z54" s="1249"/>
      <c r="AA54" s="1249"/>
      <c r="AB54" s="1249"/>
      <c r="AC54" s="1249"/>
      <c r="AD54" s="1249"/>
      <c r="AE54" s="1249"/>
      <c r="AF54" s="1249"/>
      <c r="AG54" s="1249"/>
      <c r="AH54" s="1249"/>
      <c r="AI54" s="1249"/>
      <c r="AJ54" s="1249"/>
      <c r="AK54" s="1250"/>
      <c r="AO54" s="1251"/>
      <c r="AP54" s="1252"/>
      <c r="AQ54" s="1252"/>
      <c r="AR54" s="1252"/>
      <c r="AS54" s="1252"/>
      <c r="AT54" s="1252"/>
      <c r="AU54" s="1252"/>
      <c r="AV54" s="1252"/>
      <c r="AW54" s="1252"/>
      <c r="AX54" s="1252"/>
      <c r="AY54" s="1252"/>
      <c r="AZ54" s="1252"/>
      <c r="BA54" s="1252"/>
      <c r="BB54" s="1252"/>
      <c r="BC54" s="1252"/>
      <c r="BD54" s="1252"/>
      <c r="BE54" s="1252"/>
      <c r="BF54" s="1252"/>
      <c r="BG54" s="1252"/>
      <c r="BH54" s="1252"/>
      <c r="BI54" s="1252"/>
      <c r="BJ54" s="1252"/>
      <c r="BK54" s="1252"/>
      <c r="BL54" s="1252"/>
      <c r="BM54" s="1252"/>
      <c r="BN54" s="1252"/>
      <c r="BO54" s="1252"/>
      <c r="BP54" s="1252"/>
      <c r="BQ54" s="1252"/>
      <c r="BR54" s="1252"/>
      <c r="BS54" s="1252"/>
      <c r="BT54" s="1252"/>
      <c r="BU54" s="1252"/>
      <c r="BV54" s="1252"/>
      <c r="BW54" s="1252"/>
      <c r="BX54" s="1253"/>
    </row>
    <row r="55" spans="2:76">
      <c r="B55" s="1248"/>
      <c r="C55" s="1249"/>
      <c r="D55" s="1249"/>
      <c r="E55" s="1249"/>
      <c r="F55" s="1249"/>
      <c r="G55" s="1249"/>
      <c r="H55" s="1249"/>
      <c r="I55" s="1249"/>
      <c r="J55" s="1249"/>
      <c r="K55" s="1249"/>
      <c r="L55" s="1249"/>
      <c r="M55" s="1249"/>
      <c r="N55" s="1249"/>
      <c r="O55" s="1249"/>
      <c r="P55" s="1249"/>
      <c r="Q55" s="1249"/>
      <c r="R55" s="1249"/>
      <c r="S55" s="1249"/>
      <c r="T55" s="1249"/>
      <c r="U55" s="1249"/>
      <c r="V55" s="1249"/>
      <c r="W55" s="1249"/>
      <c r="X55" s="1249"/>
      <c r="Y55" s="1249"/>
      <c r="Z55" s="1249"/>
      <c r="AA55" s="1249"/>
      <c r="AB55" s="1249"/>
      <c r="AC55" s="1249"/>
      <c r="AD55" s="1249"/>
      <c r="AE55" s="1249"/>
      <c r="AF55" s="1249"/>
      <c r="AG55" s="1249"/>
      <c r="AH55" s="1249"/>
      <c r="AI55" s="1249"/>
      <c r="AJ55" s="1249"/>
      <c r="AK55" s="1250"/>
      <c r="AO55" s="1251"/>
      <c r="AP55" s="1252"/>
      <c r="AQ55" s="1252"/>
      <c r="AR55" s="1252"/>
      <c r="AS55" s="1252"/>
      <c r="AT55" s="1252"/>
      <c r="AU55" s="1252"/>
      <c r="AV55" s="1252"/>
      <c r="AW55" s="1252"/>
      <c r="AX55" s="1252"/>
      <c r="AY55" s="1252"/>
      <c r="AZ55" s="1252"/>
      <c r="BA55" s="1252"/>
      <c r="BB55" s="1252"/>
      <c r="BC55" s="1252"/>
      <c r="BD55" s="1252"/>
      <c r="BE55" s="1252"/>
      <c r="BF55" s="1252"/>
      <c r="BG55" s="1252"/>
      <c r="BH55" s="1252"/>
      <c r="BI55" s="1252"/>
      <c r="BJ55" s="1252"/>
      <c r="BK55" s="1252"/>
      <c r="BL55" s="1252"/>
      <c r="BM55" s="1252"/>
      <c r="BN55" s="1252"/>
      <c r="BO55" s="1252"/>
      <c r="BP55" s="1252"/>
      <c r="BQ55" s="1252"/>
      <c r="BR55" s="1252"/>
      <c r="BS55" s="1252"/>
      <c r="BT55" s="1252"/>
      <c r="BU55" s="1252"/>
      <c r="BV55" s="1252"/>
      <c r="BW55" s="1252"/>
      <c r="BX55" s="1253"/>
    </row>
    <row r="56" spans="2:76">
      <c r="B56" s="1248"/>
      <c r="C56" s="1249"/>
      <c r="D56" s="1249"/>
      <c r="E56" s="1249"/>
      <c r="F56" s="1249"/>
      <c r="G56" s="1249"/>
      <c r="H56" s="1249"/>
      <c r="I56" s="1249"/>
      <c r="J56" s="1249"/>
      <c r="K56" s="1249"/>
      <c r="L56" s="1249"/>
      <c r="M56" s="1249"/>
      <c r="N56" s="1249"/>
      <c r="O56" s="1249"/>
      <c r="P56" s="1249"/>
      <c r="Q56" s="1249"/>
      <c r="R56" s="1249"/>
      <c r="S56" s="1249"/>
      <c r="T56" s="1249"/>
      <c r="U56" s="1249"/>
      <c r="V56" s="1249"/>
      <c r="W56" s="1249"/>
      <c r="X56" s="1249"/>
      <c r="Y56" s="1249"/>
      <c r="Z56" s="1249"/>
      <c r="AA56" s="1249"/>
      <c r="AB56" s="1249"/>
      <c r="AC56" s="1249"/>
      <c r="AD56" s="1249"/>
      <c r="AE56" s="1249"/>
      <c r="AF56" s="1249"/>
      <c r="AG56" s="1249"/>
      <c r="AH56" s="1249"/>
      <c r="AI56" s="1249"/>
      <c r="AJ56" s="1249"/>
      <c r="AK56" s="1250"/>
      <c r="AO56" s="1251"/>
      <c r="AP56" s="1252"/>
      <c r="AQ56" s="1252"/>
      <c r="AR56" s="1252"/>
      <c r="AS56" s="1252"/>
      <c r="AT56" s="1252"/>
      <c r="AU56" s="1252"/>
      <c r="AV56" s="1252"/>
      <c r="AW56" s="1252"/>
      <c r="AX56" s="1252"/>
      <c r="AY56" s="1252"/>
      <c r="AZ56" s="1252"/>
      <c r="BA56" s="1252"/>
      <c r="BB56" s="1252"/>
      <c r="BC56" s="1252"/>
      <c r="BD56" s="1252"/>
      <c r="BE56" s="1252"/>
      <c r="BF56" s="1252"/>
      <c r="BG56" s="1252"/>
      <c r="BH56" s="1252"/>
      <c r="BI56" s="1252"/>
      <c r="BJ56" s="1252"/>
      <c r="BK56" s="1252"/>
      <c r="BL56" s="1252"/>
      <c r="BM56" s="1252"/>
      <c r="BN56" s="1252"/>
      <c r="BO56" s="1252"/>
      <c r="BP56" s="1252"/>
      <c r="BQ56" s="1252"/>
      <c r="BR56" s="1252"/>
      <c r="BS56" s="1252"/>
      <c r="BT56" s="1252"/>
      <c r="BU56" s="1252"/>
      <c r="BV56" s="1252"/>
      <c r="BW56" s="1252"/>
      <c r="BX56" s="1253"/>
    </row>
    <row r="57" spans="2:76">
      <c r="B57" s="1248"/>
      <c r="C57" s="1249"/>
      <c r="D57" s="1249"/>
      <c r="E57" s="1249"/>
      <c r="F57" s="1249"/>
      <c r="G57" s="1249"/>
      <c r="H57" s="1249"/>
      <c r="I57" s="1249"/>
      <c r="J57" s="1249"/>
      <c r="K57" s="1249"/>
      <c r="L57" s="1249"/>
      <c r="M57" s="1249"/>
      <c r="N57" s="1249"/>
      <c r="O57" s="1249"/>
      <c r="P57" s="1249"/>
      <c r="Q57" s="1249"/>
      <c r="R57" s="1249"/>
      <c r="S57" s="1249"/>
      <c r="T57" s="1249"/>
      <c r="U57" s="1249"/>
      <c r="V57" s="1249"/>
      <c r="W57" s="1249"/>
      <c r="X57" s="1249"/>
      <c r="Y57" s="1249"/>
      <c r="Z57" s="1249"/>
      <c r="AA57" s="1249"/>
      <c r="AB57" s="1249"/>
      <c r="AC57" s="1249"/>
      <c r="AD57" s="1249"/>
      <c r="AE57" s="1249"/>
      <c r="AF57" s="1249"/>
      <c r="AG57" s="1249"/>
      <c r="AH57" s="1249"/>
      <c r="AI57" s="1249"/>
      <c r="AJ57" s="1249"/>
      <c r="AK57" s="1250"/>
      <c r="AO57" s="1251"/>
      <c r="AP57" s="1252"/>
      <c r="AQ57" s="1252"/>
      <c r="AR57" s="1252"/>
      <c r="AS57" s="1252"/>
      <c r="AT57" s="1252"/>
      <c r="AU57" s="1252"/>
      <c r="AV57" s="1252"/>
      <c r="AW57" s="1252"/>
      <c r="AX57" s="1252"/>
      <c r="AY57" s="1252"/>
      <c r="AZ57" s="1252"/>
      <c r="BA57" s="1252"/>
      <c r="BB57" s="1252"/>
      <c r="BC57" s="1252"/>
      <c r="BD57" s="1252"/>
      <c r="BE57" s="1252"/>
      <c r="BF57" s="1252"/>
      <c r="BG57" s="1252"/>
      <c r="BH57" s="1252"/>
      <c r="BI57" s="1252"/>
      <c r="BJ57" s="1252"/>
      <c r="BK57" s="1252"/>
      <c r="BL57" s="1252"/>
      <c r="BM57" s="1252"/>
      <c r="BN57" s="1252"/>
      <c r="BO57" s="1252"/>
      <c r="BP57" s="1252"/>
      <c r="BQ57" s="1252"/>
      <c r="BR57" s="1252"/>
      <c r="BS57" s="1252"/>
      <c r="BT57" s="1252"/>
      <c r="BU57" s="1252"/>
      <c r="BV57" s="1252"/>
      <c r="BW57" s="1252"/>
      <c r="BX57" s="1253"/>
    </row>
    <row r="58" spans="2:76">
      <c r="B58" s="1248"/>
      <c r="C58" s="1249"/>
      <c r="D58" s="1249"/>
      <c r="E58" s="1249"/>
      <c r="F58" s="1249"/>
      <c r="G58" s="1249"/>
      <c r="H58" s="1249"/>
      <c r="I58" s="1249"/>
      <c r="J58" s="1249"/>
      <c r="K58" s="1249"/>
      <c r="L58" s="1249"/>
      <c r="M58" s="1249"/>
      <c r="N58" s="1249"/>
      <c r="O58" s="1249"/>
      <c r="P58" s="1249"/>
      <c r="Q58" s="1249"/>
      <c r="R58" s="1249"/>
      <c r="S58" s="1249"/>
      <c r="T58" s="1249"/>
      <c r="U58" s="1249"/>
      <c r="V58" s="1249"/>
      <c r="W58" s="1249"/>
      <c r="X58" s="1249"/>
      <c r="Y58" s="1249"/>
      <c r="Z58" s="1249"/>
      <c r="AA58" s="1249"/>
      <c r="AB58" s="1249"/>
      <c r="AC58" s="1249"/>
      <c r="AD58" s="1249"/>
      <c r="AE58" s="1249"/>
      <c r="AF58" s="1249"/>
      <c r="AG58" s="1249"/>
      <c r="AH58" s="1249"/>
      <c r="AI58" s="1249"/>
      <c r="AJ58" s="1249"/>
      <c r="AK58" s="1250"/>
      <c r="AO58" s="1251"/>
      <c r="AP58" s="1252"/>
      <c r="AQ58" s="1252"/>
      <c r="AR58" s="1252"/>
      <c r="AS58" s="1252"/>
      <c r="AT58" s="1252"/>
      <c r="AU58" s="1252"/>
      <c r="AV58" s="1252"/>
      <c r="AW58" s="1252"/>
      <c r="AX58" s="1252"/>
      <c r="AY58" s="1252"/>
      <c r="AZ58" s="1252"/>
      <c r="BA58" s="1252"/>
      <c r="BB58" s="1252"/>
      <c r="BC58" s="1252"/>
      <c r="BD58" s="1252"/>
      <c r="BE58" s="1252"/>
      <c r="BF58" s="1252"/>
      <c r="BG58" s="1252"/>
      <c r="BH58" s="1252"/>
      <c r="BI58" s="1252"/>
      <c r="BJ58" s="1252"/>
      <c r="BK58" s="1252"/>
      <c r="BL58" s="1252"/>
      <c r="BM58" s="1252"/>
      <c r="BN58" s="1252"/>
      <c r="BO58" s="1252"/>
      <c r="BP58" s="1252"/>
      <c r="BQ58" s="1252"/>
      <c r="BR58" s="1252"/>
      <c r="BS58" s="1252"/>
      <c r="BT58" s="1252"/>
      <c r="BU58" s="1252"/>
      <c r="BV58" s="1252"/>
      <c r="BW58" s="1252"/>
      <c r="BX58" s="1253"/>
    </row>
    <row r="59" spans="2:76">
      <c r="B59" s="1248"/>
      <c r="C59" s="1249"/>
      <c r="D59" s="1249"/>
      <c r="E59" s="1249"/>
      <c r="F59" s="1249"/>
      <c r="G59" s="1249"/>
      <c r="H59" s="1249"/>
      <c r="I59" s="1249"/>
      <c r="J59" s="1249"/>
      <c r="K59" s="1249"/>
      <c r="L59" s="1249"/>
      <c r="M59" s="1249"/>
      <c r="N59" s="1249"/>
      <c r="O59" s="1249"/>
      <c r="P59" s="1249"/>
      <c r="Q59" s="1249"/>
      <c r="R59" s="1249"/>
      <c r="S59" s="1249"/>
      <c r="T59" s="1249"/>
      <c r="U59" s="1249"/>
      <c r="V59" s="1249"/>
      <c r="W59" s="1249"/>
      <c r="X59" s="1249"/>
      <c r="Y59" s="1249"/>
      <c r="Z59" s="1249"/>
      <c r="AA59" s="1249"/>
      <c r="AB59" s="1249"/>
      <c r="AC59" s="1249"/>
      <c r="AD59" s="1249"/>
      <c r="AE59" s="1249"/>
      <c r="AF59" s="1249"/>
      <c r="AG59" s="1249"/>
      <c r="AH59" s="1249"/>
      <c r="AI59" s="1249"/>
      <c r="AJ59" s="1249"/>
      <c r="AK59" s="1250"/>
      <c r="AO59" s="1251"/>
      <c r="AP59" s="1252"/>
      <c r="AQ59" s="1252"/>
      <c r="AR59" s="1252"/>
      <c r="AS59" s="1252"/>
      <c r="AT59" s="1252"/>
      <c r="AU59" s="1252"/>
      <c r="AV59" s="1252"/>
      <c r="AW59" s="1252"/>
      <c r="AX59" s="1252"/>
      <c r="AY59" s="1252"/>
      <c r="AZ59" s="1252"/>
      <c r="BA59" s="1252"/>
      <c r="BB59" s="1252"/>
      <c r="BC59" s="1252"/>
      <c r="BD59" s="1252"/>
      <c r="BE59" s="1252"/>
      <c r="BF59" s="1252"/>
      <c r="BG59" s="1252"/>
      <c r="BH59" s="1252"/>
      <c r="BI59" s="1252"/>
      <c r="BJ59" s="1252"/>
      <c r="BK59" s="1252"/>
      <c r="BL59" s="1252"/>
      <c r="BM59" s="1252"/>
      <c r="BN59" s="1252"/>
      <c r="BO59" s="1252"/>
      <c r="BP59" s="1252"/>
      <c r="BQ59" s="1252"/>
      <c r="BR59" s="1252"/>
      <c r="BS59" s="1252"/>
      <c r="BT59" s="1252"/>
      <c r="BU59" s="1252"/>
      <c r="BV59" s="1252"/>
      <c r="BW59" s="1252"/>
      <c r="BX59" s="1253"/>
    </row>
    <row r="60" spans="2:76">
      <c r="B60" s="1248"/>
      <c r="C60" s="1249"/>
      <c r="D60" s="1249"/>
      <c r="E60" s="1249"/>
      <c r="F60" s="1249"/>
      <c r="G60" s="1249"/>
      <c r="H60" s="1249"/>
      <c r="I60" s="1249"/>
      <c r="J60" s="1249"/>
      <c r="K60" s="1249"/>
      <c r="L60" s="1249"/>
      <c r="M60" s="1249"/>
      <c r="N60" s="1249"/>
      <c r="O60" s="1249"/>
      <c r="P60" s="1249"/>
      <c r="Q60" s="1249"/>
      <c r="R60" s="1249"/>
      <c r="S60" s="1249"/>
      <c r="T60" s="1249"/>
      <c r="U60" s="1249"/>
      <c r="V60" s="1249"/>
      <c r="W60" s="1249"/>
      <c r="X60" s="1249"/>
      <c r="Y60" s="1249"/>
      <c r="Z60" s="1249"/>
      <c r="AA60" s="1249"/>
      <c r="AB60" s="1249"/>
      <c r="AC60" s="1249"/>
      <c r="AD60" s="1249"/>
      <c r="AE60" s="1249"/>
      <c r="AF60" s="1249"/>
      <c r="AG60" s="1249"/>
      <c r="AH60" s="1249"/>
      <c r="AI60" s="1249"/>
      <c r="AJ60" s="1249"/>
      <c r="AK60" s="1250"/>
      <c r="AO60" s="1251"/>
      <c r="AP60" s="1252"/>
      <c r="AQ60" s="1252"/>
      <c r="AR60" s="1252"/>
      <c r="AS60" s="1252"/>
      <c r="AT60" s="1252"/>
      <c r="AU60" s="1252"/>
      <c r="AV60" s="1252"/>
      <c r="AW60" s="1252"/>
      <c r="AX60" s="1252"/>
      <c r="AY60" s="1252"/>
      <c r="AZ60" s="1252"/>
      <c r="BA60" s="1252"/>
      <c r="BB60" s="1252"/>
      <c r="BC60" s="1252"/>
      <c r="BD60" s="1252"/>
      <c r="BE60" s="1252"/>
      <c r="BF60" s="1252"/>
      <c r="BG60" s="1252"/>
      <c r="BH60" s="1252"/>
      <c r="BI60" s="1252"/>
      <c r="BJ60" s="1252"/>
      <c r="BK60" s="1252"/>
      <c r="BL60" s="1252"/>
      <c r="BM60" s="1252"/>
      <c r="BN60" s="1252"/>
      <c r="BO60" s="1252"/>
      <c r="BP60" s="1252"/>
      <c r="BQ60" s="1252"/>
      <c r="BR60" s="1252"/>
      <c r="BS60" s="1252"/>
      <c r="BT60" s="1252"/>
      <c r="BU60" s="1252"/>
      <c r="BV60" s="1252"/>
      <c r="BW60" s="1252"/>
      <c r="BX60" s="1253"/>
    </row>
    <row r="61" spans="2:76">
      <c r="B61" s="1248"/>
      <c r="C61" s="1249"/>
      <c r="D61" s="1249"/>
      <c r="E61" s="1249"/>
      <c r="F61" s="1249"/>
      <c r="G61" s="1249"/>
      <c r="H61" s="1249"/>
      <c r="I61" s="1249"/>
      <c r="J61" s="1249"/>
      <c r="K61" s="1249"/>
      <c r="L61" s="1249"/>
      <c r="M61" s="1249"/>
      <c r="N61" s="1249"/>
      <c r="O61" s="1249"/>
      <c r="P61" s="1249"/>
      <c r="Q61" s="1249"/>
      <c r="R61" s="1249"/>
      <c r="S61" s="1249"/>
      <c r="T61" s="1249"/>
      <c r="U61" s="1249"/>
      <c r="V61" s="1249"/>
      <c r="W61" s="1249"/>
      <c r="X61" s="1249"/>
      <c r="Y61" s="1249"/>
      <c r="Z61" s="1249"/>
      <c r="AA61" s="1249"/>
      <c r="AB61" s="1249"/>
      <c r="AC61" s="1249"/>
      <c r="AD61" s="1249"/>
      <c r="AE61" s="1249"/>
      <c r="AF61" s="1249"/>
      <c r="AG61" s="1249"/>
      <c r="AH61" s="1249"/>
      <c r="AI61" s="1249"/>
      <c r="AJ61" s="1249"/>
      <c r="AK61" s="1250"/>
      <c r="AO61" s="1251"/>
      <c r="AP61" s="1252"/>
      <c r="AQ61" s="1252"/>
      <c r="AR61" s="1252"/>
      <c r="AS61" s="1252"/>
      <c r="AT61" s="1252"/>
      <c r="AU61" s="1252"/>
      <c r="AV61" s="1252"/>
      <c r="AW61" s="1252"/>
      <c r="AX61" s="1252"/>
      <c r="AY61" s="1252"/>
      <c r="AZ61" s="1252"/>
      <c r="BA61" s="1252"/>
      <c r="BB61" s="1252"/>
      <c r="BC61" s="1252"/>
      <c r="BD61" s="1252"/>
      <c r="BE61" s="1252"/>
      <c r="BF61" s="1252"/>
      <c r="BG61" s="1252"/>
      <c r="BH61" s="1252"/>
      <c r="BI61" s="1252"/>
      <c r="BJ61" s="1252"/>
      <c r="BK61" s="1252"/>
      <c r="BL61" s="1252"/>
      <c r="BM61" s="1252"/>
      <c r="BN61" s="1252"/>
      <c r="BO61" s="1252"/>
      <c r="BP61" s="1252"/>
      <c r="BQ61" s="1252"/>
      <c r="BR61" s="1252"/>
      <c r="BS61" s="1252"/>
      <c r="BT61" s="1252"/>
      <c r="BU61" s="1252"/>
      <c r="BV61" s="1252"/>
      <c r="BW61" s="1252"/>
      <c r="BX61" s="1253"/>
    </row>
    <row r="62" spans="2:76">
      <c r="B62" s="1248"/>
      <c r="C62" s="1249"/>
      <c r="D62" s="1249"/>
      <c r="E62" s="1249"/>
      <c r="F62" s="1249"/>
      <c r="G62" s="1249"/>
      <c r="H62" s="1249"/>
      <c r="I62" s="1249"/>
      <c r="J62" s="1249"/>
      <c r="K62" s="1249"/>
      <c r="L62" s="1249"/>
      <c r="M62" s="1249"/>
      <c r="N62" s="1249"/>
      <c r="O62" s="1249"/>
      <c r="P62" s="1249"/>
      <c r="Q62" s="1249"/>
      <c r="R62" s="1249"/>
      <c r="S62" s="1249"/>
      <c r="T62" s="1249"/>
      <c r="U62" s="1249"/>
      <c r="V62" s="1249"/>
      <c r="W62" s="1249"/>
      <c r="X62" s="1249"/>
      <c r="Y62" s="1249"/>
      <c r="Z62" s="1249"/>
      <c r="AA62" s="1249"/>
      <c r="AB62" s="1249"/>
      <c r="AC62" s="1249"/>
      <c r="AD62" s="1249"/>
      <c r="AE62" s="1249"/>
      <c r="AF62" s="1249"/>
      <c r="AG62" s="1249"/>
      <c r="AH62" s="1249"/>
      <c r="AI62" s="1249"/>
      <c r="AJ62" s="1249"/>
      <c r="AK62" s="1250"/>
      <c r="AO62" s="1251"/>
      <c r="AP62" s="1252"/>
      <c r="AQ62" s="1252"/>
      <c r="AR62" s="1252"/>
      <c r="AS62" s="1252"/>
      <c r="AT62" s="1252"/>
      <c r="AU62" s="1252"/>
      <c r="AV62" s="1252"/>
      <c r="AW62" s="1252"/>
      <c r="AX62" s="1252"/>
      <c r="AY62" s="1252"/>
      <c r="AZ62" s="1252"/>
      <c r="BA62" s="1252"/>
      <c r="BB62" s="1252"/>
      <c r="BC62" s="1252"/>
      <c r="BD62" s="1252"/>
      <c r="BE62" s="1252"/>
      <c r="BF62" s="1252"/>
      <c r="BG62" s="1252"/>
      <c r="BH62" s="1252"/>
      <c r="BI62" s="1252"/>
      <c r="BJ62" s="1252"/>
      <c r="BK62" s="1252"/>
      <c r="BL62" s="1252"/>
      <c r="BM62" s="1252"/>
      <c r="BN62" s="1252"/>
      <c r="BO62" s="1252"/>
      <c r="BP62" s="1252"/>
      <c r="BQ62" s="1252"/>
      <c r="BR62" s="1252"/>
      <c r="BS62" s="1252"/>
      <c r="BT62" s="1252"/>
      <c r="BU62" s="1252"/>
      <c r="BV62" s="1252"/>
      <c r="BW62" s="1252"/>
      <c r="BX62" s="1253"/>
    </row>
    <row r="63" spans="2:76">
      <c r="B63" s="1248"/>
      <c r="C63" s="1249"/>
      <c r="D63" s="1249"/>
      <c r="E63" s="1249"/>
      <c r="F63" s="1249"/>
      <c r="G63" s="1249"/>
      <c r="H63" s="1249"/>
      <c r="I63" s="1249"/>
      <c r="J63" s="1249"/>
      <c r="K63" s="1249"/>
      <c r="L63" s="1249"/>
      <c r="M63" s="1249"/>
      <c r="N63" s="1249"/>
      <c r="O63" s="1249"/>
      <c r="P63" s="1249"/>
      <c r="Q63" s="1249"/>
      <c r="R63" s="1249"/>
      <c r="S63" s="1249"/>
      <c r="T63" s="1249"/>
      <c r="U63" s="1249"/>
      <c r="V63" s="1249"/>
      <c r="W63" s="1249"/>
      <c r="X63" s="1249"/>
      <c r="Y63" s="1249"/>
      <c r="Z63" s="1249"/>
      <c r="AA63" s="1249"/>
      <c r="AB63" s="1249"/>
      <c r="AC63" s="1249"/>
      <c r="AD63" s="1249"/>
      <c r="AE63" s="1249"/>
      <c r="AF63" s="1249"/>
      <c r="AG63" s="1249"/>
      <c r="AH63" s="1249"/>
      <c r="AI63" s="1249"/>
      <c r="AJ63" s="1249"/>
      <c r="AK63" s="1250"/>
      <c r="AO63" s="1251"/>
      <c r="AP63" s="1252"/>
      <c r="AQ63" s="1252"/>
      <c r="AR63" s="1252"/>
      <c r="AS63" s="1252"/>
      <c r="AT63" s="1252"/>
      <c r="AU63" s="1252"/>
      <c r="AV63" s="1252"/>
      <c r="AW63" s="1252"/>
      <c r="AX63" s="1252"/>
      <c r="AY63" s="1252"/>
      <c r="AZ63" s="1252"/>
      <c r="BA63" s="1252"/>
      <c r="BB63" s="1252"/>
      <c r="BC63" s="1252"/>
      <c r="BD63" s="1252"/>
      <c r="BE63" s="1252"/>
      <c r="BF63" s="1252"/>
      <c r="BG63" s="1252"/>
      <c r="BH63" s="1252"/>
      <c r="BI63" s="1252"/>
      <c r="BJ63" s="1252"/>
      <c r="BK63" s="1252"/>
      <c r="BL63" s="1252"/>
      <c r="BM63" s="1252"/>
      <c r="BN63" s="1252"/>
      <c r="BO63" s="1252"/>
      <c r="BP63" s="1252"/>
      <c r="BQ63" s="1252"/>
      <c r="BR63" s="1252"/>
      <c r="BS63" s="1252"/>
      <c r="BT63" s="1252"/>
      <c r="BU63" s="1252"/>
      <c r="BV63" s="1252"/>
      <c r="BW63" s="1252"/>
      <c r="BX63" s="1253"/>
    </row>
    <row r="64" spans="2:76">
      <c r="B64" s="1248"/>
      <c r="C64" s="1249"/>
      <c r="D64" s="1249"/>
      <c r="E64" s="1249"/>
      <c r="F64" s="1249"/>
      <c r="G64" s="1249"/>
      <c r="H64" s="1249"/>
      <c r="I64" s="1249"/>
      <c r="J64" s="1249"/>
      <c r="K64" s="1249"/>
      <c r="L64" s="1249"/>
      <c r="M64" s="1249"/>
      <c r="N64" s="1249"/>
      <c r="O64" s="1249"/>
      <c r="P64" s="1249"/>
      <c r="Q64" s="1249"/>
      <c r="R64" s="1249"/>
      <c r="S64" s="1249"/>
      <c r="T64" s="1249"/>
      <c r="U64" s="1249"/>
      <c r="V64" s="1249"/>
      <c r="W64" s="1249"/>
      <c r="X64" s="1249"/>
      <c r="Y64" s="1249"/>
      <c r="Z64" s="1249"/>
      <c r="AA64" s="1249"/>
      <c r="AB64" s="1249"/>
      <c r="AC64" s="1249"/>
      <c r="AD64" s="1249"/>
      <c r="AE64" s="1249"/>
      <c r="AF64" s="1249"/>
      <c r="AG64" s="1249"/>
      <c r="AH64" s="1249"/>
      <c r="AI64" s="1249"/>
      <c r="AJ64" s="1249"/>
      <c r="AK64" s="1250"/>
      <c r="AO64" s="1251"/>
      <c r="AP64" s="1252"/>
      <c r="AQ64" s="1252"/>
      <c r="AR64" s="1252"/>
      <c r="AS64" s="1252"/>
      <c r="AT64" s="1252"/>
      <c r="AU64" s="1252"/>
      <c r="AV64" s="1252"/>
      <c r="AW64" s="1252"/>
      <c r="AX64" s="1252"/>
      <c r="AY64" s="1252"/>
      <c r="AZ64" s="1252"/>
      <c r="BA64" s="1252"/>
      <c r="BB64" s="1252"/>
      <c r="BC64" s="1252"/>
      <c r="BD64" s="1252"/>
      <c r="BE64" s="1252"/>
      <c r="BF64" s="1252"/>
      <c r="BG64" s="1252"/>
      <c r="BH64" s="1252"/>
      <c r="BI64" s="1252"/>
      <c r="BJ64" s="1252"/>
      <c r="BK64" s="1252"/>
      <c r="BL64" s="1252"/>
      <c r="BM64" s="1252"/>
      <c r="BN64" s="1252"/>
      <c r="BO64" s="1252"/>
      <c r="BP64" s="1252"/>
      <c r="BQ64" s="1252"/>
      <c r="BR64" s="1252"/>
      <c r="BS64" s="1252"/>
      <c r="BT64" s="1252"/>
      <c r="BU64" s="1252"/>
      <c r="BV64" s="1252"/>
      <c r="BW64" s="1252"/>
      <c r="BX64" s="1253"/>
    </row>
    <row r="65" spans="2:76">
      <c r="B65" s="1248"/>
      <c r="C65" s="1249"/>
      <c r="D65" s="1249"/>
      <c r="E65" s="1249"/>
      <c r="F65" s="1249"/>
      <c r="G65" s="1249"/>
      <c r="H65" s="1249"/>
      <c r="I65" s="1249"/>
      <c r="J65" s="1249"/>
      <c r="K65" s="1249"/>
      <c r="L65" s="1249"/>
      <c r="M65" s="1249"/>
      <c r="N65" s="1249"/>
      <c r="O65" s="1249"/>
      <c r="P65" s="1249"/>
      <c r="Q65" s="1249"/>
      <c r="R65" s="1249"/>
      <c r="S65" s="1249"/>
      <c r="T65" s="1249"/>
      <c r="U65" s="1249"/>
      <c r="V65" s="1249"/>
      <c r="W65" s="1249"/>
      <c r="X65" s="1249"/>
      <c r="Y65" s="1249"/>
      <c r="Z65" s="1249"/>
      <c r="AA65" s="1249"/>
      <c r="AB65" s="1249"/>
      <c r="AC65" s="1249"/>
      <c r="AD65" s="1249"/>
      <c r="AE65" s="1249"/>
      <c r="AF65" s="1249"/>
      <c r="AG65" s="1249"/>
      <c r="AH65" s="1249"/>
      <c r="AI65" s="1249"/>
      <c r="AJ65" s="1249"/>
      <c r="AK65" s="1250"/>
      <c r="AO65" s="1251"/>
      <c r="AP65" s="1252"/>
      <c r="AQ65" s="1252"/>
      <c r="AR65" s="1252"/>
      <c r="AS65" s="1252"/>
      <c r="AT65" s="1252"/>
      <c r="AU65" s="1252"/>
      <c r="AV65" s="1252"/>
      <c r="AW65" s="1252"/>
      <c r="AX65" s="1252"/>
      <c r="AY65" s="1252"/>
      <c r="AZ65" s="1252"/>
      <c r="BA65" s="1252"/>
      <c r="BB65" s="1252"/>
      <c r="BC65" s="1252"/>
      <c r="BD65" s="1252"/>
      <c r="BE65" s="1252"/>
      <c r="BF65" s="1252"/>
      <c r="BG65" s="1252"/>
      <c r="BH65" s="1252"/>
      <c r="BI65" s="1252"/>
      <c r="BJ65" s="1252"/>
      <c r="BK65" s="1252"/>
      <c r="BL65" s="1252"/>
      <c r="BM65" s="1252"/>
      <c r="BN65" s="1252"/>
      <c r="BO65" s="1252"/>
      <c r="BP65" s="1252"/>
      <c r="BQ65" s="1252"/>
      <c r="BR65" s="1252"/>
      <c r="BS65" s="1252"/>
      <c r="BT65" s="1252"/>
      <c r="BU65" s="1252"/>
      <c r="BV65" s="1252"/>
      <c r="BW65" s="1252"/>
      <c r="BX65" s="1253"/>
    </row>
    <row r="66" spans="2:76">
      <c r="B66" s="1248"/>
      <c r="C66" s="1249"/>
      <c r="D66" s="1249"/>
      <c r="E66" s="1249"/>
      <c r="F66" s="1249"/>
      <c r="G66" s="1249"/>
      <c r="H66" s="1249"/>
      <c r="I66" s="1249"/>
      <c r="J66" s="1249"/>
      <c r="K66" s="1249"/>
      <c r="L66" s="1249"/>
      <c r="M66" s="1249"/>
      <c r="N66" s="1249"/>
      <c r="O66" s="1249"/>
      <c r="P66" s="1249"/>
      <c r="Q66" s="1249"/>
      <c r="R66" s="1249"/>
      <c r="S66" s="1249"/>
      <c r="T66" s="1249"/>
      <c r="U66" s="1249"/>
      <c r="V66" s="1249"/>
      <c r="W66" s="1249"/>
      <c r="X66" s="1249"/>
      <c r="Y66" s="1249"/>
      <c r="Z66" s="1249"/>
      <c r="AA66" s="1249"/>
      <c r="AB66" s="1249"/>
      <c r="AC66" s="1249"/>
      <c r="AD66" s="1249"/>
      <c r="AE66" s="1249"/>
      <c r="AF66" s="1249"/>
      <c r="AG66" s="1249"/>
      <c r="AH66" s="1249"/>
      <c r="AI66" s="1249"/>
      <c r="AJ66" s="1249"/>
      <c r="AK66" s="1250"/>
      <c r="AO66" s="1251"/>
      <c r="AP66" s="1252"/>
      <c r="AQ66" s="1252"/>
      <c r="AR66" s="1252"/>
      <c r="AS66" s="1252"/>
      <c r="AT66" s="1252"/>
      <c r="AU66" s="1252"/>
      <c r="AV66" s="1252"/>
      <c r="AW66" s="1252"/>
      <c r="AX66" s="1252"/>
      <c r="AY66" s="1252"/>
      <c r="AZ66" s="1252"/>
      <c r="BA66" s="1252"/>
      <c r="BB66" s="1252"/>
      <c r="BC66" s="1252"/>
      <c r="BD66" s="1252"/>
      <c r="BE66" s="1252"/>
      <c r="BF66" s="1252"/>
      <c r="BG66" s="1252"/>
      <c r="BH66" s="1252"/>
      <c r="BI66" s="1252"/>
      <c r="BJ66" s="1252"/>
      <c r="BK66" s="1252"/>
      <c r="BL66" s="1252"/>
      <c r="BM66" s="1252"/>
      <c r="BN66" s="1252"/>
      <c r="BO66" s="1252"/>
      <c r="BP66" s="1252"/>
      <c r="BQ66" s="1252"/>
      <c r="BR66" s="1252"/>
      <c r="BS66" s="1252"/>
      <c r="BT66" s="1252"/>
      <c r="BU66" s="1252"/>
      <c r="BV66" s="1252"/>
      <c r="BW66" s="1252"/>
      <c r="BX66" s="1253"/>
    </row>
    <row r="67" spans="2:76" ht="12.75" thickBot="1">
      <c r="B67" s="1255"/>
      <c r="C67" s="1256"/>
      <c r="D67" s="1256"/>
      <c r="E67" s="1256"/>
      <c r="F67" s="1256"/>
      <c r="G67" s="1256"/>
      <c r="H67" s="1256"/>
      <c r="I67" s="1256"/>
      <c r="J67" s="1256"/>
      <c r="K67" s="1256"/>
      <c r="L67" s="1256"/>
      <c r="M67" s="1256"/>
      <c r="N67" s="1256"/>
      <c r="O67" s="1256"/>
      <c r="P67" s="1256"/>
      <c r="Q67" s="1256"/>
      <c r="R67" s="1256"/>
      <c r="S67" s="1256"/>
      <c r="T67" s="1256"/>
      <c r="U67" s="1256"/>
      <c r="V67" s="1256"/>
      <c r="W67" s="1256"/>
      <c r="X67" s="1256"/>
      <c r="Y67" s="1256"/>
      <c r="Z67" s="1256"/>
      <c r="AA67" s="1256"/>
      <c r="AB67" s="1256"/>
      <c r="AC67" s="1256"/>
      <c r="AD67" s="1256"/>
      <c r="AE67" s="1256"/>
      <c r="AF67" s="1256"/>
      <c r="AG67" s="1256"/>
      <c r="AH67" s="1256"/>
      <c r="AI67" s="1256"/>
      <c r="AJ67" s="1256"/>
      <c r="AK67" s="1257"/>
      <c r="AO67" s="1258"/>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60"/>
    </row>
  </sheetData>
  <mergeCells count="9">
    <mergeCell ref="AS7:AV7"/>
    <mergeCell ref="B9:E9"/>
    <mergeCell ref="AO9:AR9"/>
    <mergeCell ref="D14:G15"/>
    <mergeCell ref="B39:E39"/>
    <mergeCell ref="AO39:AR39"/>
    <mergeCell ref="B7:E7"/>
    <mergeCell ref="F7:I7"/>
    <mergeCell ref="AO7:AR7"/>
  </mergeCells>
  <phoneticPr fontId="65"/>
  <conditionalFormatting sqref="B10:AK13 B14:D14 H14:AK15 B15:C15 B16:AK37 B40:AK67">
    <cfRule type="expression" dxfId="49" priority="1">
      <formula>$CE$5=TRUE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64545" r:id="rId4" name="Check Box 1">
              <controlPr defaultSize="0" print="0" autoFill="0" autoLine="0" autoPict="0">
                <anchor moveWithCells="1">
                  <from>
                    <xdr:col>29</xdr:col>
                    <xdr:colOff>57150</xdr:colOff>
                    <xdr:row>0</xdr:row>
                    <xdr:rowOff>95250</xdr:rowOff>
                  </from>
                  <to>
                    <xdr:col>36</xdr:col>
                    <xdr:colOff>57150</xdr:colOff>
                    <xdr:row>1</xdr:row>
                    <xdr:rowOff>95250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12EE8-5BD9-40D4-8B21-4F63C2A6FBF1}">
  <sheetPr codeName="Sheet25">
    <tabColor rgb="FF00B0F0"/>
    <pageSetUpPr fitToPage="1"/>
  </sheetPr>
  <dimension ref="A1:WTA37"/>
  <sheetViews>
    <sheetView showGridLines="0" view="pageBreakPreview" zoomScale="70" zoomScaleNormal="100" zoomScaleSheetLayoutView="70" workbookViewId="0">
      <selection activeCell="B1" sqref="B1"/>
    </sheetView>
  </sheetViews>
  <sheetFormatPr defaultColWidth="0" defaultRowHeight="0" customHeight="1" zeroHeight="1"/>
  <cols>
    <col min="1" max="1" width="1.25" style="344" customWidth="1"/>
    <col min="2" max="2" width="7.25" style="344" customWidth="1"/>
    <col min="3" max="3" width="15.25" style="344" customWidth="1"/>
    <col min="4" max="4" width="9" style="344" customWidth="1"/>
    <col min="5" max="40" width="5" style="344" customWidth="1"/>
    <col min="41" max="41" width="4.625" style="344" customWidth="1"/>
    <col min="42" max="51" width="7.625" style="344" customWidth="1"/>
    <col min="52" max="52" width="7.5" style="344" hidden="1"/>
    <col min="53" max="174" width="7.625" style="344" hidden="1"/>
    <col min="175" max="175" width="24" style="344" hidden="1"/>
    <col min="176" max="197" width="3" style="344" hidden="1"/>
    <col min="198" max="430" width="7.625" style="344" hidden="1"/>
    <col min="431" max="431" width="24" style="344" hidden="1"/>
    <col min="432" max="453" width="3" style="344" hidden="1"/>
    <col min="454" max="686" width="7.625" style="344" hidden="1"/>
    <col min="687" max="687" width="24" style="344" hidden="1"/>
    <col min="688" max="709" width="3" style="344" hidden="1"/>
    <col min="710" max="942" width="7.625" style="344" hidden="1"/>
    <col min="943" max="943" width="24" style="344" hidden="1"/>
    <col min="944" max="965" width="3" style="344" hidden="1"/>
    <col min="966" max="1198" width="7.625" style="344" hidden="1"/>
    <col min="1199" max="1199" width="24" style="344" hidden="1"/>
    <col min="1200" max="1221" width="3" style="344" hidden="1"/>
    <col min="1222" max="1454" width="7.625" style="344" hidden="1"/>
    <col min="1455" max="1455" width="24" style="344" hidden="1"/>
    <col min="1456" max="1477" width="3" style="344" hidden="1"/>
    <col min="1478" max="1710" width="7.625" style="344" hidden="1"/>
    <col min="1711" max="1711" width="24" style="344" hidden="1"/>
    <col min="1712" max="1733" width="3" style="344" hidden="1"/>
    <col min="1734" max="1966" width="7.625" style="344" hidden="1"/>
    <col min="1967" max="1967" width="24" style="344" hidden="1"/>
    <col min="1968" max="1989" width="3" style="344" hidden="1"/>
    <col min="1990" max="2222" width="7.625" style="344" hidden="1"/>
    <col min="2223" max="2223" width="24" style="344" hidden="1"/>
    <col min="2224" max="2245" width="3" style="344" hidden="1"/>
    <col min="2246" max="2478" width="7.625" style="344" hidden="1"/>
    <col min="2479" max="2479" width="24" style="344" hidden="1"/>
    <col min="2480" max="2501" width="3" style="344" hidden="1"/>
    <col min="2502" max="2734" width="7.625" style="344" hidden="1"/>
    <col min="2735" max="2735" width="24" style="344" hidden="1"/>
    <col min="2736" max="2757" width="3" style="344" hidden="1"/>
    <col min="2758" max="2990" width="7.625" style="344" hidden="1"/>
    <col min="2991" max="2991" width="24" style="344" hidden="1"/>
    <col min="2992" max="3013" width="3" style="344" hidden="1"/>
    <col min="3014" max="3246" width="7.625" style="344" hidden="1"/>
    <col min="3247" max="3247" width="24" style="344" hidden="1"/>
    <col min="3248" max="3269" width="3" style="344" hidden="1"/>
    <col min="3270" max="3502" width="7.625" style="344" hidden="1"/>
    <col min="3503" max="3503" width="24" style="344" hidden="1"/>
    <col min="3504" max="3525" width="3" style="344" hidden="1"/>
    <col min="3526" max="3758" width="7.625" style="344" hidden="1"/>
    <col min="3759" max="3759" width="24" style="344" hidden="1"/>
    <col min="3760" max="3781" width="3" style="344" hidden="1"/>
    <col min="3782" max="4014" width="7.625" style="344" hidden="1"/>
    <col min="4015" max="4015" width="24" style="344" hidden="1"/>
    <col min="4016" max="4037" width="3" style="344" hidden="1"/>
    <col min="4038" max="4270" width="7.625" style="344" hidden="1"/>
    <col min="4271" max="4271" width="24" style="344" hidden="1"/>
    <col min="4272" max="4293" width="3" style="344" hidden="1"/>
    <col min="4294" max="4526" width="7.625" style="344" hidden="1"/>
    <col min="4527" max="4527" width="24" style="344" hidden="1"/>
    <col min="4528" max="4549" width="3" style="344" hidden="1"/>
    <col min="4550" max="4782" width="7.625" style="344" hidden="1"/>
    <col min="4783" max="4783" width="24" style="344" hidden="1"/>
    <col min="4784" max="4805" width="3" style="344" hidden="1"/>
    <col min="4806" max="5038" width="7.625" style="344" hidden="1"/>
    <col min="5039" max="5039" width="24" style="344" hidden="1"/>
    <col min="5040" max="5061" width="3" style="344" hidden="1"/>
    <col min="5062" max="5294" width="7.625" style="344" hidden="1"/>
    <col min="5295" max="5295" width="24" style="344" hidden="1"/>
    <col min="5296" max="5317" width="3" style="344" hidden="1"/>
    <col min="5318" max="5550" width="7.625" style="344" hidden="1"/>
    <col min="5551" max="5551" width="24" style="344" hidden="1"/>
    <col min="5552" max="5573" width="3" style="344" hidden="1"/>
    <col min="5574" max="5806" width="7.625" style="344" hidden="1"/>
    <col min="5807" max="5807" width="24" style="344" hidden="1"/>
    <col min="5808" max="5829" width="3" style="344" hidden="1"/>
    <col min="5830" max="6062" width="7.625" style="344" hidden="1"/>
    <col min="6063" max="6063" width="24" style="344" hidden="1"/>
    <col min="6064" max="6085" width="3" style="344" hidden="1"/>
    <col min="6086" max="6318" width="7.625" style="344" hidden="1"/>
    <col min="6319" max="6319" width="24" style="344" hidden="1"/>
    <col min="6320" max="6341" width="3" style="344" hidden="1"/>
    <col min="6342" max="6574" width="7.625" style="344" hidden="1"/>
    <col min="6575" max="6575" width="24" style="344" hidden="1"/>
    <col min="6576" max="6597" width="3" style="344" hidden="1"/>
    <col min="6598" max="6830" width="7.625" style="344" hidden="1"/>
    <col min="6831" max="6831" width="24" style="344" hidden="1"/>
    <col min="6832" max="6853" width="3" style="344" hidden="1"/>
    <col min="6854" max="7086" width="7.625" style="344" hidden="1"/>
    <col min="7087" max="7087" width="24" style="344" hidden="1"/>
    <col min="7088" max="7109" width="3" style="344" hidden="1"/>
    <col min="7110" max="7342" width="7.625" style="344" hidden="1"/>
    <col min="7343" max="7343" width="24" style="344" hidden="1"/>
    <col min="7344" max="7365" width="3" style="344" hidden="1"/>
    <col min="7366" max="7598" width="7.625" style="344" hidden="1"/>
    <col min="7599" max="7599" width="24" style="344" hidden="1"/>
    <col min="7600" max="7621" width="3" style="344" hidden="1"/>
    <col min="7622" max="7854" width="7.625" style="344" hidden="1"/>
    <col min="7855" max="7855" width="24" style="344" hidden="1"/>
    <col min="7856" max="7877" width="3" style="344" hidden="1"/>
    <col min="7878" max="8110" width="7.625" style="344" hidden="1"/>
    <col min="8111" max="8111" width="24" style="344" hidden="1"/>
    <col min="8112" max="8133" width="3" style="344" hidden="1"/>
    <col min="8134" max="8366" width="7.625" style="344" hidden="1"/>
    <col min="8367" max="8367" width="24" style="344" hidden="1"/>
    <col min="8368" max="8389" width="3" style="344" hidden="1"/>
    <col min="8390" max="8622" width="7.625" style="344" hidden="1"/>
    <col min="8623" max="8623" width="24" style="344" hidden="1"/>
    <col min="8624" max="8645" width="3" style="344" hidden="1"/>
    <col min="8646" max="8878" width="7.625" style="344" hidden="1"/>
    <col min="8879" max="8879" width="24" style="344" hidden="1"/>
    <col min="8880" max="8901" width="3" style="344" hidden="1"/>
    <col min="8902" max="9134" width="7.625" style="344" hidden="1"/>
    <col min="9135" max="9135" width="24" style="344" hidden="1"/>
    <col min="9136" max="9157" width="3" style="344" hidden="1"/>
    <col min="9158" max="9390" width="7.625" style="344" hidden="1"/>
    <col min="9391" max="9391" width="24" style="344" hidden="1"/>
    <col min="9392" max="9413" width="3" style="344" hidden="1"/>
    <col min="9414" max="9646" width="7.625" style="344" hidden="1"/>
    <col min="9647" max="9647" width="24" style="344" hidden="1"/>
    <col min="9648" max="9669" width="3" style="344" hidden="1"/>
    <col min="9670" max="9902" width="7.625" style="344" hidden="1"/>
    <col min="9903" max="9903" width="24" style="344" hidden="1"/>
    <col min="9904" max="9925" width="3" style="344" hidden="1"/>
    <col min="9926" max="10158" width="7.625" style="344" hidden="1"/>
    <col min="10159" max="10159" width="24" style="344" hidden="1"/>
    <col min="10160" max="10181" width="3" style="344" hidden="1"/>
    <col min="10182" max="10414" width="7.625" style="344" hidden="1"/>
    <col min="10415" max="10415" width="24" style="344" hidden="1"/>
    <col min="10416" max="10437" width="3" style="344" hidden="1"/>
    <col min="10438" max="10670" width="7.625" style="344" hidden="1"/>
    <col min="10671" max="10671" width="24" style="344" hidden="1"/>
    <col min="10672" max="10693" width="3" style="344" hidden="1"/>
    <col min="10694" max="10926" width="7.625" style="344" hidden="1"/>
    <col min="10927" max="10927" width="24" style="344" hidden="1"/>
    <col min="10928" max="10949" width="3" style="344" hidden="1"/>
    <col min="10950" max="11182" width="7.625" style="344" hidden="1"/>
    <col min="11183" max="11183" width="24" style="344" hidden="1"/>
    <col min="11184" max="11205" width="3" style="344" hidden="1"/>
    <col min="11206" max="11438" width="7.625" style="344" hidden="1"/>
    <col min="11439" max="11439" width="24" style="344" hidden="1"/>
    <col min="11440" max="11461" width="3" style="344" hidden="1"/>
    <col min="11462" max="11694" width="7.625" style="344" hidden="1"/>
    <col min="11695" max="11695" width="24" style="344" hidden="1"/>
    <col min="11696" max="11717" width="3" style="344" hidden="1"/>
    <col min="11718" max="11950" width="7.625" style="344" hidden="1"/>
    <col min="11951" max="11951" width="24" style="344" hidden="1"/>
    <col min="11952" max="11973" width="3" style="344" hidden="1"/>
    <col min="11974" max="12206" width="7.625" style="344" hidden="1"/>
    <col min="12207" max="12207" width="24" style="344" hidden="1"/>
    <col min="12208" max="12229" width="3" style="344" hidden="1"/>
    <col min="12230" max="12462" width="7.625" style="344" hidden="1"/>
    <col min="12463" max="12463" width="24" style="344" hidden="1"/>
    <col min="12464" max="12485" width="3" style="344" hidden="1"/>
    <col min="12486" max="12718" width="7.625" style="344" hidden="1"/>
    <col min="12719" max="12719" width="24" style="344" hidden="1"/>
    <col min="12720" max="12741" width="3" style="344" hidden="1"/>
    <col min="12742" max="12974" width="7.625" style="344" hidden="1"/>
    <col min="12975" max="12975" width="24" style="344" hidden="1"/>
    <col min="12976" max="12997" width="3" style="344" hidden="1"/>
    <col min="12998" max="13230" width="7.625" style="344" hidden="1"/>
    <col min="13231" max="13231" width="24" style="344" hidden="1"/>
    <col min="13232" max="13253" width="3" style="344" hidden="1"/>
    <col min="13254" max="13486" width="7.625" style="344" hidden="1"/>
    <col min="13487" max="13487" width="24" style="344" hidden="1"/>
    <col min="13488" max="13509" width="3" style="344" hidden="1"/>
    <col min="13510" max="13742" width="7.625" style="344" hidden="1"/>
    <col min="13743" max="13743" width="24" style="344" hidden="1"/>
    <col min="13744" max="13765" width="3" style="344" hidden="1"/>
    <col min="13766" max="13998" width="7.625" style="344" hidden="1"/>
    <col min="13999" max="13999" width="24" style="344" hidden="1"/>
    <col min="14000" max="14021" width="3" style="344" hidden="1"/>
    <col min="14022" max="14254" width="7.625" style="344" hidden="1"/>
    <col min="14255" max="14255" width="24" style="344" hidden="1"/>
    <col min="14256" max="14277" width="3" style="344" hidden="1"/>
    <col min="14278" max="14510" width="7.625" style="344" hidden="1"/>
    <col min="14511" max="14511" width="24" style="344" hidden="1"/>
    <col min="14512" max="14533" width="3" style="344" hidden="1"/>
    <col min="14534" max="14766" width="7.625" style="344" hidden="1"/>
    <col min="14767" max="14767" width="24" style="344" hidden="1"/>
    <col min="14768" max="14789" width="3" style="344" hidden="1"/>
    <col min="14790" max="15022" width="7.625" style="344" hidden="1"/>
    <col min="15023" max="15023" width="24" style="344" hidden="1"/>
    <col min="15024" max="15045" width="3" style="344" hidden="1"/>
    <col min="15046" max="15278" width="7.625" style="344" hidden="1"/>
    <col min="15279" max="15279" width="24" style="344" hidden="1"/>
    <col min="15280" max="15301" width="3" style="344" hidden="1"/>
    <col min="15302" max="15534" width="7.625" style="344" hidden="1"/>
    <col min="15535" max="15535" width="24" style="344" hidden="1"/>
    <col min="15536" max="15557" width="3" style="344" hidden="1"/>
    <col min="15558" max="15790" width="7.625" style="344" hidden="1"/>
    <col min="15791" max="15791" width="24" style="344" hidden="1"/>
    <col min="15792" max="15813" width="3" style="344" hidden="1"/>
    <col min="15814" max="16046" width="7.625" style="344" hidden="1"/>
    <col min="16047" max="16047" width="24" style="344" hidden="1"/>
    <col min="16048" max="16069" width="3" style="344" hidden="1"/>
    <col min="16070" max="16384" width="7.625" style="344" hidden="1"/>
  </cols>
  <sheetData>
    <row r="1" spans="2:40" ht="30" customHeight="1">
      <c r="B1" s="945" t="s">
        <v>3947</v>
      </c>
      <c r="C1" s="343"/>
      <c r="D1" s="343"/>
      <c r="E1" s="343"/>
      <c r="F1" s="343"/>
      <c r="G1" s="343"/>
      <c r="H1" s="343"/>
      <c r="I1" s="343"/>
      <c r="J1" s="343"/>
      <c r="K1" s="343"/>
      <c r="L1" s="343"/>
      <c r="M1" s="343"/>
      <c r="N1" s="343"/>
      <c r="AI1" s="343"/>
      <c r="AJ1" s="343"/>
      <c r="AK1" s="343"/>
      <c r="AL1" s="343"/>
      <c r="AM1" s="343"/>
      <c r="AN1" s="343"/>
    </row>
    <row r="2" spans="2:40" ht="30" customHeight="1">
      <c r="B2" s="345" t="s">
        <v>1381</v>
      </c>
      <c r="C2" s="343"/>
      <c r="D2" s="343"/>
      <c r="E2" s="346"/>
      <c r="F2" s="346"/>
      <c r="G2" s="346"/>
      <c r="H2" s="346"/>
      <c r="I2" s="346"/>
      <c r="J2" s="346"/>
      <c r="K2" s="346"/>
      <c r="L2" s="346"/>
      <c r="M2" s="347"/>
      <c r="N2" s="347"/>
      <c r="O2" s="348"/>
      <c r="P2" s="348"/>
      <c r="Q2" s="348"/>
      <c r="R2" s="348"/>
      <c r="S2" s="348"/>
      <c r="T2" s="349"/>
      <c r="U2" s="349"/>
      <c r="V2" s="349"/>
      <c r="W2" s="349"/>
      <c r="X2" s="349"/>
      <c r="Y2" s="348"/>
      <c r="Z2" s="348"/>
      <c r="AA2" s="348"/>
      <c r="AB2" s="348"/>
      <c r="AC2" s="348"/>
      <c r="AD2" s="348"/>
      <c r="AE2" s="348"/>
      <c r="AF2" s="348"/>
      <c r="AG2" s="348"/>
      <c r="AH2" s="348"/>
      <c r="AI2" s="346"/>
      <c r="AJ2" s="346"/>
      <c r="AK2" s="347"/>
      <c r="AL2" s="346"/>
      <c r="AM2" s="346"/>
      <c r="AN2" s="347"/>
    </row>
    <row r="3" spans="2:40" ht="30" customHeight="1" thickBot="1">
      <c r="B3" s="350"/>
      <c r="C3" s="345"/>
      <c r="E3" s="351"/>
      <c r="F3" s="351"/>
      <c r="G3" s="351"/>
      <c r="H3" s="351"/>
      <c r="I3" s="351"/>
      <c r="J3" s="352"/>
      <c r="K3" s="352"/>
      <c r="L3" s="352"/>
      <c r="M3" s="348"/>
      <c r="N3" s="348"/>
      <c r="O3" s="1833" t="s">
        <v>1382</v>
      </c>
      <c r="P3" s="1833"/>
      <c r="Q3" s="1833"/>
      <c r="R3" s="1833"/>
      <c r="S3" s="1834" t="str">
        <f>IF(別添１_要件確認!J21="","",別添１_要件確認!J21)</f>
        <v/>
      </c>
      <c r="T3" s="1834"/>
      <c r="U3" s="1834"/>
      <c r="V3" s="1834"/>
      <c r="W3" s="1834"/>
      <c r="X3" s="1834"/>
      <c r="Y3" s="1834"/>
      <c r="Z3" s="1834"/>
      <c r="AA3" s="1834"/>
      <c r="AB3" s="1834"/>
      <c r="AC3" s="1834"/>
      <c r="AD3" s="1834"/>
      <c r="AE3" s="1834"/>
      <c r="AF3" s="1834"/>
      <c r="AG3" s="1834"/>
      <c r="AH3" s="1834"/>
      <c r="AI3" s="352"/>
      <c r="AJ3" s="352"/>
      <c r="AK3" s="348"/>
      <c r="AL3" s="352"/>
      <c r="AM3" s="352"/>
      <c r="AN3" s="348"/>
    </row>
    <row r="4" spans="2:40" ht="32.25" customHeight="1">
      <c r="B4" s="350"/>
      <c r="C4" s="345"/>
      <c r="E4" s="351"/>
      <c r="F4" s="351"/>
      <c r="G4" s="351"/>
      <c r="H4" s="351"/>
      <c r="I4" s="351"/>
      <c r="J4" s="352"/>
      <c r="K4" s="352"/>
      <c r="L4" s="352"/>
      <c r="M4" s="348"/>
      <c r="N4" s="348"/>
      <c r="O4" s="348"/>
      <c r="P4" s="335"/>
      <c r="Q4" s="335"/>
      <c r="R4" s="335"/>
      <c r="S4" s="335"/>
      <c r="T4" s="335"/>
      <c r="U4" s="335"/>
      <c r="V4" s="335"/>
      <c r="W4" s="335"/>
      <c r="X4" s="335"/>
      <c r="Y4" s="335"/>
      <c r="Z4" s="335"/>
      <c r="AA4" s="353"/>
      <c r="AB4" s="353"/>
      <c r="AC4" s="353"/>
      <c r="AD4" s="353"/>
      <c r="AE4" s="353"/>
      <c r="AF4" s="353"/>
      <c r="AG4" s="353"/>
      <c r="AH4" s="353"/>
      <c r="AI4" s="352"/>
      <c r="AJ4" s="352"/>
      <c r="AK4" s="348"/>
      <c r="AL4" s="352"/>
      <c r="AM4" s="352"/>
      <c r="AN4" s="348"/>
    </row>
    <row r="5" spans="2:40" ht="35.25" customHeight="1" thickBot="1">
      <c r="B5" s="350"/>
      <c r="C5" s="345"/>
      <c r="N5" s="335"/>
      <c r="O5" s="335"/>
      <c r="P5" s="335"/>
      <c r="Q5" s="1835" t="s">
        <v>1383</v>
      </c>
      <c r="R5" s="1835"/>
      <c r="S5" s="1835"/>
      <c r="T5" s="1836" t="s">
        <v>3952</v>
      </c>
      <c r="U5" s="1836"/>
      <c r="V5" s="1836"/>
      <c r="W5" s="1835" t="s">
        <v>1384</v>
      </c>
      <c r="X5" s="1835"/>
      <c r="Y5" s="1835"/>
      <c r="Z5" s="1837"/>
      <c r="AA5" s="1837"/>
      <c r="AB5" s="1837"/>
      <c r="AC5" s="1838" t="s">
        <v>1385</v>
      </c>
      <c r="AD5" s="1839"/>
      <c r="AE5" s="1839"/>
      <c r="AF5" s="1837"/>
      <c r="AG5" s="1837"/>
      <c r="AH5" s="1837"/>
    </row>
    <row r="6" spans="2:40" ht="18" customHeight="1" thickBot="1">
      <c r="B6" s="350"/>
      <c r="C6" s="345"/>
      <c r="E6" s="351"/>
      <c r="F6" s="351"/>
      <c r="G6" s="351"/>
      <c r="H6" s="351"/>
      <c r="I6" s="351"/>
      <c r="J6" s="352"/>
      <c r="K6" s="352"/>
      <c r="L6" s="352"/>
      <c r="M6" s="348"/>
      <c r="N6" s="348"/>
      <c r="O6" s="348"/>
      <c r="P6" s="354"/>
      <c r="Q6" s="354"/>
      <c r="R6" s="354"/>
      <c r="S6" s="355"/>
      <c r="T6" s="355"/>
      <c r="U6" s="355"/>
      <c r="V6" s="355"/>
      <c r="W6" s="355"/>
      <c r="X6" s="355"/>
      <c r="Y6" s="355"/>
      <c r="Z6" s="355"/>
      <c r="AA6" s="355"/>
      <c r="AB6" s="355"/>
      <c r="AC6" s="355"/>
      <c r="AD6" s="355"/>
      <c r="AE6" s="355"/>
      <c r="AF6" s="355"/>
      <c r="AG6" s="355"/>
      <c r="AH6" s="355"/>
      <c r="AI6" s="352"/>
      <c r="AJ6" s="352"/>
      <c r="AK6" s="348"/>
      <c r="AL6" s="352"/>
      <c r="AM6" s="352"/>
      <c r="AN6" s="348"/>
    </row>
    <row r="7" spans="2:40" ht="30" customHeight="1">
      <c r="B7" s="1842" t="s">
        <v>1386</v>
      </c>
      <c r="C7" s="1843"/>
      <c r="D7" s="1844"/>
      <c r="E7" s="356"/>
      <c r="F7" s="357">
        <v>4</v>
      </c>
      <c r="G7" s="358" t="s">
        <v>1387</v>
      </c>
      <c r="H7" s="359"/>
      <c r="I7" s="357">
        <v>5</v>
      </c>
      <c r="J7" s="358" t="s">
        <v>1387</v>
      </c>
      <c r="K7" s="359"/>
      <c r="L7" s="357">
        <v>6</v>
      </c>
      <c r="M7" s="358" t="s">
        <v>1388</v>
      </c>
      <c r="N7" s="359"/>
      <c r="O7" s="357">
        <v>7</v>
      </c>
      <c r="P7" s="358" t="s">
        <v>1388</v>
      </c>
      <c r="Q7" s="359"/>
      <c r="R7" s="357">
        <v>8</v>
      </c>
      <c r="S7" s="358" t="s">
        <v>1388</v>
      </c>
      <c r="T7" s="359"/>
      <c r="U7" s="357">
        <v>9</v>
      </c>
      <c r="V7" s="358" t="s">
        <v>1388</v>
      </c>
      <c r="W7" s="359"/>
      <c r="X7" s="357">
        <v>10</v>
      </c>
      <c r="Y7" s="358" t="s">
        <v>1388</v>
      </c>
      <c r="Z7" s="359"/>
      <c r="AA7" s="357">
        <v>11</v>
      </c>
      <c r="AB7" s="358" t="s">
        <v>1388</v>
      </c>
      <c r="AC7" s="359"/>
      <c r="AD7" s="357">
        <v>12</v>
      </c>
      <c r="AE7" s="358" t="s">
        <v>1389</v>
      </c>
      <c r="AF7" s="359"/>
      <c r="AG7" s="357">
        <v>1</v>
      </c>
      <c r="AH7" s="358" t="s">
        <v>1388</v>
      </c>
      <c r="AI7" s="359"/>
      <c r="AJ7" s="357">
        <v>2</v>
      </c>
      <c r="AK7" s="360" t="s">
        <v>1388</v>
      </c>
      <c r="AL7" s="358"/>
      <c r="AM7" s="357">
        <v>3</v>
      </c>
      <c r="AN7" s="361" t="s">
        <v>1388</v>
      </c>
    </row>
    <row r="8" spans="2:40" ht="30" customHeight="1" thickBot="1">
      <c r="B8" s="1845"/>
      <c r="C8" s="1846"/>
      <c r="D8" s="1847"/>
      <c r="E8" s="362">
        <v>1</v>
      </c>
      <c r="F8" s="363">
        <v>10</v>
      </c>
      <c r="G8" s="363">
        <v>20</v>
      </c>
      <c r="H8" s="364">
        <v>1</v>
      </c>
      <c r="I8" s="363">
        <v>10</v>
      </c>
      <c r="J8" s="363">
        <v>20</v>
      </c>
      <c r="K8" s="364">
        <v>1</v>
      </c>
      <c r="L8" s="363">
        <v>10</v>
      </c>
      <c r="M8" s="365">
        <v>20</v>
      </c>
      <c r="N8" s="366">
        <v>1</v>
      </c>
      <c r="O8" s="363">
        <v>10</v>
      </c>
      <c r="P8" s="363">
        <v>20</v>
      </c>
      <c r="Q8" s="364">
        <v>1</v>
      </c>
      <c r="R8" s="363">
        <v>10</v>
      </c>
      <c r="S8" s="365">
        <v>20</v>
      </c>
      <c r="T8" s="366">
        <v>1</v>
      </c>
      <c r="U8" s="363">
        <v>10</v>
      </c>
      <c r="V8" s="363">
        <v>20</v>
      </c>
      <c r="W8" s="364">
        <v>1</v>
      </c>
      <c r="X8" s="363">
        <v>10</v>
      </c>
      <c r="Y8" s="365">
        <v>20</v>
      </c>
      <c r="Z8" s="366">
        <v>1</v>
      </c>
      <c r="AA8" s="363">
        <v>10</v>
      </c>
      <c r="AB8" s="363">
        <v>20</v>
      </c>
      <c r="AC8" s="364">
        <v>1</v>
      </c>
      <c r="AD8" s="363">
        <v>10</v>
      </c>
      <c r="AE8" s="365">
        <v>20</v>
      </c>
      <c r="AF8" s="366">
        <v>1</v>
      </c>
      <c r="AG8" s="363">
        <v>10</v>
      </c>
      <c r="AH8" s="367">
        <v>20</v>
      </c>
      <c r="AI8" s="364">
        <v>1</v>
      </c>
      <c r="AJ8" s="363">
        <v>10</v>
      </c>
      <c r="AK8" s="365">
        <v>20</v>
      </c>
      <c r="AL8" s="366">
        <v>1</v>
      </c>
      <c r="AM8" s="363">
        <v>10</v>
      </c>
      <c r="AN8" s="368">
        <v>20</v>
      </c>
    </row>
    <row r="9" spans="2:40" ht="30" customHeight="1">
      <c r="B9" s="369" t="s">
        <v>1390</v>
      </c>
      <c r="C9" s="1848"/>
      <c r="D9" s="1849"/>
      <c r="E9" s="370"/>
      <c r="F9" s="371"/>
      <c r="G9" s="371"/>
      <c r="H9" s="372"/>
      <c r="I9" s="371"/>
      <c r="J9" s="371"/>
      <c r="K9" s="372"/>
      <c r="L9" s="371"/>
      <c r="M9" s="373"/>
      <c r="N9" s="374"/>
      <c r="O9" s="371"/>
      <c r="P9" s="371"/>
      <c r="Q9" s="372"/>
      <c r="R9" s="371"/>
      <c r="S9" s="373"/>
      <c r="T9" s="374"/>
      <c r="U9" s="371"/>
      <c r="V9" s="371"/>
      <c r="W9" s="372"/>
      <c r="X9" s="371"/>
      <c r="Y9" s="371"/>
      <c r="Z9" s="372"/>
      <c r="AA9" s="371"/>
      <c r="AB9" s="371"/>
      <c r="AC9" s="372"/>
      <c r="AD9" s="371"/>
      <c r="AE9" s="373"/>
      <c r="AF9" s="374"/>
      <c r="AG9" s="371"/>
      <c r="AH9" s="375"/>
      <c r="AI9" s="372"/>
      <c r="AJ9" s="371"/>
      <c r="AK9" s="373"/>
      <c r="AL9" s="374"/>
      <c r="AM9" s="371"/>
      <c r="AN9" s="376"/>
    </row>
    <row r="10" spans="2:40" ht="30" customHeight="1">
      <c r="B10" s="377" t="s">
        <v>1391</v>
      </c>
      <c r="C10" s="1850"/>
      <c r="D10" s="1851"/>
      <c r="E10" s="378"/>
      <c r="F10" s="379"/>
      <c r="G10" s="379"/>
      <c r="H10" s="380"/>
      <c r="I10" s="379"/>
      <c r="J10" s="379"/>
      <c r="K10" s="380"/>
      <c r="L10" s="379"/>
      <c r="M10" s="671"/>
      <c r="N10" s="380"/>
      <c r="O10" s="379"/>
      <c r="P10" s="671"/>
      <c r="Q10" s="380"/>
      <c r="R10" s="379"/>
      <c r="S10" s="381"/>
      <c r="T10" s="380"/>
      <c r="U10" s="379"/>
      <c r="V10" s="671"/>
      <c r="W10" s="380"/>
      <c r="X10" s="379"/>
      <c r="Y10" s="671"/>
      <c r="Z10" s="380"/>
      <c r="AA10" s="379"/>
      <c r="AB10" s="379"/>
      <c r="AC10" s="380"/>
      <c r="AD10" s="379"/>
      <c r="AE10" s="381"/>
      <c r="AF10" s="382"/>
      <c r="AG10" s="379"/>
      <c r="AH10" s="383"/>
      <c r="AI10" s="380"/>
      <c r="AJ10" s="379"/>
      <c r="AK10" s="381"/>
      <c r="AL10" s="382"/>
      <c r="AM10" s="379"/>
      <c r="AN10" s="384"/>
    </row>
    <row r="11" spans="2:40" ht="30" customHeight="1">
      <c r="B11" s="377" t="s">
        <v>1392</v>
      </c>
      <c r="C11" s="1850"/>
      <c r="D11" s="1851"/>
      <c r="E11" s="378"/>
      <c r="F11" s="379"/>
      <c r="G11" s="379"/>
      <c r="H11" s="380"/>
      <c r="I11" s="379"/>
      <c r="J11" s="379"/>
      <c r="K11" s="380"/>
      <c r="L11" s="379"/>
      <c r="M11" s="381"/>
      <c r="N11" s="382"/>
      <c r="O11" s="379"/>
      <c r="P11" s="379"/>
      <c r="Q11" s="380"/>
      <c r="R11" s="379"/>
      <c r="S11" s="381"/>
      <c r="T11" s="382"/>
      <c r="U11" s="379"/>
      <c r="V11" s="379"/>
      <c r="W11" s="380"/>
      <c r="X11" s="379"/>
      <c r="Y11" s="379"/>
      <c r="Z11" s="380"/>
      <c r="AA11" s="379"/>
      <c r="AB11" s="379"/>
      <c r="AC11" s="380"/>
      <c r="AD11" s="379"/>
      <c r="AE11" s="381"/>
      <c r="AF11" s="382"/>
      <c r="AG11" s="379"/>
      <c r="AH11" s="383"/>
      <c r="AI11" s="380"/>
      <c r="AJ11" s="379"/>
      <c r="AK11" s="381"/>
      <c r="AL11" s="382"/>
      <c r="AM11" s="379"/>
      <c r="AN11" s="384"/>
    </row>
    <row r="12" spans="2:40" ht="30" customHeight="1">
      <c r="B12" s="377" t="s">
        <v>1393</v>
      </c>
      <c r="C12" s="1850"/>
      <c r="D12" s="1851"/>
      <c r="E12" s="385"/>
      <c r="F12" s="386"/>
      <c r="G12" s="386"/>
      <c r="H12" s="387"/>
      <c r="I12" s="386"/>
      <c r="J12" s="386"/>
      <c r="K12" s="387"/>
      <c r="L12" s="386"/>
      <c r="M12" s="388"/>
      <c r="N12" s="389"/>
      <c r="O12" s="386"/>
      <c r="P12" s="386"/>
      <c r="Q12" s="387"/>
      <c r="R12" s="386"/>
      <c r="S12" s="388"/>
      <c r="T12" s="389"/>
      <c r="U12" s="386"/>
      <c r="V12" s="386"/>
      <c r="W12" s="387"/>
      <c r="X12" s="386"/>
      <c r="Y12" s="386"/>
      <c r="Z12" s="387"/>
      <c r="AA12" s="386"/>
      <c r="AB12" s="386"/>
      <c r="AC12" s="387"/>
      <c r="AD12" s="386"/>
      <c r="AE12" s="388"/>
      <c r="AF12" s="389"/>
      <c r="AG12" s="386"/>
      <c r="AH12" s="390"/>
      <c r="AI12" s="387"/>
      <c r="AJ12" s="386"/>
      <c r="AK12" s="388"/>
      <c r="AL12" s="389"/>
      <c r="AM12" s="386"/>
      <c r="AN12" s="391"/>
    </row>
    <row r="13" spans="2:40" ht="30" customHeight="1">
      <c r="B13" s="377" t="s">
        <v>1394</v>
      </c>
      <c r="C13" s="1850"/>
      <c r="D13" s="1851"/>
      <c r="E13" s="392"/>
      <c r="F13" s="393"/>
      <c r="G13" s="393"/>
      <c r="H13" s="394"/>
      <c r="I13" s="393"/>
      <c r="J13" s="393"/>
      <c r="K13" s="394"/>
      <c r="L13" s="393"/>
      <c r="M13" s="395"/>
      <c r="N13" s="396"/>
      <c r="O13" s="393"/>
      <c r="P13" s="393"/>
      <c r="Q13" s="394"/>
      <c r="R13" s="393"/>
      <c r="S13" s="395"/>
      <c r="T13" s="396"/>
      <c r="U13" s="393"/>
      <c r="V13" s="393"/>
      <c r="W13" s="394"/>
      <c r="X13" s="393"/>
      <c r="Y13" s="393"/>
      <c r="Z13" s="394"/>
      <c r="AA13" s="393"/>
      <c r="AB13" s="393"/>
      <c r="AC13" s="394"/>
      <c r="AD13" s="393"/>
      <c r="AE13" s="395"/>
      <c r="AF13" s="396"/>
      <c r="AG13" s="393"/>
      <c r="AH13" s="397"/>
      <c r="AI13" s="394"/>
      <c r="AJ13" s="393"/>
      <c r="AK13" s="395"/>
      <c r="AL13" s="396"/>
      <c r="AM13" s="393"/>
      <c r="AN13" s="398"/>
    </row>
    <row r="14" spans="2:40" ht="30" customHeight="1">
      <c r="B14" s="377" t="s">
        <v>1395</v>
      </c>
      <c r="C14" s="1840"/>
      <c r="D14" s="1841"/>
      <c r="E14" s="399"/>
      <c r="F14" s="400"/>
      <c r="G14" s="400"/>
      <c r="H14" s="401"/>
      <c r="I14" s="400"/>
      <c r="J14" s="400"/>
      <c r="K14" s="401"/>
      <c r="L14" s="400"/>
      <c r="M14" s="402"/>
      <c r="N14" s="403"/>
      <c r="O14" s="400"/>
      <c r="P14" s="400"/>
      <c r="Q14" s="401"/>
      <c r="R14" s="400"/>
      <c r="S14" s="402"/>
      <c r="T14" s="403"/>
      <c r="U14" s="400"/>
      <c r="V14" s="400"/>
      <c r="W14" s="401"/>
      <c r="X14" s="400"/>
      <c r="Y14" s="400"/>
      <c r="Z14" s="401"/>
      <c r="AA14" s="400"/>
      <c r="AB14" s="400"/>
      <c r="AC14" s="401"/>
      <c r="AD14" s="400"/>
      <c r="AE14" s="402"/>
      <c r="AF14" s="403"/>
      <c r="AG14" s="400"/>
      <c r="AH14" s="404"/>
      <c r="AI14" s="401"/>
      <c r="AJ14" s="400"/>
      <c r="AK14" s="402"/>
      <c r="AL14" s="403"/>
      <c r="AM14" s="400"/>
      <c r="AN14" s="405"/>
    </row>
    <row r="15" spans="2:40" ht="30" customHeight="1">
      <c r="B15" s="377" t="s">
        <v>1396</v>
      </c>
      <c r="C15" s="1840"/>
      <c r="D15" s="1841"/>
      <c r="E15" s="399"/>
      <c r="F15" s="400"/>
      <c r="G15" s="400"/>
      <c r="H15" s="401"/>
      <c r="I15" s="400"/>
      <c r="J15" s="400"/>
      <c r="K15" s="401"/>
      <c r="L15" s="400"/>
      <c r="M15" s="402"/>
      <c r="N15" s="403"/>
      <c r="O15" s="400"/>
      <c r="P15" s="400"/>
      <c r="Q15" s="401"/>
      <c r="R15" s="400"/>
      <c r="S15" s="402"/>
      <c r="T15" s="403"/>
      <c r="U15" s="400"/>
      <c r="V15" s="400"/>
      <c r="W15" s="401"/>
      <c r="X15" s="400"/>
      <c r="Y15" s="400"/>
      <c r="Z15" s="401"/>
      <c r="AA15" s="400"/>
      <c r="AB15" s="400"/>
      <c r="AC15" s="401"/>
      <c r="AD15" s="400"/>
      <c r="AE15" s="402"/>
      <c r="AF15" s="403"/>
      <c r="AG15" s="400"/>
      <c r="AH15" s="404"/>
      <c r="AI15" s="401"/>
      <c r="AJ15" s="400"/>
      <c r="AK15" s="402"/>
      <c r="AL15" s="403"/>
      <c r="AM15" s="400"/>
      <c r="AN15" s="405"/>
    </row>
    <row r="16" spans="2:40" ht="30" customHeight="1">
      <c r="B16" s="406" t="s">
        <v>1397</v>
      </c>
      <c r="C16" s="1852"/>
      <c r="D16" s="1853"/>
      <c r="E16" s="370"/>
      <c r="F16" s="371"/>
      <c r="G16" s="371"/>
      <c r="H16" s="372"/>
      <c r="I16" s="371"/>
      <c r="J16" s="371"/>
      <c r="K16" s="372"/>
      <c r="L16" s="371"/>
      <c r="M16" s="373"/>
      <c r="N16" s="374"/>
      <c r="O16" s="371"/>
      <c r="P16" s="371"/>
      <c r="Q16" s="372"/>
      <c r="R16" s="371"/>
      <c r="S16" s="373"/>
      <c r="T16" s="374"/>
      <c r="U16" s="371"/>
      <c r="V16" s="371"/>
      <c r="W16" s="372"/>
      <c r="X16" s="371"/>
      <c r="Y16" s="371"/>
      <c r="Z16" s="372"/>
      <c r="AA16" s="371"/>
      <c r="AB16" s="371"/>
      <c r="AC16" s="372"/>
      <c r="AD16" s="371"/>
      <c r="AE16" s="373"/>
      <c r="AF16" s="374"/>
      <c r="AG16" s="371"/>
      <c r="AH16" s="375"/>
      <c r="AI16" s="372"/>
      <c r="AJ16" s="371"/>
      <c r="AK16" s="373"/>
      <c r="AL16" s="374"/>
      <c r="AM16" s="371"/>
      <c r="AN16" s="376"/>
    </row>
    <row r="17" spans="2:41" ht="30" customHeight="1">
      <c r="B17" s="377" t="s">
        <v>1391</v>
      </c>
      <c r="C17" s="1840"/>
      <c r="D17" s="1841"/>
      <c r="E17" s="399"/>
      <c r="F17" s="400"/>
      <c r="G17" s="400"/>
      <c r="H17" s="401"/>
      <c r="I17" s="400"/>
      <c r="J17" s="400"/>
      <c r="K17" s="380"/>
      <c r="L17" s="379"/>
      <c r="M17" s="671"/>
      <c r="N17" s="380"/>
      <c r="O17" s="379"/>
      <c r="P17" s="671"/>
      <c r="Q17" s="380"/>
      <c r="R17" s="379"/>
      <c r="S17" s="381"/>
      <c r="T17" s="380"/>
      <c r="U17" s="379"/>
      <c r="V17" s="671"/>
      <c r="W17" s="380"/>
      <c r="X17" s="379"/>
      <c r="Y17" s="671"/>
      <c r="Z17" s="380"/>
      <c r="AA17" s="379"/>
      <c r="AB17" s="379"/>
      <c r="AC17" s="380"/>
      <c r="AD17" s="379"/>
      <c r="AE17" s="381"/>
      <c r="AF17" s="382"/>
      <c r="AG17" s="379"/>
      <c r="AH17" s="383"/>
      <c r="AI17" s="401"/>
      <c r="AJ17" s="400"/>
      <c r="AK17" s="402"/>
      <c r="AL17" s="403"/>
      <c r="AM17" s="400"/>
      <c r="AN17" s="405"/>
    </row>
    <row r="18" spans="2:41" ht="30" customHeight="1">
      <c r="B18" s="377" t="s">
        <v>1392</v>
      </c>
      <c r="C18" s="1840"/>
      <c r="D18" s="1841"/>
      <c r="E18" s="399"/>
      <c r="F18" s="400"/>
      <c r="G18" s="400"/>
      <c r="H18" s="401"/>
      <c r="I18" s="400"/>
      <c r="J18" s="400"/>
      <c r="K18" s="380"/>
      <c r="L18" s="379"/>
      <c r="M18" s="381"/>
      <c r="N18" s="382"/>
      <c r="O18" s="379"/>
      <c r="P18" s="379"/>
      <c r="Q18" s="380"/>
      <c r="R18" s="379"/>
      <c r="S18" s="381"/>
      <c r="T18" s="382"/>
      <c r="U18" s="379"/>
      <c r="V18" s="379"/>
      <c r="W18" s="380"/>
      <c r="X18" s="379"/>
      <c r="Y18" s="379"/>
      <c r="Z18" s="380"/>
      <c r="AA18" s="379"/>
      <c r="AB18" s="379"/>
      <c r="AC18" s="380"/>
      <c r="AD18" s="379"/>
      <c r="AE18" s="381"/>
      <c r="AF18" s="382"/>
      <c r="AG18" s="379"/>
      <c r="AH18" s="383"/>
      <c r="AI18" s="401"/>
      <c r="AJ18" s="400"/>
      <c r="AK18" s="402"/>
      <c r="AL18" s="403"/>
      <c r="AM18" s="400"/>
      <c r="AN18" s="405"/>
    </row>
    <row r="19" spans="2:41" ht="30" customHeight="1">
      <c r="B19" s="377" t="s">
        <v>1393</v>
      </c>
      <c r="C19" s="1840"/>
      <c r="D19" s="1841"/>
      <c r="E19" s="399"/>
      <c r="F19" s="400"/>
      <c r="G19" s="400"/>
      <c r="H19" s="401"/>
      <c r="I19" s="400"/>
      <c r="J19" s="400"/>
      <c r="K19" s="387"/>
      <c r="L19" s="386"/>
      <c r="M19" s="388"/>
      <c r="N19" s="389"/>
      <c r="O19" s="386"/>
      <c r="P19" s="386"/>
      <c r="Q19" s="387"/>
      <c r="R19" s="386"/>
      <c r="S19" s="388"/>
      <c r="T19" s="389"/>
      <c r="U19" s="386"/>
      <c r="V19" s="386"/>
      <c r="W19" s="387"/>
      <c r="X19" s="386"/>
      <c r="Y19" s="386"/>
      <c r="Z19" s="387"/>
      <c r="AA19" s="386"/>
      <c r="AB19" s="386"/>
      <c r="AC19" s="387"/>
      <c r="AD19" s="386"/>
      <c r="AE19" s="388"/>
      <c r="AF19" s="389"/>
      <c r="AG19" s="386"/>
      <c r="AH19" s="390"/>
      <c r="AI19" s="401"/>
      <c r="AJ19" s="400"/>
      <c r="AK19" s="402"/>
      <c r="AL19" s="403"/>
      <c r="AM19" s="400"/>
      <c r="AN19" s="405"/>
    </row>
    <row r="20" spans="2:41" ht="30" customHeight="1">
      <c r="B20" s="377" t="s">
        <v>1394</v>
      </c>
      <c r="C20" s="1840"/>
      <c r="D20" s="1841"/>
      <c r="E20" s="385"/>
      <c r="F20" s="386"/>
      <c r="G20" s="386"/>
      <c r="H20" s="387"/>
      <c r="I20" s="386"/>
      <c r="J20" s="386"/>
      <c r="K20" s="394"/>
      <c r="L20" s="393"/>
      <c r="M20" s="395"/>
      <c r="N20" s="396"/>
      <c r="O20" s="393"/>
      <c r="P20" s="393"/>
      <c r="Q20" s="394"/>
      <c r="R20" s="393"/>
      <c r="S20" s="395"/>
      <c r="T20" s="396"/>
      <c r="U20" s="393"/>
      <c r="V20" s="393"/>
      <c r="W20" s="394"/>
      <c r="X20" s="393"/>
      <c r="Y20" s="393"/>
      <c r="Z20" s="394"/>
      <c r="AA20" s="393"/>
      <c r="AB20" s="393"/>
      <c r="AC20" s="394"/>
      <c r="AD20" s="393"/>
      <c r="AE20" s="395"/>
      <c r="AF20" s="396"/>
      <c r="AG20" s="393"/>
      <c r="AH20" s="397"/>
      <c r="AI20" s="387"/>
      <c r="AJ20" s="386"/>
      <c r="AK20" s="388"/>
      <c r="AL20" s="389"/>
      <c r="AM20" s="386"/>
      <c r="AN20" s="391"/>
    </row>
    <row r="21" spans="2:41" ht="30" customHeight="1">
      <c r="B21" s="377" t="s">
        <v>1395</v>
      </c>
      <c r="C21" s="1840"/>
      <c r="D21" s="1841"/>
      <c r="E21" s="399"/>
      <c r="F21" s="400"/>
      <c r="G21" s="400"/>
      <c r="H21" s="401"/>
      <c r="I21" s="400"/>
      <c r="J21" s="400"/>
      <c r="K21" s="401"/>
      <c r="L21" s="400"/>
      <c r="M21" s="402"/>
      <c r="N21" s="403"/>
      <c r="O21" s="400"/>
      <c r="P21" s="400"/>
      <c r="Q21" s="401"/>
      <c r="R21" s="400"/>
      <c r="S21" s="402"/>
      <c r="T21" s="403"/>
      <c r="U21" s="400"/>
      <c r="V21" s="400"/>
      <c r="W21" s="401"/>
      <c r="X21" s="400"/>
      <c r="Y21" s="400"/>
      <c r="Z21" s="401"/>
      <c r="AA21" s="400"/>
      <c r="AB21" s="400"/>
      <c r="AC21" s="401"/>
      <c r="AD21" s="400"/>
      <c r="AE21" s="402"/>
      <c r="AF21" s="403"/>
      <c r="AG21" s="400"/>
      <c r="AH21" s="404"/>
      <c r="AI21" s="401"/>
      <c r="AJ21" s="400"/>
      <c r="AK21" s="402"/>
      <c r="AL21" s="403"/>
      <c r="AM21" s="400"/>
      <c r="AN21" s="405"/>
    </row>
    <row r="22" spans="2:41" ht="30" customHeight="1">
      <c r="B22" s="377" t="s">
        <v>1396</v>
      </c>
      <c r="C22" s="1840"/>
      <c r="D22" s="1841"/>
      <c r="E22" s="399"/>
      <c r="F22" s="400"/>
      <c r="G22" s="400"/>
      <c r="H22" s="401"/>
      <c r="I22" s="400"/>
      <c r="J22" s="400"/>
      <c r="K22" s="401"/>
      <c r="L22" s="400"/>
      <c r="M22" s="402"/>
      <c r="N22" s="403"/>
      <c r="O22" s="400"/>
      <c r="P22" s="400"/>
      <c r="Q22" s="401"/>
      <c r="R22" s="400"/>
      <c r="S22" s="402"/>
      <c r="T22" s="403"/>
      <c r="U22" s="400"/>
      <c r="V22" s="400"/>
      <c r="W22" s="401"/>
      <c r="X22" s="400"/>
      <c r="Y22" s="400"/>
      <c r="Z22" s="401"/>
      <c r="AA22" s="400"/>
      <c r="AB22" s="400"/>
      <c r="AC22" s="401"/>
      <c r="AD22" s="400"/>
      <c r="AE22" s="402"/>
      <c r="AF22" s="403"/>
      <c r="AG22" s="400"/>
      <c r="AH22" s="404"/>
      <c r="AI22" s="401"/>
      <c r="AJ22" s="400"/>
      <c r="AK22" s="402"/>
      <c r="AL22" s="403"/>
      <c r="AM22" s="400"/>
      <c r="AN22" s="405"/>
    </row>
    <row r="23" spans="2:41" ht="30" customHeight="1">
      <c r="B23" s="406" t="s">
        <v>1398</v>
      </c>
      <c r="C23" s="1852"/>
      <c r="D23" s="1853"/>
      <c r="E23" s="370"/>
      <c r="F23" s="371"/>
      <c r="G23" s="371"/>
      <c r="H23" s="372"/>
      <c r="I23" s="371"/>
      <c r="J23" s="371"/>
      <c r="K23" s="372"/>
      <c r="L23" s="371"/>
      <c r="M23" s="373"/>
      <c r="N23" s="374"/>
      <c r="O23" s="371"/>
      <c r="P23" s="371"/>
      <c r="Q23" s="372"/>
      <c r="R23" s="371"/>
      <c r="S23" s="373"/>
      <c r="T23" s="374"/>
      <c r="U23" s="371"/>
      <c r="V23" s="371"/>
      <c r="W23" s="372"/>
      <c r="X23" s="371"/>
      <c r="Y23" s="371"/>
      <c r="Z23" s="372"/>
      <c r="AA23" s="371"/>
      <c r="AB23" s="371"/>
      <c r="AC23" s="372"/>
      <c r="AD23" s="371"/>
      <c r="AE23" s="373"/>
      <c r="AF23" s="374"/>
      <c r="AG23" s="371"/>
      <c r="AH23" s="375"/>
      <c r="AI23" s="372"/>
      <c r="AJ23" s="371"/>
      <c r="AK23" s="373"/>
      <c r="AL23" s="374"/>
      <c r="AM23" s="371"/>
      <c r="AN23" s="376"/>
    </row>
    <row r="24" spans="2:41" ht="30" customHeight="1">
      <c r="B24" s="377" t="s">
        <v>1391</v>
      </c>
      <c r="C24" s="1854" t="s">
        <v>1399</v>
      </c>
      <c r="D24" s="1841"/>
      <c r="E24" s="399"/>
      <c r="F24" s="400"/>
      <c r="G24" s="400"/>
      <c r="H24" s="401"/>
      <c r="I24" s="400"/>
      <c r="J24" s="400"/>
      <c r="K24" s="380"/>
      <c r="L24" s="379"/>
      <c r="M24" s="671"/>
      <c r="N24" s="380"/>
      <c r="O24" s="379"/>
      <c r="P24" s="671"/>
      <c r="Q24" s="380"/>
      <c r="R24" s="379"/>
      <c r="S24" s="381"/>
      <c r="T24" s="380"/>
      <c r="U24" s="379"/>
      <c r="V24" s="671"/>
      <c r="W24" s="380"/>
      <c r="X24" s="379"/>
      <c r="Y24" s="671"/>
      <c r="Z24" s="380"/>
      <c r="AA24" s="379"/>
      <c r="AB24" s="379"/>
      <c r="AC24" s="380"/>
      <c r="AD24" s="379"/>
      <c r="AE24" s="381"/>
      <c r="AF24" s="382"/>
      <c r="AG24" s="379"/>
      <c r="AH24" s="383"/>
      <c r="AI24" s="401"/>
      <c r="AJ24" s="400"/>
      <c r="AK24" s="402"/>
      <c r="AL24" s="403"/>
      <c r="AM24" s="400"/>
      <c r="AN24" s="405"/>
    </row>
    <row r="25" spans="2:41" ht="30" customHeight="1">
      <c r="B25" s="377" t="s">
        <v>1392</v>
      </c>
      <c r="C25" s="1854" t="s">
        <v>1400</v>
      </c>
      <c r="D25" s="1841"/>
      <c r="E25" s="399"/>
      <c r="F25" s="400"/>
      <c r="G25" s="400"/>
      <c r="H25" s="401"/>
      <c r="I25" s="400"/>
      <c r="J25" s="400"/>
      <c r="K25" s="380"/>
      <c r="L25" s="379"/>
      <c r="M25" s="381"/>
      <c r="N25" s="382"/>
      <c r="O25" s="379"/>
      <c r="P25" s="379"/>
      <c r="Q25" s="380"/>
      <c r="R25" s="379"/>
      <c r="S25" s="381"/>
      <c r="T25" s="382"/>
      <c r="U25" s="379"/>
      <c r="V25" s="379"/>
      <c r="W25" s="380"/>
      <c r="X25" s="379"/>
      <c r="Y25" s="379"/>
      <c r="Z25" s="380"/>
      <c r="AA25" s="379"/>
      <c r="AB25" s="379"/>
      <c r="AC25" s="380"/>
      <c r="AD25" s="379"/>
      <c r="AE25" s="381"/>
      <c r="AF25" s="382"/>
      <c r="AG25" s="379"/>
      <c r="AH25" s="383"/>
      <c r="AI25" s="401"/>
      <c r="AJ25" s="400"/>
      <c r="AK25" s="402"/>
      <c r="AL25" s="403"/>
      <c r="AM25" s="400"/>
      <c r="AN25" s="405"/>
    </row>
    <row r="26" spans="2:41" ht="30" customHeight="1">
      <c r="B26" s="377" t="s">
        <v>1393</v>
      </c>
      <c r="C26" s="1854" t="s">
        <v>1401</v>
      </c>
      <c r="D26" s="1841"/>
      <c r="E26" s="399"/>
      <c r="F26" s="400"/>
      <c r="G26" s="400"/>
      <c r="H26" s="401"/>
      <c r="I26" s="400"/>
      <c r="J26" s="400"/>
      <c r="K26" s="387"/>
      <c r="L26" s="386"/>
      <c r="M26" s="388"/>
      <c r="N26" s="389"/>
      <c r="O26" s="386"/>
      <c r="P26" s="386"/>
      <c r="Q26" s="387"/>
      <c r="R26" s="386"/>
      <c r="S26" s="388"/>
      <c r="T26" s="389"/>
      <c r="U26" s="386"/>
      <c r="V26" s="386"/>
      <c r="W26" s="387"/>
      <c r="X26" s="386"/>
      <c r="Y26" s="386"/>
      <c r="Z26" s="387"/>
      <c r="AA26" s="386"/>
      <c r="AB26" s="386"/>
      <c r="AC26" s="387"/>
      <c r="AD26" s="386"/>
      <c r="AE26" s="388"/>
      <c r="AF26" s="389"/>
      <c r="AG26" s="386"/>
      <c r="AH26" s="390"/>
      <c r="AI26" s="401"/>
      <c r="AJ26" s="400"/>
      <c r="AK26" s="402"/>
      <c r="AL26" s="403"/>
      <c r="AM26" s="400"/>
      <c r="AN26" s="405"/>
    </row>
    <row r="27" spans="2:41" ht="30" customHeight="1">
      <c r="B27" s="377" t="s">
        <v>1394</v>
      </c>
      <c r="C27" s="1858" t="s">
        <v>1402</v>
      </c>
      <c r="D27" s="1859"/>
      <c r="E27" s="385"/>
      <c r="F27" s="386"/>
      <c r="G27" s="386"/>
      <c r="H27" s="387"/>
      <c r="I27" s="386"/>
      <c r="J27" s="386"/>
      <c r="K27" s="394"/>
      <c r="L27" s="393"/>
      <c r="M27" s="395"/>
      <c r="N27" s="396"/>
      <c r="O27" s="393"/>
      <c r="P27" s="393"/>
      <c r="Q27" s="394"/>
      <c r="R27" s="393"/>
      <c r="S27" s="395"/>
      <c r="T27" s="396"/>
      <c r="U27" s="393"/>
      <c r="V27" s="393"/>
      <c r="W27" s="394"/>
      <c r="X27" s="393"/>
      <c r="Y27" s="393"/>
      <c r="Z27" s="394"/>
      <c r="AA27" s="393"/>
      <c r="AB27" s="393"/>
      <c r="AC27" s="394"/>
      <c r="AD27" s="393"/>
      <c r="AE27" s="395"/>
      <c r="AF27" s="396"/>
      <c r="AG27" s="393"/>
      <c r="AH27" s="397"/>
      <c r="AI27" s="401"/>
      <c r="AJ27" s="386"/>
      <c r="AK27" s="388"/>
      <c r="AL27" s="389"/>
      <c r="AM27" s="386"/>
      <c r="AN27" s="391"/>
    </row>
    <row r="28" spans="2:41" ht="30" customHeight="1">
      <c r="B28" s="377" t="s">
        <v>1395</v>
      </c>
      <c r="C28" s="1854"/>
      <c r="D28" s="1841"/>
      <c r="E28" s="399"/>
      <c r="F28" s="400"/>
      <c r="G28" s="400"/>
      <c r="H28" s="401"/>
      <c r="I28" s="400"/>
      <c r="J28" s="400"/>
      <c r="K28" s="401"/>
      <c r="L28" s="400"/>
      <c r="M28" s="402"/>
      <c r="N28" s="403"/>
      <c r="O28" s="400"/>
      <c r="P28" s="400"/>
      <c r="Q28" s="401"/>
      <c r="R28" s="400"/>
      <c r="S28" s="402"/>
      <c r="T28" s="403"/>
      <c r="U28" s="400"/>
      <c r="V28" s="400"/>
      <c r="W28" s="401"/>
      <c r="X28" s="400"/>
      <c r="Y28" s="400"/>
      <c r="Z28" s="401"/>
      <c r="AA28" s="400"/>
      <c r="AB28" s="400"/>
      <c r="AC28" s="401"/>
      <c r="AD28" s="400"/>
      <c r="AE28" s="402"/>
      <c r="AF28" s="403"/>
      <c r="AG28" s="400"/>
      <c r="AH28" s="404"/>
      <c r="AI28" s="401"/>
      <c r="AJ28" s="400"/>
      <c r="AK28" s="402"/>
      <c r="AL28" s="403"/>
      <c r="AM28" s="400"/>
      <c r="AN28" s="405"/>
    </row>
    <row r="29" spans="2:41" ht="30" customHeight="1" thickBot="1">
      <c r="B29" s="407" t="s">
        <v>1403</v>
      </c>
      <c r="C29" s="1855"/>
      <c r="D29" s="1856"/>
      <c r="E29" s="408"/>
      <c r="F29" s="409"/>
      <c r="G29" s="409"/>
      <c r="H29" s="410"/>
      <c r="I29" s="409"/>
      <c r="J29" s="409"/>
      <c r="K29" s="410"/>
      <c r="L29" s="409"/>
      <c r="M29" s="411"/>
      <c r="N29" s="412"/>
      <c r="O29" s="409"/>
      <c r="P29" s="409"/>
      <c r="Q29" s="410"/>
      <c r="R29" s="409"/>
      <c r="S29" s="411"/>
      <c r="T29" s="412"/>
      <c r="U29" s="409"/>
      <c r="V29" s="409"/>
      <c r="W29" s="410"/>
      <c r="X29" s="409"/>
      <c r="Y29" s="409"/>
      <c r="Z29" s="410"/>
      <c r="AA29" s="409"/>
      <c r="AB29" s="409"/>
      <c r="AC29" s="410"/>
      <c r="AD29" s="409"/>
      <c r="AE29" s="411"/>
      <c r="AF29" s="412"/>
      <c r="AG29" s="409"/>
      <c r="AH29" s="411"/>
      <c r="AI29" s="410"/>
      <c r="AJ29" s="409"/>
      <c r="AK29" s="411"/>
      <c r="AL29" s="412"/>
      <c r="AM29" s="409"/>
      <c r="AN29" s="413"/>
    </row>
    <row r="30" spans="2:41" ht="20.100000000000001" customHeight="1"/>
    <row r="31" spans="2:41" s="414" customFormat="1" ht="17.25">
      <c r="B31" s="414" t="s">
        <v>1404</v>
      </c>
      <c r="T31" s="1857"/>
      <c r="U31" s="1857"/>
      <c r="V31" s="1857"/>
      <c r="W31" s="1857"/>
      <c r="X31" s="1857"/>
      <c r="Y31" s="1857"/>
      <c r="Z31" s="1857"/>
      <c r="AA31" s="1857"/>
      <c r="AB31" s="1857"/>
      <c r="AC31" s="1857"/>
      <c r="AD31" s="1857"/>
      <c r="AE31" s="1857"/>
      <c r="AF31" s="1857"/>
      <c r="AG31" s="1857"/>
      <c r="AH31" s="1857"/>
      <c r="AI31" s="1857"/>
      <c r="AJ31" s="1857"/>
      <c r="AK31" s="1857"/>
      <c r="AL31" s="1857"/>
      <c r="AM31" s="1857"/>
      <c r="AN31" s="1857"/>
      <c r="AO31" s="1857"/>
    </row>
    <row r="32" spans="2:41" s="414" customFormat="1" ht="17.25">
      <c r="B32" s="414" t="s">
        <v>1405</v>
      </c>
      <c r="U32" s="415"/>
      <c r="V32" s="415"/>
      <c r="W32" s="415"/>
      <c r="X32" s="415"/>
      <c r="Y32" s="415"/>
      <c r="Z32" s="415"/>
      <c r="AA32" s="415"/>
      <c r="AB32" s="415"/>
      <c r="AC32" s="415"/>
      <c r="AD32" s="415"/>
      <c r="AE32" s="415"/>
      <c r="AF32" s="415"/>
      <c r="AG32" s="415"/>
      <c r="AH32" s="415"/>
      <c r="AI32" s="415"/>
      <c r="AJ32" s="415"/>
      <c r="AK32" s="415"/>
      <c r="AL32" s="415"/>
      <c r="AM32" s="415"/>
      <c r="AN32" s="415"/>
      <c r="AO32" s="415"/>
    </row>
    <row r="33" spans="2:41" s="414" customFormat="1" ht="17.25">
      <c r="B33" s="414" t="s">
        <v>1406</v>
      </c>
      <c r="U33" s="415"/>
      <c r="V33" s="415"/>
      <c r="W33" s="415"/>
      <c r="X33" s="415"/>
      <c r="Y33" s="415"/>
      <c r="Z33" s="415"/>
      <c r="AA33" s="415"/>
      <c r="AB33" s="415"/>
      <c r="AC33" s="415"/>
      <c r="AD33" s="415"/>
      <c r="AE33" s="415"/>
      <c r="AF33" s="415"/>
      <c r="AG33" s="415"/>
      <c r="AH33" s="415"/>
      <c r="AI33" s="415"/>
      <c r="AJ33" s="415"/>
      <c r="AK33" s="415"/>
      <c r="AL33" s="415"/>
      <c r="AM33" s="415"/>
      <c r="AN33" s="415"/>
      <c r="AO33" s="415"/>
    </row>
    <row r="34" spans="2:41" s="414" customFormat="1" ht="17.25">
      <c r="U34" s="415"/>
      <c r="V34" s="415"/>
      <c r="W34" s="415"/>
      <c r="X34" s="415"/>
      <c r="Y34" s="415"/>
      <c r="Z34" s="415"/>
      <c r="AA34" s="415"/>
      <c r="AB34" s="415"/>
      <c r="AC34" s="415"/>
      <c r="AD34" s="415"/>
      <c r="AE34" s="415"/>
      <c r="AF34" s="415"/>
      <c r="AG34" s="415"/>
      <c r="AH34" s="415"/>
      <c r="AI34" s="415"/>
      <c r="AJ34" s="415"/>
      <c r="AK34" s="415"/>
      <c r="AL34" s="415"/>
      <c r="AM34" s="415"/>
      <c r="AN34" s="415"/>
      <c r="AO34" s="415"/>
    </row>
    <row r="35" spans="2:41" s="414" customFormat="1" ht="17.25">
      <c r="U35" s="416"/>
      <c r="V35" s="417"/>
      <c r="W35" s="417"/>
      <c r="X35" s="417"/>
      <c r="Y35" s="417"/>
      <c r="Z35" s="417"/>
      <c r="AA35" s="417"/>
      <c r="AB35" s="417"/>
      <c r="AC35" s="417"/>
      <c r="AD35" s="417"/>
      <c r="AE35" s="417"/>
      <c r="AF35" s="417"/>
      <c r="AG35" s="417"/>
      <c r="AH35" s="417"/>
      <c r="AI35" s="417"/>
      <c r="AJ35" s="417"/>
      <c r="AK35" s="417"/>
      <c r="AL35" s="417"/>
      <c r="AM35" s="417"/>
      <c r="AN35" s="417"/>
      <c r="AO35" s="417"/>
    </row>
    <row r="36" spans="2:41" ht="22.5" customHeight="1"/>
    <row r="37" spans="2:41" ht="23.25" hidden="1" customHeight="1"/>
  </sheetData>
  <sheetProtection selectLockedCells="1"/>
  <dataConsolidate/>
  <mergeCells count="31">
    <mergeCell ref="C26:D26"/>
    <mergeCell ref="C28:D28"/>
    <mergeCell ref="C29:D29"/>
    <mergeCell ref="T31:AO31"/>
    <mergeCell ref="C20:D20"/>
    <mergeCell ref="C21:D21"/>
    <mergeCell ref="C22:D22"/>
    <mergeCell ref="C23:D23"/>
    <mergeCell ref="C24:D24"/>
    <mergeCell ref="C25:D25"/>
    <mergeCell ref="C27:D27"/>
    <mergeCell ref="C19:D19"/>
    <mergeCell ref="B7:D8"/>
    <mergeCell ref="C9:D9"/>
    <mergeCell ref="C10:D10"/>
    <mergeCell ref="C11:D11"/>
    <mergeCell ref="C12:D12"/>
    <mergeCell ref="C13:D13"/>
    <mergeCell ref="C14:D14"/>
    <mergeCell ref="C15:D15"/>
    <mergeCell ref="C16:D16"/>
    <mergeCell ref="C17:D17"/>
    <mergeCell ref="C18:D18"/>
    <mergeCell ref="O3:R3"/>
    <mergeCell ref="S3:AH3"/>
    <mergeCell ref="Q5:S5"/>
    <mergeCell ref="T5:V5"/>
    <mergeCell ref="W5:Y5"/>
    <mergeCell ref="Z5:AB5"/>
    <mergeCell ref="AC5:AE5"/>
    <mergeCell ref="AF5:AH5"/>
  </mergeCells>
  <phoneticPr fontId="65"/>
  <conditionalFormatting sqref="F7">
    <cfRule type="containsBlanks" dxfId="48" priority="7">
      <formula>LEN(TRIM(F7))=0</formula>
    </cfRule>
  </conditionalFormatting>
  <conditionalFormatting sqref="I7 L7 O7 R7 U7 X7 AA7 AD7 AG7">
    <cfRule type="containsBlanks" dxfId="47" priority="6">
      <formula>LEN(TRIM(I7))=0</formula>
    </cfRule>
  </conditionalFormatting>
  <conditionalFormatting sqref="S3:AH3">
    <cfRule type="containsBlanks" dxfId="46" priority="2">
      <formula>LEN(TRIM(S3))=0</formula>
    </cfRule>
  </conditionalFormatting>
  <conditionalFormatting sqref="Z5:AB5 AF5:AH5">
    <cfRule type="containsBlanks" dxfId="45" priority="1">
      <formula>LEN(TRIM(Z5))=0</formula>
    </cfRule>
  </conditionalFormatting>
  <conditionalFormatting sqref="AJ7">
    <cfRule type="containsBlanks" dxfId="44" priority="5">
      <formula>LEN(TRIM(AJ7))=0</formula>
    </cfRule>
  </conditionalFormatting>
  <conditionalFormatting sqref="AM7">
    <cfRule type="containsBlanks" dxfId="43" priority="3">
      <formula>LEN(TRIM(AM7))=0</formula>
    </cfRule>
  </conditionalFormatting>
  <printOptions horizontalCentered="1"/>
  <pageMargins left="0.51181102362204722" right="0.19685039370078741" top="0.55118110236220474" bottom="0.35433070866141736" header="0.31496062992125984" footer="0.31496062992125984"/>
  <pageSetup paperSize="9" scale="5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6373A-1626-4A95-8048-A4EFFA007A87}">
  <sheetPr codeName="Sheet28">
    <tabColor rgb="FFFF0000"/>
  </sheetPr>
  <dimension ref="B1:Y51"/>
  <sheetViews>
    <sheetView showGridLines="0" view="pageBreakPreview" topLeftCell="B2" zoomScaleNormal="100" zoomScaleSheetLayoutView="100" workbookViewId="0">
      <selection activeCell="B3" sqref="B3"/>
    </sheetView>
  </sheetViews>
  <sheetFormatPr defaultColWidth="10.875" defaultRowHeight="13.5"/>
  <cols>
    <col min="1" max="1" width="3.375" style="221" customWidth="1"/>
    <col min="2" max="2" width="4.75" style="221" customWidth="1"/>
    <col min="3" max="3" width="16.75" style="221" customWidth="1"/>
    <col min="4" max="4" width="3.75" style="221" customWidth="1"/>
    <col min="5" max="5" width="16.75" style="221" customWidth="1"/>
    <col min="6" max="6" width="3.75" style="221" customWidth="1"/>
    <col min="7" max="7" width="16.75" style="221" customWidth="1"/>
    <col min="8" max="8" width="3.75" style="221" customWidth="1"/>
    <col min="9" max="9" width="16.75" style="221" customWidth="1"/>
    <col min="10" max="10" width="3.75" style="221" customWidth="1"/>
    <col min="11" max="11" width="16.75" style="221" customWidth="1"/>
    <col min="12" max="12" width="3.75" style="221" customWidth="1"/>
    <col min="13" max="13" width="3" style="221" customWidth="1"/>
    <col min="14" max="257" width="10.875" style="221" customWidth="1"/>
    <col min="258" max="258" width="13.75" style="221" customWidth="1"/>
    <col min="259" max="259" width="25.125" style="221" customWidth="1"/>
    <col min="260" max="260" width="3.375" style="221" customWidth="1"/>
    <col min="261" max="261" width="25.125" style="221" customWidth="1"/>
    <col min="262" max="262" width="3" style="221" customWidth="1"/>
    <col min="263" max="263" width="5.5" style="221" bestFit="1" customWidth="1"/>
    <col min="264" max="265" width="10.875" style="221" customWidth="1"/>
    <col min="266" max="266" width="4" style="221" customWidth="1"/>
    <col min="267" max="267" width="25.625" style="221" customWidth="1"/>
    <col min="268" max="268" width="3.875" style="221" customWidth="1"/>
    <col min="269" max="513" width="10.875" style="221" customWidth="1"/>
    <col min="514" max="514" width="13.75" style="221" customWidth="1"/>
    <col min="515" max="515" width="25.125" style="221" customWidth="1"/>
    <col min="516" max="516" width="3.375" style="221" customWidth="1"/>
    <col min="517" max="517" width="25.125" style="221" customWidth="1"/>
    <col min="518" max="518" width="3" style="221" customWidth="1"/>
    <col min="519" max="519" width="5.5" style="221" bestFit="1" customWidth="1"/>
    <col min="520" max="521" width="10.875" style="221" customWidth="1"/>
    <col min="522" max="522" width="4" style="221" customWidth="1"/>
    <col min="523" max="523" width="25.625" style="221" customWidth="1"/>
    <col min="524" max="524" width="3.875" style="221" customWidth="1"/>
    <col min="525" max="769" width="10.875" style="221" customWidth="1"/>
    <col min="770" max="770" width="13.75" style="221" customWidth="1"/>
    <col min="771" max="771" width="25.125" style="221" customWidth="1"/>
    <col min="772" max="772" width="3.375" style="221" customWidth="1"/>
    <col min="773" max="773" width="25.125" style="221" customWidth="1"/>
    <col min="774" max="774" width="3" style="221" customWidth="1"/>
    <col min="775" max="775" width="5.5" style="221" bestFit="1" customWidth="1"/>
    <col min="776" max="777" width="10.875" style="221" customWidth="1"/>
    <col min="778" max="778" width="4" style="221" customWidth="1"/>
    <col min="779" max="779" width="25.625" style="221" customWidth="1"/>
    <col min="780" max="780" width="3.875" style="221" customWidth="1"/>
    <col min="781" max="1025" width="10.875" style="221" customWidth="1"/>
    <col min="1026" max="1026" width="13.75" style="221" customWidth="1"/>
    <col min="1027" max="1027" width="25.125" style="221" customWidth="1"/>
    <col min="1028" max="1028" width="3.375" style="221" customWidth="1"/>
    <col min="1029" max="1029" width="25.125" style="221" customWidth="1"/>
    <col min="1030" max="1030" width="3" style="221" customWidth="1"/>
    <col min="1031" max="1031" width="5.5" style="221" bestFit="1" customWidth="1"/>
    <col min="1032" max="1033" width="10.875" style="221" customWidth="1"/>
    <col min="1034" max="1034" width="4" style="221" customWidth="1"/>
    <col min="1035" max="1035" width="25.625" style="221" customWidth="1"/>
    <col min="1036" max="1036" width="3.875" style="221" customWidth="1"/>
    <col min="1037" max="1281" width="10.875" style="221" customWidth="1"/>
    <col min="1282" max="1282" width="13.75" style="221" customWidth="1"/>
    <col min="1283" max="1283" width="25.125" style="221" customWidth="1"/>
    <col min="1284" max="1284" width="3.375" style="221" customWidth="1"/>
    <col min="1285" max="1285" width="25.125" style="221" customWidth="1"/>
    <col min="1286" max="1286" width="3" style="221" customWidth="1"/>
    <col min="1287" max="1287" width="5.5" style="221" bestFit="1" customWidth="1"/>
    <col min="1288" max="1289" width="10.875" style="221" customWidth="1"/>
    <col min="1290" max="1290" width="4" style="221" customWidth="1"/>
    <col min="1291" max="1291" width="25.625" style="221" customWidth="1"/>
    <col min="1292" max="1292" width="3.875" style="221" customWidth="1"/>
    <col min="1293" max="1537" width="10.875" style="221" customWidth="1"/>
    <col min="1538" max="1538" width="13.75" style="221" customWidth="1"/>
    <col min="1539" max="1539" width="25.125" style="221" customWidth="1"/>
    <col min="1540" max="1540" width="3.375" style="221" customWidth="1"/>
    <col min="1541" max="1541" width="25.125" style="221" customWidth="1"/>
    <col min="1542" max="1542" width="3" style="221" customWidth="1"/>
    <col min="1543" max="1543" width="5.5" style="221" bestFit="1" customWidth="1"/>
    <col min="1544" max="1545" width="10.875" style="221" customWidth="1"/>
    <col min="1546" max="1546" width="4" style="221" customWidth="1"/>
    <col min="1547" max="1547" width="25.625" style="221" customWidth="1"/>
    <col min="1548" max="1548" width="3.875" style="221" customWidth="1"/>
    <col min="1549" max="1793" width="10.875" style="221" customWidth="1"/>
    <col min="1794" max="1794" width="13.75" style="221" customWidth="1"/>
    <col min="1795" max="1795" width="25.125" style="221" customWidth="1"/>
    <col min="1796" max="1796" width="3.375" style="221" customWidth="1"/>
    <col min="1797" max="1797" width="25.125" style="221" customWidth="1"/>
    <col min="1798" max="1798" width="3" style="221" customWidth="1"/>
    <col min="1799" max="1799" width="5.5" style="221" bestFit="1" customWidth="1"/>
    <col min="1800" max="1801" width="10.875" style="221" customWidth="1"/>
    <col min="1802" max="1802" width="4" style="221" customWidth="1"/>
    <col min="1803" max="1803" width="25.625" style="221" customWidth="1"/>
    <col min="1804" max="1804" width="3.875" style="221" customWidth="1"/>
    <col min="1805" max="2049" width="10.875" style="221" customWidth="1"/>
    <col min="2050" max="2050" width="13.75" style="221" customWidth="1"/>
    <col min="2051" max="2051" width="25.125" style="221" customWidth="1"/>
    <col min="2052" max="2052" width="3.375" style="221" customWidth="1"/>
    <col min="2053" max="2053" width="25.125" style="221" customWidth="1"/>
    <col min="2054" max="2054" width="3" style="221" customWidth="1"/>
    <col min="2055" max="2055" width="5.5" style="221" bestFit="1" customWidth="1"/>
    <col min="2056" max="2057" width="10.875" style="221" customWidth="1"/>
    <col min="2058" max="2058" width="4" style="221" customWidth="1"/>
    <col min="2059" max="2059" width="25.625" style="221" customWidth="1"/>
    <col min="2060" max="2060" width="3.875" style="221" customWidth="1"/>
    <col min="2061" max="2305" width="10.875" style="221" customWidth="1"/>
    <col min="2306" max="2306" width="13.75" style="221" customWidth="1"/>
    <col min="2307" max="2307" width="25.125" style="221" customWidth="1"/>
    <col min="2308" max="2308" width="3.375" style="221" customWidth="1"/>
    <col min="2309" max="2309" width="25.125" style="221" customWidth="1"/>
    <col min="2310" max="2310" width="3" style="221" customWidth="1"/>
    <col min="2311" max="2311" width="5.5" style="221" bestFit="1" customWidth="1"/>
    <col min="2312" max="2313" width="10.875" style="221" customWidth="1"/>
    <col min="2314" max="2314" width="4" style="221" customWidth="1"/>
    <col min="2315" max="2315" width="25.625" style="221" customWidth="1"/>
    <col min="2316" max="2316" width="3.875" style="221" customWidth="1"/>
    <col min="2317" max="2561" width="10.875" style="221" customWidth="1"/>
    <col min="2562" max="2562" width="13.75" style="221" customWidth="1"/>
    <col min="2563" max="2563" width="25.125" style="221" customWidth="1"/>
    <col min="2564" max="2564" width="3.375" style="221" customWidth="1"/>
    <col min="2565" max="2565" width="25.125" style="221" customWidth="1"/>
    <col min="2566" max="2566" width="3" style="221" customWidth="1"/>
    <col min="2567" max="2567" width="5.5" style="221" bestFit="1" customWidth="1"/>
    <col min="2568" max="2569" width="10.875" style="221" customWidth="1"/>
    <col min="2570" max="2570" width="4" style="221" customWidth="1"/>
    <col min="2571" max="2571" width="25.625" style="221" customWidth="1"/>
    <col min="2572" max="2572" width="3.875" style="221" customWidth="1"/>
    <col min="2573" max="2817" width="10.875" style="221" customWidth="1"/>
    <col min="2818" max="2818" width="13.75" style="221" customWidth="1"/>
    <col min="2819" max="2819" width="25.125" style="221" customWidth="1"/>
    <col min="2820" max="2820" width="3.375" style="221" customWidth="1"/>
    <col min="2821" max="2821" width="25.125" style="221" customWidth="1"/>
    <col min="2822" max="2822" width="3" style="221" customWidth="1"/>
    <col min="2823" max="2823" width="5.5" style="221" bestFit="1" customWidth="1"/>
    <col min="2824" max="2825" width="10.875" style="221" customWidth="1"/>
    <col min="2826" max="2826" width="4" style="221" customWidth="1"/>
    <col min="2827" max="2827" width="25.625" style="221" customWidth="1"/>
    <col min="2828" max="2828" width="3.875" style="221" customWidth="1"/>
    <col min="2829" max="3073" width="10.875" style="221" customWidth="1"/>
    <col min="3074" max="3074" width="13.75" style="221" customWidth="1"/>
    <col min="3075" max="3075" width="25.125" style="221" customWidth="1"/>
    <col min="3076" max="3076" width="3.375" style="221" customWidth="1"/>
    <col min="3077" max="3077" width="25.125" style="221" customWidth="1"/>
    <col min="3078" max="3078" width="3" style="221" customWidth="1"/>
    <col min="3079" max="3079" width="5.5" style="221" bestFit="1" customWidth="1"/>
    <col min="3080" max="3081" width="10.875" style="221" customWidth="1"/>
    <col min="3082" max="3082" width="4" style="221" customWidth="1"/>
    <col min="3083" max="3083" width="25.625" style="221" customWidth="1"/>
    <col min="3084" max="3084" width="3.875" style="221" customWidth="1"/>
    <col min="3085" max="3329" width="10.875" style="221" customWidth="1"/>
    <col min="3330" max="3330" width="13.75" style="221" customWidth="1"/>
    <col min="3331" max="3331" width="25.125" style="221" customWidth="1"/>
    <col min="3332" max="3332" width="3.375" style="221" customWidth="1"/>
    <col min="3333" max="3333" width="25.125" style="221" customWidth="1"/>
    <col min="3334" max="3334" width="3" style="221" customWidth="1"/>
    <col min="3335" max="3335" width="5.5" style="221" bestFit="1" customWidth="1"/>
    <col min="3336" max="3337" width="10.875" style="221" customWidth="1"/>
    <col min="3338" max="3338" width="4" style="221" customWidth="1"/>
    <col min="3339" max="3339" width="25.625" style="221" customWidth="1"/>
    <col min="3340" max="3340" width="3.875" style="221" customWidth="1"/>
    <col min="3341" max="3585" width="10.875" style="221" customWidth="1"/>
    <col min="3586" max="3586" width="13.75" style="221" customWidth="1"/>
    <col min="3587" max="3587" width="25.125" style="221" customWidth="1"/>
    <col min="3588" max="3588" width="3.375" style="221" customWidth="1"/>
    <col min="3589" max="3589" width="25.125" style="221" customWidth="1"/>
    <col min="3590" max="3590" width="3" style="221" customWidth="1"/>
    <col min="3591" max="3591" width="5.5" style="221" bestFit="1" customWidth="1"/>
    <col min="3592" max="3593" width="10.875" style="221" customWidth="1"/>
    <col min="3594" max="3594" width="4" style="221" customWidth="1"/>
    <col min="3595" max="3595" width="25.625" style="221" customWidth="1"/>
    <col min="3596" max="3596" width="3.875" style="221" customWidth="1"/>
    <col min="3597" max="3841" width="10.875" style="221" customWidth="1"/>
    <col min="3842" max="3842" width="13.75" style="221" customWidth="1"/>
    <col min="3843" max="3843" width="25.125" style="221" customWidth="1"/>
    <col min="3844" max="3844" width="3.375" style="221" customWidth="1"/>
    <col min="3845" max="3845" width="25.125" style="221" customWidth="1"/>
    <col min="3846" max="3846" width="3" style="221" customWidth="1"/>
    <col min="3847" max="3847" width="5.5" style="221" bestFit="1" customWidth="1"/>
    <col min="3848" max="3849" width="10.875" style="221" customWidth="1"/>
    <col min="3850" max="3850" width="4" style="221" customWidth="1"/>
    <col min="3851" max="3851" width="25.625" style="221" customWidth="1"/>
    <col min="3852" max="3852" width="3.875" style="221" customWidth="1"/>
    <col min="3853" max="4097" width="10.875" style="221" customWidth="1"/>
    <col min="4098" max="4098" width="13.75" style="221" customWidth="1"/>
    <col min="4099" max="4099" width="25.125" style="221" customWidth="1"/>
    <col min="4100" max="4100" width="3.375" style="221" customWidth="1"/>
    <col min="4101" max="4101" width="25.125" style="221" customWidth="1"/>
    <col min="4102" max="4102" width="3" style="221" customWidth="1"/>
    <col min="4103" max="4103" width="5.5" style="221" bestFit="1" customWidth="1"/>
    <col min="4104" max="4105" width="10.875" style="221" customWidth="1"/>
    <col min="4106" max="4106" width="4" style="221" customWidth="1"/>
    <col min="4107" max="4107" width="25.625" style="221" customWidth="1"/>
    <col min="4108" max="4108" width="3.875" style="221" customWidth="1"/>
    <col min="4109" max="4353" width="10.875" style="221" customWidth="1"/>
    <col min="4354" max="4354" width="13.75" style="221" customWidth="1"/>
    <col min="4355" max="4355" width="25.125" style="221" customWidth="1"/>
    <col min="4356" max="4356" width="3.375" style="221" customWidth="1"/>
    <col min="4357" max="4357" width="25.125" style="221" customWidth="1"/>
    <col min="4358" max="4358" width="3" style="221" customWidth="1"/>
    <col min="4359" max="4359" width="5.5" style="221" bestFit="1" customWidth="1"/>
    <col min="4360" max="4361" width="10.875" style="221" customWidth="1"/>
    <col min="4362" max="4362" width="4" style="221" customWidth="1"/>
    <col min="4363" max="4363" width="25.625" style="221" customWidth="1"/>
    <col min="4364" max="4364" width="3.875" style="221" customWidth="1"/>
    <col min="4365" max="4609" width="10.875" style="221" customWidth="1"/>
    <col min="4610" max="4610" width="13.75" style="221" customWidth="1"/>
    <col min="4611" max="4611" width="25.125" style="221" customWidth="1"/>
    <col min="4612" max="4612" width="3.375" style="221" customWidth="1"/>
    <col min="4613" max="4613" width="25.125" style="221" customWidth="1"/>
    <col min="4614" max="4614" width="3" style="221" customWidth="1"/>
    <col min="4615" max="4615" width="5.5" style="221" bestFit="1" customWidth="1"/>
    <col min="4616" max="4617" width="10.875" style="221" customWidth="1"/>
    <col min="4618" max="4618" width="4" style="221" customWidth="1"/>
    <col min="4619" max="4619" width="25.625" style="221" customWidth="1"/>
    <col min="4620" max="4620" width="3.875" style="221" customWidth="1"/>
    <col min="4621" max="4865" width="10.875" style="221" customWidth="1"/>
    <col min="4866" max="4866" width="13.75" style="221" customWidth="1"/>
    <col min="4867" max="4867" width="25.125" style="221" customWidth="1"/>
    <col min="4868" max="4868" width="3.375" style="221" customWidth="1"/>
    <col min="4869" max="4869" width="25.125" style="221" customWidth="1"/>
    <col min="4870" max="4870" width="3" style="221" customWidth="1"/>
    <col min="4871" max="4871" width="5.5" style="221" bestFit="1" customWidth="1"/>
    <col min="4872" max="4873" width="10.875" style="221" customWidth="1"/>
    <col min="4874" max="4874" width="4" style="221" customWidth="1"/>
    <col min="4875" max="4875" width="25.625" style="221" customWidth="1"/>
    <col min="4876" max="4876" width="3.875" style="221" customWidth="1"/>
    <col min="4877" max="5121" width="10.875" style="221" customWidth="1"/>
    <col min="5122" max="5122" width="13.75" style="221" customWidth="1"/>
    <col min="5123" max="5123" width="25.125" style="221" customWidth="1"/>
    <col min="5124" max="5124" width="3.375" style="221" customWidth="1"/>
    <col min="5125" max="5125" width="25.125" style="221" customWidth="1"/>
    <col min="5126" max="5126" width="3" style="221" customWidth="1"/>
    <col min="5127" max="5127" width="5.5" style="221" bestFit="1" customWidth="1"/>
    <col min="5128" max="5129" width="10.875" style="221" customWidth="1"/>
    <col min="5130" max="5130" width="4" style="221" customWidth="1"/>
    <col min="5131" max="5131" width="25.625" style="221" customWidth="1"/>
    <col min="5132" max="5132" width="3.875" style="221" customWidth="1"/>
    <col min="5133" max="5377" width="10.875" style="221" customWidth="1"/>
    <col min="5378" max="5378" width="13.75" style="221" customWidth="1"/>
    <col min="5379" max="5379" width="25.125" style="221" customWidth="1"/>
    <col min="5380" max="5380" width="3.375" style="221" customWidth="1"/>
    <col min="5381" max="5381" width="25.125" style="221" customWidth="1"/>
    <col min="5382" max="5382" width="3" style="221" customWidth="1"/>
    <col min="5383" max="5383" width="5.5" style="221" bestFit="1" customWidth="1"/>
    <col min="5384" max="5385" width="10.875" style="221" customWidth="1"/>
    <col min="5386" max="5386" width="4" style="221" customWidth="1"/>
    <col min="5387" max="5387" width="25.625" style="221" customWidth="1"/>
    <col min="5388" max="5388" width="3.875" style="221" customWidth="1"/>
    <col min="5389" max="5633" width="10.875" style="221" customWidth="1"/>
    <col min="5634" max="5634" width="13.75" style="221" customWidth="1"/>
    <col min="5635" max="5635" width="25.125" style="221" customWidth="1"/>
    <col min="5636" max="5636" width="3.375" style="221" customWidth="1"/>
    <col min="5637" max="5637" width="25.125" style="221" customWidth="1"/>
    <col min="5638" max="5638" width="3" style="221" customWidth="1"/>
    <col min="5639" max="5639" width="5.5" style="221" bestFit="1" customWidth="1"/>
    <col min="5640" max="5641" width="10.875" style="221" customWidth="1"/>
    <col min="5642" max="5642" width="4" style="221" customWidth="1"/>
    <col min="5643" max="5643" width="25.625" style="221" customWidth="1"/>
    <col min="5644" max="5644" width="3.875" style="221" customWidth="1"/>
    <col min="5645" max="5889" width="10.875" style="221" customWidth="1"/>
    <col min="5890" max="5890" width="13.75" style="221" customWidth="1"/>
    <col min="5891" max="5891" width="25.125" style="221" customWidth="1"/>
    <col min="5892" max="5892" width="3.375" style="221" customWidth="1"/>
    <col min="5893" max="5893" width="25.125" style="221" customWidth="1"/>
    <col min="5894" max="5894" width="3" style="221" customWidth="1"/>
    <col min="5895" max="5895" width="5.5" style="221" bestFit="1" customWidth="1"/>
    <col min="5896" max="5897" width="10.875" style="221" customWidth="1"/>
    <col min="5898" max="5898" width="4" style="221" customWidth="1"/>
    <col min="5899" max="5899" width="25.625" style="221" customWidth="1"/>
    <col min="5900" max="5900" width="3.875" style="221" customWidth="1"/>
    <col min="5901" max="6145" width="10.875" style="221" customWidth="1"/>
    <col min="6146" max="6146" width="13.75" style="221" customWidth="1"/>
    <col min="6147" max="6147" width="25.125" style="221" customWidth="1"/>
    <col min="6148" max="6148" width="3.375" style="221" customWidth="1"/>
    <col min="6149" max="6149" width="25.125" style="221" customWidth="1"/>
    <col min="6150" max="6150" width="3" style="221" customWidth="1"/>
    <col min="6151" max="6151" width="5.5" style="221" bestFit="1" customWidth="1"/>
    <col min="6152" max="6153" width="10.875" style="221" customWidth="1"/>
    <col min="6154" max="6154" width="4" style="221" customWidth="1"/>
    <col min="6155" max="6155" width="25.625" style="221" customWidth="1"/>
    <col min="6156" max="6156" width="3.875" style="221" customWidth="1"/>
    <col min="6157" max="6401" width="10.875" style="221" customWidth="1"/>
    <col min="6402" max="6402" width="13.75" style="221" customWidth="1"/>
    <col min="6403" max="6403" width="25.125" style="221" customWidth="1"/>
    <col min="6404" max="6404" width="3.375" style="221" customWidth="1"/>
    <col min="6405" max="6405" width="25.125" style="221" customWidth="1"/>
    <col min="6406" max="6406" width="3" style="221" customWidth="1"/>
    <col min="6407" max="6407" width="5.5" style="221" bestFit="1" customWidth="1"/>
    <col min="6408" max="6409" width="10.875" style="221" customWidth="1"/>
    <col min="6410" max="6410" width="4" style="221" customWidth="1"/>
    <col min="6411" max="6411" width="25.625" style="221" customWidth="1"/>
    <col min="6412" max="6412" width="3.875" style="221" customWidth="1"/>
    <col min="6413" max="6657" width="10.875" style="221" customWidth="1"/>
    <col min="6658" max="6658" width="13.75" style="221" customWidth="1"/>
    <col min="6659" max="6659" width="25.125" style="221" customWidth="1"/>
    <col min="6660" max="6660" width="3.375" style="221" customWidth="1"/>
    <col min="6661" max="6661" width="25.125" style="221" customWidth="1"/>
    <col min="6662" max="6662" width="3" style="221" customWidth="1"/>
    <col min="6663" max="6663" width="5.5" style="221" bestFit="1" customWidth="1"/>
    <col min="6664" max="6665" width="10.875" style="221" customWidth="1"/>
    <col min="6666" max="6666" width="4" style="221" customWidth="1"/>
    <col min="6667" max="6667" width="25.625" style="221" customWidth="1"/>
    <col min="6668" max="6668" width="3.875" style="221" customWidth="1"/>
    <col min="6669" max="6913" width="10.875" style="221" customWidth="1"/>
    <col min="6914" max="6914" width="13.75" style="221" customWidth="1"/>
    <col min="6915" max="6915" width="25.125" style="221" customWidth="1"/>
    <col min="6916" max="6916" width="3.375" style="221" customWidth="1"/>
    <col min="6917" max="6917" width="25.125" style="221" customWidth="1"/>
    <col min="6918" max="6918" width="3" style="221" customWidth="1"/>
    <col min="6919" max="6919" width="5.5" style="221" bestFit="1" customWidth="1"/>
    <col min="6920" max="6921" width="10.875" style="221" customWidth="1"/>
    <col min="6922" max="6922" width="4" style="221" customWidth="1"/>
    <col min="6923" max="6923" width="25.625" style="221" customWidth="1"/>
    <col min="6924" max="6924" width="3.875" style="221" customWidth="1"/>
    <col min="6925" max="7169" width="10.875" style="221" customWidth="1"/>
    <col min="7170" max="7170" width="13.75" style="221" customWidth="1"/>
    <col min="7171" max="7171" width="25.125" style="221" customWidth="1"/>
    <col min="7172" max="7172" width="3.375" style="221" customWidth="1"/>
    <col min="7173" max="7173" width="25.125" style="221" customWidth="1"/>
    <col min="7174" max="7174" width="3" style="221" customWidth="1"/>
    <col min="7175" max="7175" width="5.5" style="221" bestFit="1" customWidth="1"/>
    <col min="7176" max="7177" width="10.875" style="221" customWidth="1"/>
    <col min="7178" max="7178" width="4" style="221" customWidth="1"/>
    <col min="7179" max="7179" width="25.625" style="221" customWidth="1"/>
    <col min="7180" max="7180" width="3.875" style="221" customWidth="1"/>
    <col min="7181" max="7425" width="10.875" style="221" customWidth="1"/>
    <col min="7426" max="7426" width="13.75" style="221" customWidth="1"/>
    <col min="7427" max="7427" width="25.125" style="221" customWidth="1"/>
    <col min="7428" max="7428" width="3.375" style="221" customWidth="1"/>
    <col min="7429" max="7429" width="25.125" style="221" customWidth="1"/>
    <col min="7430" max="7430" width="3" style="221" customWidth="1"/>
    <col min="7431" max="7431" width="5.5" style="221" bestFit="1" customWidth="1"/>
    <col min="7432" max="7433" width="10.875" style="221" customWidth="1"/>
    <col min="7434" max="7434" width="4" style="221" customWidth="1"/>
    <col min="7435" max="7435" width="25.625" style="221" customWidth="1"/>
    <col min="7436" max="7436" width="3.875" style="221" customWidth="1"/>
    <col min="7437" max="7681" width="10.875" style="221" customWidth="1"/>
    <col min="7682" max="7682" width="13.75" style="221" customWidth="1"/>
    <col min="7683" max="7683" width="25.125" style="221" customWidth="1"/>
    <col min="7684" max="7684" width="3.375" style="221" customWidth="1"/>
    <col min="7685" max="7685" width="25.125" style="221" customWidth="1"/>
    <col min="7686" max="7686" width="3" style="221" customWidth="1"/>
    <col min="7687" max="7687" width="5.5" style="221" bestFit="1" customWidth="1"/>
    <col min="7688" max="7689" width="10.875" style="221" customWidth="1"/>
    <col min="7690" max="7690" width="4" style="221" customWidth="1"/>
    <col min="7691" max="7691" width="25.625" style="221" customWidth="1"/>
    <col min="7692" max="7692" width="3.875" style="221" customWidth="1"/>
    <col min="7693" max="7937" width="10.875" style="221" customWidth="1"/>
    <col min="7938" max="7938" width="13.75" style="221" customWidth="1"/>
    <col min="7939" max="7939" width="25.125" style="221" customWidth="1"/>
    <col min="7940" max="7940" width="3.375" style="221" customWidth="1"/>
    <col min="7941" max="7941" width="25.125" style="221" customWidth="1"/>
    <col min="7942" max="7942" width="3" style="221" customWidth="1"/>
    <col min="7943" max="7943" width="5.5" style="221" bestFit="1" customWidth="1"/>
    <col min="7944" max="7945" width="10.875" style="221" customWidth="1"/>
    <col min="7946" max="7946" width="4" style="221" customWidth="1"/>
    <col min="7947" max="7947" width="25.625" style="221" customWidth="1"/>
    <col min="7948" max="7948" width="3.875" style="221" customWidth="1"/>
    <col min="7949" max="8193" width="10.875" style="221" customWidth="1"/>
    <col min="8194" max="8194" width="13.75" style="221" customWidth="1"/>
    <col min="8195" max="8195" width="25.125" style="221" customWidth="1"/>
    <col min="8196" max="8196" width="3.375" style="221" customWidth="1"/>
    <col min="8197" max="8197" width="25.125" style="221" customWidth="1"/>
    <col min="8198" max="8198" width="3" style="221" customWidth="1"/>
    <col min="8199" max="8199" width="5.5" style="221" bestFit="1" customWidth="1"/>
    <col min="8200" max="8201" width="10.875" style="221" customWidth="1"/>
    <col min="8202" max="8202" width="4" style="221" customWidth="1"/>
    <col min="8203" max="8203" width="25.625" style="221" customWidth="1"/>
    <col min="8204" max="8204" width="3.875" style="221" customWidth="1"/>
    <col min="8205" max="8449" width="10.875" style="221" customWidth="1"/>
    <col min="8450" max="8450" width="13.75" style="221" customWidth="1"/>
    <col min="8451" max="8451" width="25.125" style="221" customWidth="1"/>
    <col min="8452" max="8452" width="3.375" style="221" customWidth="1"/>
    <col min="8453" max="8453" width="25.125" style="221" customWidth="1"/>
    <col min="8454" max="8454" width="3" style="221" customWidth="1"/>
    <col min="8455" max="8455" width="5.5" style="221" bestFit="1" customWidth="1"/>
    <col min="8456" max="8457" width="10.875" style="221" customWidth="1"/>
    <col min="8458" max="8458" width="4" style="221" customWidth="1"/>
    <col min="8459" max="8459" width="25.625" style="221" customWidth="1"/>
    <col min="8460" max="8460" width="3.875" style="221" customWidth="1"/>
    <col min="8461" max="8705" width="10.875" style="221" customWidth="1"/>
    <col min="8706" max="8706" width="13.75" style="221" customWidth="1"/>
    <col min="8707" max="8707" width="25.125" style="221" customWidth="1"/>
    <col min="8708" max="8708" width="3.375" style="221" customWidth="1"/>
    <col min="8709" max="8709" width="25.125" style="221" customWidth="1"/>
    <col min="8710" max="8710" width="3" style="221" customWidth="1"/>
    <col min="8711" max="8711" width="5.5" style="221" bestFit="1" customWidth="1"/>
    <col min="8712" max="8713" width="10.875" style="221" customWidth="1"/>
    <col min="8714" max="8714" width="4" style="221" customWidth="1"/>
    <col min="8715" max="8715" width="25.625" style="221" customWidth="1"/>
    <col min="8716" max="8716" width="3.875" style="221" customWidth="1"/>
    <col min="8717" max="8961" width="10.875" style="221" customWidth="1"/>
    <col min="8962" max="8962" width="13.75" style="221" customWidth="1"/>
    <col min="8963" max="8963" width="25.125" style="221" customWidth="1"/>
    <col min="8964" max="8964" width="3.375" style="221" customWidth="1"/>
    <col min="8965" max="8965" width="25.125" style="221" customWidth="1"/>
    <col min="8966" max="8966" width="3" style="221" customWidth="1"/>
    <col min="8967" max="8967" width="5.5" style="221" bestFit="1" customWidth="1"/>
    <col min="8968" max="8969" width="10.875" style="221" customWidth="1"/>
    <col min="8970" max="8970" width="4" style="221" customWidth="1"/>
    <col min="8971" max="8971" width="25.625" style="221" customWidth="1"/>
    <col min="8972" max="8972" width="3.875" style="221" customWidth="1"/>
    <col min="8973" max="9217" width="10.875" style="221" customWidth="1"/>
    <col min="9218" max="9218" width="13.75" style="221" customWidth="1"/>
    <col min="9219" max="9219" width="25.125" style="221" customWidth="1"/>
    <col min="9220" max="9220" width="3.375" style="221" customWidth="1"/>
    <col min="9221" max="9221" width="25.125" style="221" customWidth="1"/>
    <col min="9222" max="9222" width="3" style="221" customWidth="1"/>
    <col min="9223" max="9223" width="5.5" style="221" bestFit="1" customWidth="1"/>
    <col min="9224" max="9225" width="10.875" style="221" customWidth="1"/>
    <col min="9226" max="9226" width="4" style="221" customWidth="1"/>
    <col min="9227" max="9227" width="25.625" style="221" customWidth="1"/>
    <col min="9228" max="9228" width="3.875" style="221" customWidth="1"/>
    <col min="9229" max="9473" width="10.875" style="221" customWidth="1"/>
    <col min="9474" max="9474" width="13.75" style="221" customWidth="1"/>
    <col min="9475" max="9475" width="25.125" style="221" customWidth="1"/>
    <col min="9476" max="9476" width="3.375" style="221" customWidth="1"/>
    <col min="9477" max="9477" width="25.125" style="221" customWidth="1"/>
    <col min="9478" max="9478" width="3" style="221" customWidth="1"/>
    <col min="9479" max="9479" width="5.5" style="221" bestFit="1" customWidth="1"/>
    <col min="9480" max="9481" width="10.875" style="221" customWidth="1"/>
    <col min="9482" max="9482" width="4" style="221" customWidth="1"/>
    <col min="9483" max="9483" width="25.625" style="221" customWidth="1"/>
    <col min="9484" max="9484" width="3.875" style="221" customWidth="1"/>
    <col min="9485" max="9729" width="10.875" style="221" customWidth="1"/>
    <col min="9730" max="9730" width="13.75" style="221" customWidth="1"/>
    <col min="9731" max="9731" width="25.125" style="221" customWidth="1"/>
    <col min="9732" max="9732" width="3.375" style="221" customWidth="1"/>
    <col min="9733" max="9733" width="25.125" style="221" customWidth="1"/>
    <col min="9734" max="9734" width="3" style="221" customWidth="1"/>
    <col min="9735" max="9735" width="5.5" style="221" bestFit="1" customWidth="1"/>
    <col min="9736" max="9737" width="10.875" style="221" customWidth="1"/>
    <col min="9738" max="9738" width="4" style="221" customWidth="1"/>
    <col min="9739" max="9739" width="25.625" style="221" customWidth="1"/>
    <col min="9740" max="9740" width="3.875" style="221" customWidth="1"/>
    <col min="9741" max="9985" width="10.875" style="221" customWidth="1"/>
    <col min="9986" max="9986" width="13.75" style="221" customWidth="1"/>
    <col min="9987" max="9987" width="25.125" style="221" customWidth="1"/>
    <col min="9988" max="9988" width="3.375" style="221" customWidth="1"/>
    <col min="9989" max="9989" width="25.125" style="221" customWidth="1"/>
    <col min="9990" max="9990" width="3" style="221" customWidth="1"/>
    <col min="9991" max="9991" width="5.5" style="221" bestFit="1" customWidth="1"/>
    <col min="9992" max="9993" width="10.875" style="221" customWidth="1"/>
    <col min="9994" max="9994" width="4" style="221" customWidth="1"/>
    <col min="9995" max="9995" width="25.625" style="221" customWidth="1"/>
    <col min="9996" max="9996" width="3.875" style="221" customWidth="1"/>
    <col min="9997" max="10241" width="10.875" style="221" customWidth="1"/>
    <col min="10242" max="10242" width="13.75" style="221" customWidth="1"/>
    <col min="10243" max="10243" width="25.125" style="221" customWidth="1"/>
    <col min="10244" max="10244" width="3.375" style="221" customWidth="1"/>
    <col min="10245" max="10245" width="25.125" style="221" customWidth="1"/>
    <col min="10246" max="10246" width="3" style="221" customWidth="1"/>
    <col min="10247" max="10247" width="5.5" style="221" bestFit="1" customWidth="1"/>
    <col min="10248" max="10249" width="10.875" style="221" customWidth="1"/>
    <col min="10250" max="10250" width="4" style="221" customWidth="1"/>
    <col min="10251" max="10251" width="25.625" style="221" customWidth="1"/>
    <col min="10252" max="10252" width="3.875" style="221" customWidth="1"/>
    <col min="10253" max="10497" width="10.875" style="221" customWidth="1"/>
    <col min="10498" max="10498" width="13.75" style="221" customWidth="1"/>
    <col min="10499" max="10499" width="25.125" style="221" customWidth="1"/>
    <col min="10500" max="10500" width="3.375" style="221" customWidth="1"/>
    <col min="10501" max="10501" width="25.125" style="221" customWidth="1"/>
    <col min="10502" max="10502" width="3" style="221" customWidth="1"/>
    <col min="10503" max="10503" width="5.5" style="221" bestFit="1" customWidth="1"/>
    <col min="10504" max="10505" width="10.875" style="221" customWidth="1"/>
    <col min="10506" max="10506" width="4" style="221" customWidth="1"/>
    <col min="10507" max="10507" width="25.625" style="221" customWidth="1"/>
    <col min="10508" max="10508" width="3.875" style="221" customWidth="1"/>
    <col min="10509" max="10753" width="10.875" style="221" customWidth="1"/>
    <col min="10754" max="10754" width="13.75" style="221" customWidth="1"/>
    <col min="10755" max="10755" width="25.125" style="221" customWidth="1"/>
    <col min="10756" max="10756" width="3.375" style="221" customWidth="1"/>
    <col min="10757" max="10757" width="25.125" style="221" customWidth="1"/>
    <col min="10758" max="10758" width="3" style="221" customWidth="1"/>
    <col min="10759" max="10759" width="5.5" style="221" bestFit="1" customWidth="1"/>
    <col min="10760" max="10761" width="10.875" style="221" customWidth="1"/>
    <col min="10762" max="10762" width="4" style="221" customWidth="1"/>
    <col min="10763" max="10763" width="25.625" style="221" customWidth="1"/>
    <col min="10764" max="10764" width="3.875" style="221" customWidth="1"/>
    <col min="10765" max="11009" width="10.875" style="221" customWidth="1"/>
    <col min="11010" max="11010" width="13.75" style="221" customWidth="1"/>
    <col min="11011" max="11011" width="25.125" style="221" customWidth="1"/>
    <col min="11012" max="11012" width="3.375" style="221" customWidth="1"/>
    <col min="11013" max="11013" width="25.125" style="221" customWidth="1"/>
    <col min="11014" max="11014" width="3" style="221" customWidth="1"/>
    <col min="11015" max="11015" width="5.5" style="221" bestFit="1" customWidth="1"/>
    <col min="11016" max="11017" width="10.875" style="221" customWidth="1"/>
    <col min="11018" max="11018" width="4" style="221" customWidth="1"/>
    <col min="11019" max="11019" width="25.625" style="221" customWidth="1"/>
    <col min="11020" max="11020" width="3.875" style="221" customWidth="1"/>
    <col min="11021" max="11265" width="10.875" style="221" customWidth="1"/>
    <col min="11266" max="11266" width="13.75" style="221" customWidth="1"/>
    <col min="11267" max="11267" width="25.125" style="221" customWidth="1"/>
    <col min="11268" max="11268" width="3.375" style="221" customWidth="1"/>
    <col min="11269" max="11269" width="25.125" style="221" customWidth="1"/>
    <col min="11270" max="11270" width="3" style="221" customWidth="1"/>
    <col min="11271" max="11271" width="5.5" style="221" bestFit="1" customWidth="1"/>
    <col min="11272" max="11273" width="10.875" style="221" customWidth="1"/>
    <col min="11274" max="11274" width="4" style="221" customWidth="1"/>
    <col min="11275" max="11275" width="25.625" style="221" customWidth="1"/>
    <col min="11276" max="11276" width="3.875" style="221" customWidth="1"/>
    <col min="11277" max="11521" width="10.875" style="221" customWidth="1"/>
    <col min="11522" max="11522" width="13.75" style="221" customWidth="1"/>
    <col min="11523" max="11523" width="25.125" style="221" customWidth="1"/>
    <col min="11524" max="11524" width="3.375" style="221" customWidth="1"/>
    <col min="11525" max="11525" width="25.125" style="221" customWidth="1"/>
    <col min="11526" max="11526" width="3" style="221" customWidth="1"/>
    <col min="11527" max="11527" width="5.5" style="221" bestFit="1" customWidth="1"/>
    <col min="11528" max="11529" width="10.875" style="221" customWidth="1"/>
    <col min="11530" max="11530" width="4" style="221" customWidth="1"/>
    <col min="11531" max="11531" width="25.625" style="221" customWidth="1"/>
    <col min="11532" max="11532" width="3.875" style="221" customWidth="1"/>
    <col min="11533" max="11777" width="10.875" style="221" customWidth="1"/>
    <col min="11778" max="11778" width="13.75" style="221" customWidth="1"/>
    <col min="11779" max="11779" width="25.125" style="221" customWidth="1"/>
    <col min="11780" max="11780" width="3.375" style="221" customWidth="1"/>
    <col min="11781" max="11781" width="25.125" style="221" customWidth="1"/>
    <col min="11782" max="11782" width="3" style="221" customWidth="1"/>
    <col min="11783" max="11783" width="5.5" style="221" bestFit="1" customWidth="1"/>
    <col min="11784" max="11785" width="10.875" style="221" customWidth="1"/>
    <col min="11786" max="11786" width="4" style="221" customWidth="1"/>
    <col min="11787" max="11787" width="25.625" style="221" customWidth="1"/>
    <col min="11788" max="11788" width="3.875" style="221" customWidth="1"/>
    <col min="11789" max="12033" width="10.875" style="221" customWidth="1"/>
    <col min="12034" max="12034" width="13.75" style="221" customWidth="1"/>
    <col min="12035" max="12035" width="25.125" style="221" customWidth="1"/>
    <col min="12036" max="12036" width="3.375" style="221" customWidth="1"/>
    <col min="12037" max="12037" width="25.125" style="221" customWidth="1"/>
    <col min="12038" max="12038" width="3" style="221" customWidth="1"/>
    <col min="12039" max="12039" width="5.5" style="221" bestFit="1" customWidth="1"/>
    <col min="12040" max="12041" width="10.875" style="221" customWidth="1"/>
    <col min="12042" max="12042" width="4" style="221" customWidth="1"/>
    <col min="12043" max="12043" width="25.625" style="221" customWidth="1"/>
    <col min="12044" max="12044" width="3.875" style="221" customWidth="1"/>
    <col min="12045" max="12289" width="10.875" style="221" customWidth="1"/>
    <col min="12290" max="12290" width="13.75" style="221" customWidth="1"/>
    <col min="12291" max="12291" width="25.125" style="221" customWidth="1"/>
    <col min="12292" max="12292" width="3.375" style="221" customWidth="1"/>
    <col min="12293" max="12293" width="25.125" style="221" customWidth="1"/>
    <col min="12294" max="12294" width="3" style="221" customWidth="1"/>
    <col min="12295" max="12295" width="5.5" style="221" bestFit="1" customWidth="1"/>
    <col min="12296" max="12297" width="10.875" style="221" customWidth="1"/>
    <col min="12298" max="12298" width="4" style="221" customWidth="1"/>
    <col min="12299" max="12299" width="25.625" style="221" customWidth="1"/>
    <col min="12300" max="12300" width="3.875" style="221" customWidth="1"/>
    <col min="12301" max="12545" width="10.875" style="221" customWidth="1"/>
    <col min="12546" max="12546" width="13.75" style="221" customWidth="1"/>
    <col min="12547" max="12547" width="25.125" style="221" customWidth="1"/>
    <col min="12548" max="12548" width="3.375" style="221" customWidth="1"/>
    <col min="12549" max="12549" width="25.125" style="221" customWidth="1"/>
    <col min="12550" max="12550" width="3" style="221" customWidth="1"/>
    <col min="12551" max="12551" width="5.5" style="221" bestFit="1" customWidth="1"/>
    <col min="12552" max="12553" width="10.875" style="221" customWidth="1"/>
    <col min="12554" max="12554" width="4" style="221" customWidth="1"/>
    <col min="12555" max="12555" width="25.625" style="221" customWidth="1"/>
    <col min="12556" max="12556" width="3.875" style="221" customWidth="1"/>
    <col min="12557" max="12801" width="10.875" style="221" customWidth="1"/>
    <col min="12802" max="12802" width="13.75" style="221" customWidth="1"/>
    <col min="12803" max="12803" width="25.125" style="221" customWidth="1"/>
    <col min="12804" max="12804" width="3.375" style="221" customWidth="1"/>
    <col min="12805" max="12805" width="25.125" style="221" customWidth="1"/>
    <col min="12806" max="12806" width="3" style="221" customWidth="1"/>
    <col min="12807" max="12807" width="5.5" style="221" bestFit="1" customWidth="1"/>
    <col min="12808" max="12809" width="10.875" style="221" customWidth="1"/>
    <col min="12810" max="12810" width="4" style="221" customWidth="1"/>
    <col min="12811" max="12811" width="25.625" style="221" customWidth="1"/>
    <col min="12812" max="12812" width="3.875" style="221" customWidth="1"/>
    <col min="12813" max="13057" width="10.875" style="221" customWidth="1"/>
    <col min="13058" max="13058" width="13.75" style="221" customWidth="1"/>
    <col min="13059" max="13059" width="25.125" style="221" customWidth="1"/>
    <col min="13060" max="13060" width="3.375" style="221" customWidth="1"/>
    <col min="13061" max="13061" width="25.125" style="221" customWidth="1"/>
    <col min="13062" max="13062" width="3" style="221" customWidth="1"/>
    <col min="13063" max="13063" width="5.5" style="221" bestFit="1" customWidth="1"/>
    <col min="13064" max="13065" width="10.875" style="221" customWidth="1"/>
    <col min="13066" max="13066" width="4" style="221" customWidth="1"/>
    <col min="13067" max="13067" width="25.625" style="221" customWidth="1"/>
    <col min="13068" max="13068" width="3.875" style="221" customWidth="1"/>
    <col min="13069" max="13313" width="10.875" style="221" customWidth="1"/>
    <col min="13314" max="13314" width="13.75" style="221" customWidth="1"/>
    <col min="13315" max="13315" width="25.125" style="221" customWidth="1"/>
    <col min="13316" max="13316" width="3.375" style="221" customWidth="1"/>
    <col min="13317" max="13317" width="25.125" style="221" customWidth="1"/>
    <col min="13318" max="13318" width="3" style="221" customWidth="1"/>
    <col min="13319" max="13319" width="5.5" style="221" bestFit="1" customWidth="1"/>
    <col min="13320" max="13321" width="10.875" style="221" customWidth="1"/>
    <col min="13322" max="13322" width="4" style="221" customWidth="1"/>
    <col min="13323" max="13323" width="25.625" style="221" customWidth="1"/>
    <col min="13324" max="13324" width="3.875" style="221" customWidth="1"/>
    <col min="13325" max="13569" width="10.875" style="221" customWidth="1"/>
    <col min="13570" max="13570" width="13.75" style="221" customWidth="1"/>
    <col min="13571" max="13571" width="25.125" style="221" customWidth="1"/>
    <col min="13572" max="13572" width="3.375" style="221" customWidth="1"/>
    <col min="13573" max="13573" width="25.125" style="221" customWidth="1"/>
    <col min="13574" max="13574" width="3" style="221" customWidth="1"/>
    <col min="13575" max="13575" width="5.5" style="221" bestFit="1" customWidth="1"/>
    <col min="13576" max="13577" width="10.875" style="221" customWidth="1"/>
    <col min="13578" max="13578" width="4" style="221" customWidth="1"/>
    <col min="13579" max="13579" width="25.625" style="221" customWidth="1"/>
    <col min="13580" max="13580" width="3.875" style="221" customWidth="1"/>
    <col min="13581" max="13825" width="10.875" style="221" customWidth="1"/>
    <col min="13826" max="13826" width="13.75" style="221" customWidth="1"/>
    <col min="13827" max="13827" width="25.125" style="221" customWidth="1"/>
    <col min="13828" max="13828" width="3.375" style="221" customWidth="1"/>
    <col min="13829" max="13829" width="25.125" style="221" customWidth="1"/>
    <col min="13830" max="13830" width="3" style="221" customWidth="1"/>
    <col min="13831" max="13831" width="5.5" style="221" bestFit="1" customWidth="1"/>
    <col min="13832" max="13833" width="10.875" style="221" customWidth="1"/>
    <col min="13834" max="13834" width="4" style="221" customWidth="1"/>
    <col min="13835" max="13835" width="25.625" style="221" customWidth="1"/>
    <col min="13836" max="13836" width="3.875" style="221" customWidth="1"/>
    <col min="13837" max="14081" width="10.875" style="221" customWidth="1"/>
    <col min="14082" max="14082" width="13.75" style="221" customWidth="1"/>
    <col min="14083" max="14083" width="25.125" style="221" customWidth="1"/>
    <col min="14084" max="14084" width="3.375" style="221" customWidth="1"/>
    <col min="14085" max="14085" width="25.125" style="221" customWidth="1"/>
    <col min="14086" max="14086" width="3" style="221" customWidth="1"/>
    <col min="14087" max="14087" width="5.5" style="221" bestFit="1" customWidth="1"/>
    <col min="14088" max="14089" width="10.875" style="221" customWidth="1"/>
    <col min="14090" max="14090" width="4" style="221" customWidth="1"/>
    <col min="14091" max="14091" width="25.625" style="221" customWidth="1"/>
    <col min="14092" max="14092" width="3.875" style="221" customWidth="1"/>
    <col min="14093" max="14337" width="10.875" style="221" customWidth="1"/>
    <col min="14338" max="14338" width="13.75" style="221" customWidth="1"/>
    <col min="14339" max="14339" width="25.125" style="221" customWidth="1"/>
    <col min="14340" max="14340" width="3.375" style="221" customWidth="1"/>
    <col min="14341" max="14341" width="25.125" style="221" customWidth="1"/>
    <col min="14342" max="14342" width="3" style="221" customWidth="1"/>
    <col min="14343" max="14343" width="5.5" style="221" bestFit="1" customWidth="1"/>
    <col min="14344" max="14345" width="10.875" style="221" customWidth="1"/>
    <col min="14346" max="14346" width="4" style="221" customWidth="1"/>
    <col min="14347" max="14347" width="25.625" style="221" customWidth="1"/>
    <col min="14348" max="14348" width="3.875" style="221" customWidth="1"/>
    <col min="14349" max="14593" width="10.875" style="221" customWidth="1"/>
    <col min="14594" max="14594" width="13.75" style="221" customWidth="1"/>
    <col min="14595" max="14595" width="25.125" style="221" customWidth="1"/>
    <col min="14596" max="14596" width="3.375" style="221" customWidth="1"/>
    <col min="14597" max="14597" width="25.125" style="221" customWidth="1"/>
    <col min="14598" max="14598" width="3" style="221" customWidth="1"/>
    <col min="14599" max="14599" width="5.5" style="221" bestFit="1" customWidth="1"/>
    <col min="14600" max="14601" width="10.875" style="221" customWidth="1"/>
    <col min="14602" max="14602" width="4" style="221" customWidth="1"/>
    <col min="14603" max="14603" width="25.625" style="221" customWidth="1"/>
    <col min="14604" max="14604" width="3.875" style="221" customWidth="1"/>
    <col min="14605" max="14849" width="10.875" style="221" customWidth="1"/>
    <col min="14850" max="14850" width="13.75" style="221" customWidth="1"/>
    <col min="14851" max="14851" width="25.125" style="221" customWidth="1"/>
    <col min="14852" max="14852" width="3.375" style="221" customWidth="1"/>
    <col min="14853" max="14853" width="25.125" style="221" customWidth="1"/>
    <col min="14854" max="14854" width="3" style="221" customWidth="1"/>
    <col min="14855" max="14855" width="5.5" style="221" bestFit="1" customWidth="1"/>
    <col min="14856" max="14857" width="10.875" style="221" customWidth="1"/>
    <col min="14858" max="14858" width="4" style="221" customWidth="1"/>
    <col min="14859" max="14859" width="25.625" style="221" customWidth="1"/>
    <col min="14860" max="14860" width="3.875" style="221" customWidth="1"/>
    <col min="14861" max="15105" width="10.875" style="221" customWidth="1"/>
    <col min="15106" max="15106" width="13.75" style="221" customWidth="1"/>
    <col min="15107" max="15107" width="25.125" style="221" customWidth="1"/>
    <col min="15108" max="15108" width="3.375" style="221" customWidth="1"/>
    <col min="15109" max="15109" width="25.125" style="221" customWidth="1"/>
    <col min="15110" max="15110" width="3" style="221" customWidth="1"/>
    <col min="15111" max="15111" width="5.5" style="221" bestFit="1" customWidth="1"/>
    <col min="15112" max="15113" width="10.875" style="221" customWidth="1"/>
    <col min="15114" max="15114" width="4" style="221" customWidth="1"/>
    <col min="15115" max="15115" width="25.625" style="221" customWidth="1"/>
    <col min="15116" max="15116" width="3.875" style="221" customWidth="1"/>
    <col min="15117" max="15361" width="10.875" style="221" customWidth="1"/>
    <col min="15362" max="15362" width="13.75" style="221" customWidth="1"/>
    <col min="15363" max="15363" width="25.125" style="221" customWidth="1"/>
    <col min="15364" max="15364" width="3.375" style="221" customWidth="1"/>
    <col min="15365" max="15365" width="25.125" style="221" customWidth="1"/>
    <col min="15366" max="15366" width="3" style="221" customWidth="1"/>
    <col min="15367" max="15367" width="5.5" style="221" bestFit="1" customWidth="1"/>
    <col min="15368" max="15369" width="10.875" style="221" customWidth="1"/>
    <col min="15370" max="15370" width="4" style="221" customWidth="1"/>
    <col min="15371" max="15371" width="25.625" style="221" customWidth="1"/>
    <col min="15372" max="15372" width="3.875" style="221" customWidth="1"/>
    <col min="15373" max="15617" width="10.875" style="221" customWidth="1"/>
    <col min="15618" max="15618" width="13.75" style="221" customWidth="1"/>
    <col min="15619" max="15619" width="25.125" style="221" customWidth="1"/>
    <col min="15620" max="15620" width="3.375" style="221" customWidth="1"/>
    <col min="15621" max="15621" width="25.125" style="221" customWidth="1"/>
    <col min="15622" max="15622" width="3" style="221" customWidth="1"/>
    <col min="15623" max="15623" width="5.5" style="221" bestFit="1" customWidth="1"/>
    <col min="15624" max="15625" width="10.875" style="221" customWidth="1"/>
    <col min="15626" max="15626" width="4" style="221" customWidth="1"/>
    <col min="15627" max="15627" width="25.625" style="221" customWidth="1"/>
    <col min="15628" max="15628" width="3.875" style="221" customWidth="1"/>
    <col min="15629" max="15873" width="10.875" style="221" customWidth="1"/>
    <col min="15874" max="15874" width="13.75" style="221" customWidth="1"/>
    <col min="15875" max="15875" width="25.125" style="221" customWidth="1"/>
    <col min="15876" max="15876" width="3.375" style="221" customWidth="1"/>
    <col min="15877" max="15877" width="25.125" style="221" customWidth="1"/>
    <col min="15878" max="15878" width="3" style="221" customWidth="1"/>
    <col min="15879" max="15879" width="5.5" style="221" bestFit="1" customWidth="1"/>
    <col min="15880" max="15881" width="10.875" style="221" customWidth="1"/>
    <col min="15882" max="15882" width="4" style="221" customWidth="1"/>
    <col min="15883" max="15883" width="25.625" style="221" customWidth="1"/>
    <col min="15884" max="15884" width="3.875" style="221" customWidth="1"/>
    <col min="15885" max="16129" width="10.875" style="221" customWidth="1"/>
    <col min="16130" max="16130" width="13.75" style="221" customWidth="1"/>
    <col min="16131" max="16131" width="25.125" style="221" customWidth="1"/>
    <col min="16132" max="16132" width="3.375" style="221" customWidth="1"/>
    <col min="16133" max="16133" width="25.125" style="221" customWidth="1"/>
    <col min="16134" max="16134" width="3" style="221" customWidth="1"/>
    <col min="16135" max="16135" width="5.5" style="221" bestFit="1" customWidth="1"/>
    <col min="16136" max="16137" width="10.875" style="221" customWidth="1"/>
    <col min="16138" max="16138" width="4" style="221" customWidth="1"/>
    <col min="16139" max="16139" width="25.625" style="221" customWidth="1"/>
    <col min="16140" max="16140" width="3.875" style="221" customWidth="1"/>
    <col min="16141" max="16382" width="10.875" style="221" customWidth="1"/>
    <col min="16383" max="16384" width="10.875" style="221"/>
  </cols>
  <sheetData>
    <row r="1" spans="2:23" ht="30" customHeight="1"/>
    <row r="2" spans="2:23" ht="12" customHeight="1">
      <c r="B2" s="222"/>
      <c r="C2" s="222"/>
      <c r="D2" s="222"/>
      <c r="E2" s="222"/>
      <c r="F2" s="222"/>
      <c r="G2" s="222"/>
      <c r="H2" s="222"/>
      <c r="I2" s="222"/>
      <c r="J2" s="222"/>
      <c r="K2" s="222"/>
      <c r="L2" s="153"/>
    </row>
    <row r="3" spans="2:23" ht="18" customHeight="1">
      <c r="B3" s="1136" t="s">
        <v>1766</v>
      </c>
      <c r="C3" s="6"/>
      <c r="D3" s="1962"/>
      <c r="E3" s="1963"/>
      <c r="F3" s="222"/>
      <c r="G3" s="222"/>
      <c r="H3" s="222"/>
      <c r="I3" s="222"/>
      <c r="J3" s="222"/>
      <c r="K3" s="222"/>
    </row>
    <row r="4" spans="2:23" ht="19.899999999999999" customHeight="1">
      <c r="B4" s="2095" t="s">
        <v>1255</v>
      </c>
      <c r="C4" s="2095"/>
      <c r="D4" s="2095"/>
      <c r="E4" s="2095"/>
      <c r="F4" s="2095"/>
      <c r="G4" s="2095"/>
      <c r="H4" s="2095"/>
      <c r="I4" s="2095"/>
      <c r="J4" s="2095"/>
      <c r="K4" s="2095"/>
      <c r="L4" s="2095"/>
    </row>
    <row r="5" spans="2:23" ht="19.899999999999999" customHeight="1">
      <c r="B5" s="1964" t="s">
        <v>1738</v>
      </c>
      <c r="C5" s="1964"/>
      <c r="D5" s="1965" t="str">
        <f>IF(応募申請書!T13="","",応募申請書!T13)</f>
        <v/>
      </c>
      <c r="E5" s="1965"/>
      <c r="F5" s="1965"/>
      <c r="G5" s="1965"/>
      <c r="H5" s="1965"/>
      <c r="I5" s="1965"/>
      <c r="J5" s="1965"/>
      <c r="K5" s="1965"/>
      <c r="L5" s="1965"/>
    </row>
    <row r="6" spans="2:23" ht="19.899999999999999" customHeight="1">
      <c r="B6" s="1964" t="s">
        <v>1739</v>
      </c>
      <c r="C6" s="1964"/>
      <c r="D6" s="1966" t="str">
        <f>IF(応募申請書!H33="","",応募申請書!H33)</f>
        <v/>
      </c>
      <c r="E6" s="1966"/>
      <c r="F6" s="1966"/>
      <c r="G6" s="1966"/>
      <c r="H6" s="1966"/>
      <c r="I6" s="1966"/>
      <c r="J6" s="1966"/>
      <c r="K6" s="1966"/>
      <c r="L6" s="1966"/>
    </row>
    <row r="7" spans="2:23" ht="12" customHeight="1">
      <c r="B7" s="223"/>
      <c r="C7" s="223"/>
      <c r="D7" s="223"/>
      <c r="E7" s="223"/>
      <c r="F7" s="223"/>
      <c r="G7" s="223"/>
      <c r="J7" s="228"/>
      <c r="K7" s="228"/>
      <c r="L7" s="223"/>
    </row>
    <row r="8" spans="2:23" ht="12" customHeight="1" thickBot="1">
      <c r="B8" s="297" t="s">
        <v>1273</v>
      </c>
      <c r="C8" s="223"/>
      <c r="D8" s="223"/>
      <c r="E8" s="223"/>
      <c r="F8" s="223"/>
      <c r="G8" s="223"/>
      <c r="J8" s="228"/>
      <c r="K8" s="228"/>
      <c r="L8" s="223"/>
    </row>
    <row r="9" spans="2:23" ht="18" customHeight="1" thickBot="1">
      <c r="B9" s="1967" t="s">
        <v>1269</v>
      </c>
      <c r="C9" s="1968"/>
      <c r="D9" s="1968"/>
      <c r="E9" s="937" t="str">
        <f>IF(別添３_実施計画書まとめ!$F$39="","",別添３_実施計画書まとめ!$F$39)</f>
        <v/>
      </c>
      <c r="F9" s="310" t="s">
        <v>1292</v>
      </c>
      <c r="G9" s="307"/>
      <c r="I9" s="1974" t="s">
        <v>3925</v>
      </c>
      <c r="J9" s="1975"/>
      <c r="K9" s="1976" t="str">
        <f>IF($C$20="","",IF($E$20="","",IF($C$20&lt;$E$20,"比例",IF($C$20&gt;$E$20,"1/2キャップ"))))</f>
        <v/>
      </c>
      <c r="L9" s="1977"/>
    </row>
    <row r="10" spans="2:23" s="224" customFormat="1" ht="18" customHeight="1">
      <c r="B10" s="1978" t="s">
        <v>1272</v>
      </c>
      <c r="C10" s="1979"/>
      <c r="D10" s="1979"/>
      <c r="E10" s="938" t="str">
        <f>IF(I16="","",I16)</f>
        <v/>
      </c>
      <c r="F10" s="312" t="s">
        <v>1293</v>
      </c>
      <c r="G10" s="309"/>
      <c r="N10" s="1980"/>
      <c r="O10" s="1980"/>
      <c r="P10" s="1980"/>
      <c r="Q10" s="1980"/>
      <c r="R10" s="1980"/>
      <c r="S10" s="1980"/>
      <c r="T10" s="1980"/>
      <c r="U10" s="1980"/>
      <c r="V10" s="1980"/>
      <c r="W10" s="1980"/>
    </row>
    <row r="11" spans="2:23" s="224" customFormat="1" ht="18" customHeight="1" thickBot="1">
      <c r="B11" s="1981" t="s">
        <v>1154</v>
      </c>
      <c r="C11" s="1982"/>
      <c r="D11" s="1982"/>
      <c r="E11" s="939">
        <v>7700</v>
      </c>
      <c r="F11" s="311" t="s">
        <v>1294</v>
      </c>
      <c r="G11" s="308"/>
      <c r="N11" s="1980"/>
      <c r="O11" s="1980"/>
      <c r="P11" s="1980"/>
      <c r="Q11" s="1980"/>
      <c r="R11" s="1980"/>
      <c r="S11" s="1980"/>
      <c r="T11" s="1980"/>
      <c r="U11" s="1980"/>
      <c r="V11" s="1980"/>
      <c r="W11" s="1980"/>
    </row>
    <row r="12" spans="2:23" s="224" customFormat="1" ht="18" customHeight="1" thickBot="1">
      <c r="N12" s="1980"/>
      <c r="O12" s="1980"/>
      <c r="P12" s="1980"/>
      <c r="Q12" s="1980"/>
      <c r="R12" s="1980"/>
      <c r="S12" s="1980"/>
      <c r="T12" s="1980"/>
      <c r="U12" s="1980"/>
      <c r="V12" s="1980"/>
      <c r="W12" s="1980"/>
    </row>
    <row r="13" spans="2:23" s="224" customFormat="1" ht="12" customHeight="1">
      <c r="B13" s="1983" t="s">
        <v>1144</v>
      </c>
      <c r="C13" s="1986" t="s">
        <v>1274</v>
      </c>
      <c r="D13" s="1943"/>
      <c r="E13" s="1943" t="s">
        <v>1276</v>
      </c>
      <c r="F13" s="1943"/>
      <c r="G13" s="1943" t="s">
        <v>1271</v>
      </c>
      <c r="H13" s="1943"/>
      <c r="I13" s="1943" t="s">
        <v>1277</v>
      </c>
      <c r="J13" s="1943"/>
      <c r="K13" s="1943" t="s">
        <v>1278</v>
      </c>
      <c r="L13" s="1944"/>
      <c r="N13" s="1980"/>
      <c r="O13" s="1980"/>
      <c r="P13" s="1980"/>
      <c r="Q13" s="1980"/>
      <c r="R13" s="1980"/>
      <c r="S13" s="1980"/>
      <c r="T13" s="1980"/>
      <c r="U13" s="1980"/>
      <c r="V13" s="1980"/>
      <c r="W13" s="1980"/>
    </row>
    <row r="14" spans="2:23" ht="15" customHeight="1">
      <c r="B14" s="1984"/>
      <c r="C14" s="1945" t="s">
        <v>1275</v>
      </c>
      <c r="D14" s="1946"/>
      <c r="E14" s="1969" t="s">
        <v>1279</v>
      </c>
      <c r="F14" s="1969"/>
      <c r="G14" s="1970" t="s">
        <v>1291</v>
      </c>
      <c r="H14" s="1971"/>
      <c r="I14" s="1972" t="s">
        <v>1280</v>
      </c>
      <c r="J14" s="1969"/>
      <c r="K14" s="1972" t="s">
        <v>1749</v>
      </c>
      <c r="L14" s="1973"/>
      <c r="N14" s="1980"/>
      <c r="O14" s="1980"/>
      <c r="P14" s="1980"/>
      <c r="Q14" s="1980"/>
      <c r="R14" s="1980"/>
      <c r="S14" s="1980"/>
      <c r="T14" s="1980"/>
      <c r="U14" s="1980"/>
      <c r="V14" s="1980"/>
      <c r="W14" s="1980"/>
    </row>
    <row r="15" spans="2:23" ht="12" customHeight="1">
      <c r="B15" s="1984"/>
      <c r="C15" s="866"/>
      <c r="D15" s="867"/>
      <c r="E15" s="868"/>
      <c r="F15" s="869"/>
      <c r="G15" s="1949" t="s">
        <v>1288</v>
      </c>
      <c r="H15" s="1948"/>
      <c r="I15" s="870"/>
      <c r="J15" s="871"/>
      <c r="K15" s="870"/>
      <c r="L15" s="872"/>
      <c r="N15" s="234"/>
      <c r="O15" s="234"/>
      <c r="P15" s="234"/>
      <c r="Q15" s="234"/>
      <c r="R15" s="234"/>
      <c r="S15" s="234"/>
      <c r="T15" s="234"/>
      <c r="U15" s="234"/>
      <c r="V15" s="234"/>
      <c r="W15" s="234"/>
    </row>
    <row r="16" spans="2:23" ht="21.75" customHeight="1">
      <c r="B16" s="1984"/>
      <c r="C16" s="940" t="str">
        <f>IF(別添３_実施計画書まとめ!K27="","",別添３_実施計画書まとめ!K27)</f>
        <v/>
      </c>
      <c r="D16" s="873" t="s">
        <v>1270</v>
      </c>
      <c r="E16" s="874"/>
      <c r="F16" s="873" t="s">
        <v>1270</v>
      </c>
      <c r="G16" s="941" t="str">
        <f>IF(C16="","",$C$16-$E$16)</f>
        <v/>
      </c>
      <c r="H16" s="873" t="s">
        <v>1270</v>
      </c>
      <c r="I16" s="942" t="str">
        <f>IF(G35="","",G35)</f>
        <v/>
      </c>
      <c r="J16" s="873" t="s">
        <v>1270</v>
      </c>
      <c r="K16" s="875">
        <v>50000000</v>
      </c>
      <c r="L16" s="876" t="s">
        <v>1270</v>
      </c>
      <c r="N16" s="1904" t="s">
        <v>1748</v>
      </c>
      <c r="O16" s="1904"/>
      <c r="P16" s="1904"/>
      <c r="Q16" s="1904"/>
      <c r="R16" s="1904"/>
      <c r="S16" s="1904"/>
      <c r="T16" s="1904"/>
      <c r="U16" s="1904"/>
      <c r="V16" s="1904"/>
      <c r="W16" s="1323"/>
    </row>
    <row r="17" spans="2:23" ht="12" customHeight="1">
      <c r="B17" s="1984"/>
      <c r="C17" s="1954" t="s">
        <v>1281</v>
      </c>
      <c r="D17" s="1955"/>
      <c r="E17" s="1955" t="s">
        <v>1282</v>
      </c>
      <c r="F17" s="1955"/>
      <c r="G17" s="1955" t="s">
        <v>1283</v>
      </c>
      <c r="H17" s="1955"/>
      <c r="I17" s="1955" t="s">
        <v>3938</v>
      </c>
      <c r="J17" s="1955"/>
      <c r="K17" s="1955" t="s">
        <v>3940</v>
      </c>
      <c r="L17" s="1956"/>
      <c r="N17" s="1904"/>
      <c r="O17" s="1904"/>
      <c r="P17" s="1904"/>
      <c r="Q17" s="1904"/>
      <c r="R17" s="1904"/>
      <c r="S17" s="1904"/>
      <c r="T17" s="1904"/>
      <c r="U17" s="1904"/>
      <c r="V17" s="1904"/>
      <c r="W17" s="1323"/>
    </row>
    <row r="18" spans="2:23" ht="15" customHeight="1">
      <c r="B18" s="1984"/>
      <c r="C18" s="1945" t="s">
        <v>1284</v>
      </c>
      <c r="D18" s="1946"/>
      <c r="E18" s="1957" t="s">
        <v>1285</v>
      </c>
      <c r="F18" s="1946"/>
      <c r="G18" s="1958" t="s">
        <v>1286</v>
      </c>
      <c r="H18" s="1959"/>
      <c r="I18" s="1958" t="s">
        <v>3939</v>
      </c>
      <c r="J18" s="1959"/>
      <c r="K18" s="1957" t="s">
        <v>3941</v>
      </c>
      <c r="L18" s="1960"/>
      <c r="N18" s="1904"/>
      <c r="O18" s="1904"/>
      <c r="P18" s="1904"/>
      <c r="Q18" s="1904"/>
      <c r="R18" s="1904"/>
      <c r="S18" s="1904"/>
      <c r="T18" s="1904"/>
      <c r="U18" s="1904"/>
      <c r="V18" s="1904"/>
      <c r="W18" s="1323"/>
    </row>
    <row r="19" spans="2:23" ht="12" customHeight="1">
      <c r="B19" s="1984"/>
      <c r="C19" s="1947" t="s">
        <v>1289</v>
      </c>
      <c r="D19" s="1948"/>
      <c r="E19" s="1949" t="s">
        <v>1290</v>
      </c>
      <c r="F19" s="1948"/>
      <c r="G19" s="1949"/>
      <c r="H19" s="1948"/>
      <c r="I19" s="1949"/>
      <c r="J19" s="1948"/>
      <c r="K19" s="1949" t="s">
        <v>1295</v>
      </c>
      <c r="L19" s="1950"/>
      <c r="N19" s="1322"/>
      <c r="O19" s="1322"/>
      <c r="P19" s="1322"/>
      <c r="Q19" s="1322"/>
      <c r="R19" s="1322"/>
      <c r="S19" s="1322"/>
      <c r="T19" s="1322"/>
      <c r="U19" s="1322"/>
      <c r="V19" s="1322"/>
      <c r="W19" s="1323"/>
    </row>
    <row r="20" spans="2:23" ht="21.75" customHeight="1" thickBot="1">
      <c r="B20" s="1985"/>
      <c r="C20" s="944" t="str">
        <f>IF(E9="","",$E$9*$E$11)</f>
        <v/>
      </c>
      <c r="D20" s="877" t="s">
        <v>1270</v>
      </c>
      <c r="E20" s="943" t="str">
        <f>IFERROR(ROUNDDOWN($E$10*1/2,0),"")</f>
        <v/>
      </c>
      <c r="F20" s="877" t="s">
        <v>1270</v>
      </c>
      <c r="G20" s="943" t="str">
        <f>IF($C$20&lt;$E$20,$C$20,IF($C$20&gt;$E$20,$E$20,$C$20))</f>
        <v/>
      </c>
      <c r="H20" s="877" t="s">
        <v>1270</v>
      </c>
      <c r="I20" s="943" t="str">
        <f>IF($G$16&lt;$G$20,$G$16,IF($G$16&gt;$G$20,$G$20,$G$16))</f>
        <v/>
      </c>
      <c r="J20" s="877" t="s">
        <v>1270</v>
      </c>
      <c r="K20" s="943" t="str">
        <f>IF(C20="","",TRUNC(IF($K$16&lt;$I$20,$K$16,IF($K$16&gt;$I$20,$I$20,$K$16)),-3))</f>
        <v/>
      </c>
      <c r="L20" s="878" t="s">
        <v>1270</v>
      </c>
      <c r="N20" s="1324"/>
      <c r="O20" s="1324"/>
      <c r="P20" s="1324"/>
      <c r="Q20" s="1325"/>
      <c r="R20" s="1325"/>
      <c r="S20" s="1325"/>
      <c r="T20" s="1325"/>
      <c r="U20" s="1325"/>
      <c r="V20" s="1325"/>
      <c r="W20" s="1323"/>
    </row>
    <row r="21" spans="2:23" ht="15" customHeight="1" thickBot="1">
      <c r="B21" s="879"/>
      <c r="C21" s="880"/>
      <c r="D21" s="880"/>
      <c r="E21" s="880"/>
      <c r="F21" s="880"/>
      <c r="G21" s="880"/>
      <c r="H21" s="880"/>
      <c r="I21" s="880"/>
      <c r="J21" s="880"/>
      <c r="K21" s="880"/>
      <c r="L21" s="880"/>
      <c r="N21" s="1326"/>
      <c r="O21" s="1326"/>
      <c r="P21" s="1327"/>
      <c r="Q21" s="1326"/>
      <c r="R21" s="1326"/>
      <c r="S21" s="1328"/>
      <c r="T21" s="1329"/>
      <c r="U21" s="1329"/>
      <c r="V21" s="1330"/>
      <c r="W21" s="1323"/>
    </row>
    <row r="22" spans="2:23" ht="21.75" customHeight="1">
      <c r="B22" s="1951" t="s">
        <v>1528</v>
      </c>
      <c r="C22" s="1952"/>
      <c r="D22" s="1952"/>
      <c r="E22" s="1952"/>
      <c r="F22" s="1952"/>
      <c r="G22" s="1952"/>
      <c r="H22" s="1952"/>
      <c r="I22" s="1952"/>
      <c r="J22" s="1952"/>
      <c r="K22" s="1952"/>
      <c r="L22" s="1953"/>
      <c r="N22" s="1324"/>
      <c r="O22" s="1324"/>
      <c r="P22" s="1324"/>
      <c r="Q22" s="1324"/>
      <c r="R22" s="1324"/>
      <c r="S22" s="1324"/>
      <c r="T22" s="1331"/>
      <c r="U22" s="1331"/>
      <c r="V22" s="1331"/>
      <c r="W22" s="1323"/>
    </row>
    <row r="23" spans="2:23" ht="18" customHeight="1">
      <c r="B23" s="1930" t="s">
        <v>1145</v>
      </c>
      <c r="C23" s="1931"/>
      <c r="D23" s="1931"/>
      <c r="E23" s="1931"/>
      <c r="F23" s="1931"/>
      <c r="G23" s="1932" t="s">
        <v>1146</v>
      </c>
      <c r="H23" s="1933"/>
      <c r="I23" s="1934" t="s">
        <v>1147</v>
      </c>
      <c r="J23" s="1931"/>
      <c r="K23" s="1931"/>
      <c r="L23" s="1935"/>
      <c r="N23" s="1329"/>
      <c r="O23" s="1329"/>
      <c r="P23" s="1332"/>
      <c r="Q23" s="1333"/>
      <c r="R23" s="1333"/>
      <c r="S23" s="1328"/>
      <c r="T23" s="1331"/>
      <c r="U23" s="1331"/>
      <c r="V23" s="1331"/>
      <c r="W23" s="1323"/>
    </row>
    <row r="24" spans="2:23" ht="25.15" customHeight="1">
      <c r="B24" s="1936"/>
      <c r="C24" s="1937"/>
      <c r="D24" s="1937"/>
      <c r="E24" s="1937"/>
      <c r="F24" s="1937"/>
      <c r="G24" s="1938"/>
      <c r="H24" s="1939"/>
      <c r="I24" s="1940"/>
      <c r="J24" s="1941"/>
      <c r="K24" s="1941"/>
      <c r="L24" s="1942"/>
      <c r="N24" s="1904" t="s">
        <v>1744</v>
      </c>
      <c r="O24" s="1904"/>
      <c r="P24" s="1904"/>
      <c r="Q24" s="1904"/>
      <c r="R24" s="1904"/>
      <c r="S24" s="1904"/>
      <c r="T24" s="1904"/>
      <c r="U24" s="1904"/>
      <c r="V24" s="1904"/>
      <c r="W24" s="1904"/>
    </row>
    <row r="25" spans="2:23" ht="25.15" customHeight="1">
      <c r="B25" s="1923"/>
      <c r="C25" s="1924"/>
      <c r="D25" s="1924"/>
      <c r="E25" s="1924"/>
      <c r="F25" s="1924"/>
      <c r="G25" s="1925"/>
      <c r="H25" s="1926"/>
      <c r="I25" s="1927"/>
      <c r="J25" s="1928"/>
      <c r="K25" s="1928"/>
      <c r="L25" s="1929"/>
    </row>
    <row r="26" spans="2:23" ht="25.15" customHeight="1">
      <c r="B26" s="1923"/>
      <c r="C26" s="1924"/>
      <c r="D26" s="1924"/>
      <c r="E26" s="1924"/>
      <c r="F26" s="1924"/>
      <c r="G26" s="1925"/>
      <c r="H26" s="1926"/>
      <c r="I26" s="1927"/>
      <c r="J26" s="1928"/>
      <c r="K26" s="1928"/>
      <c r="L26" s="1929"/>
    </row>
    <row r="27" spans="2:23" ht="25.15" customHeight="1">
      <c r="B27" s="1923"/>
      <c r="C27" s="1924"/>
      <c r="D27" s="1924"/>
      <c r="E27" s="1924"/>
      <c r="F27" s="1924"/>
      <c r="G27" s="1925"/>
      <c r="H27" s="1926"/>
      <c r="I27" s="1927"/>
      <c r="J27" s="1928"/>
      <c r="K27" s="1928"/>
      <c r="L27" s="1929"/>
    </row>
    <row r="28" spans="2:23" ht="25.15" customHeight="1">
      <c r="B28" s="1923"/>
      <c r="C28" s="1924"/>
      <c r="D28" s="1924"/>
      <c r="E28" s="1924"/>
      <c r="F28" s="1924"/>
      <c r="G28" s="1925"/>
      <c r="H28" s="1926"/>
      <c r="I28" s="1927"/>
      <c r="J28" s="1928"/>
      <c r="K28" s="1928"/>
      <c r="L28" s="1929"/>
    </row>
    <row r="29" spans="2:23" ht="25.15" customHeight="1">
      <c r="B29" s="1923"/>
      <c r="C29" s="1924"/>
      <c r="D29" s="1924"/>
      <c r="E29" s="1924"/>
      <c r="F29" s="1924"/>
      <c r="G29" s="1925"/>
      <c r="H29" s="1926"/>
      <c r="I29" s="1927"/>
      <c r="J29" s="1928"/>
      <c r="K29" s="1928"/>
      <c r="L29" s="1929"/>
    </row>
    <row r="30" spans="2:23" ht="25.15" customHeight="1">
      <c r="B30" s="1909"/>
      <c r="C30" s="1910"/>
      <c r="D30" s="1910"/>
      <c r="E30" s="1910"/>
      <c r="F30" s="1910"/>
      <c r="G30" s="1911"/>
      <c r="H30" s="1912"/>
      <c r="I30" s="1913"/>
      <c r="J30" s="1914"/>
      <c r="K30" s="1914"/>
      <c r="L30" s="1915"/>
    </row>
    <row r="31" spans="2:23" ht="25.15" customHeight="1">
      <c r="B31" s="1909"/>
      <c r="C31" s="1910"/>
      <c r="D31" s="1910"/>
      <c r="E31" s="1910"/>
      <c r="F31" s="1910"/>
      <c r="G31" s="1911"/>
      <c r="H31" s="1912"/>
      <c r="I31" s="1913"/>
      <c r="J31" s="1914"/>
      <c r="K31" s="1914"/>
      <c r="L31" s="1915"/>
    </row>
    <row r="32" spans="2:23" ht="25.15" customHeight="1">
      <c r="B32" s="1916"/>
      <c r="C32" s="1917"/>
      <c r="D32" s="1917"/>
      <c r="E32" s="1917"/>
      <c r="F32" s="1917"/>
      <c r="G32" s="1918"/>
      <c r="H32" s="1919"/>
      <c r="I32" s="1920"/>
      <c r="J32" s="1921"/>
      <c r="K32" s="1921"/>
      <c r="L32" s="1922"/>
    </row>
    <row r="33" spans="2:23" ht="18" customHeight="1">
      <c r="B33" s="1895" t="s">
        <v>1148</v>
      </c>
      <c r="C33" s="1896"/>
      <c r="D33" s="1896"/>
      <c r="E33" s="235"/>
      <c r="F33" s="229"/>
      <c r="G33" s="1897" t="str">
        <f>IF(G24="","",SUM(G24:G32))</f>
        <v/>
      </c>
      <c r="H33" s="1898"/>
      <c r="I33" s="298"/>
      <c r="J33" s="299"/>
      <c r="K33" s="299"/>
      <c r="L33" s="300"/>
    </row>
    <row r="34" spans="2:23" ht="18" customHeight="1" thickBot="1">
      <c r="B34" s="1899" t="s">
        <v>1149</v>
      </c>
      <c r="C34" s="1900"/>
      <c r="D34" s="1900"/>
      <c r="E34" s="236"/>
      <c r="F34" s="230"/>
      <c r="G34" s="1901">
        <v>0</v>
      </c>
      <c r="H34" s="1902"/>
      <c r="I34" s="301"/>
      <c r="J34" s="178"/>
      <c r="K34" s="178"/>
      <c r="L34" s="302"/>
      <c r="M34" s="1903" t="s">
        <v>3955</v>
      </c>
      <c r="N34" s="1904"/>
      <c r="O34" s="1904"/>
      <c r="P34" s="1904"/>
      <c r="Q34" s="1904"/>
      <c r="R34" s="1904"/>
      <c r="S34" s="1904"/>
      <c r="T34" s="1904"/>
      <c r="U34" s="1904"/>
      <c r="V34" s="1904"/>
      <c r="W34" s="1904"/>
    </row>
    <row r="35" spans="2:23" ht="19.5" customHeight="1" thickTop="1" thickBot="1">
      <c r="B35" s="1905" t="s">
        <v>14</v>
      </c>
      <c r="C35" s="1906"/>
      <c r="D35" s="1906"/>
      <c r="E35" s="237"/>
      <c r="F35" s="306"/>
      <c r="G35" s="1907" t="str">
        <f>IF(G33="","",G33+G34)</f>
        <v/>
      </c>
      <c r="H35" s="1908"/>
      <c r="I35" s="303"/>
      <c r="J35" s="304"/>
      <c r="K35" s="304"/>
      <c r="L35" s="305"/>
    </row>
    <row r="36" spans="2:23" ht="19.5" customHeight="1" thickBot="1">
      <c r="B36" s="225"/>
      <c r="C36" s="226"/>
      <c r="D36" s="226"/>
      <c r="E36" s="226"/>
      <c r="F36" s="226"/>
      <c r="G36" s="226"/>
      <c r="H36" s="227"/>
      <c r="I36" s="227"/>
      <c r="J36" s="227"/>
      <c r="K36" s="227"/>
      <c r="L36" s="227"/>
    </row>
    <row r="37" spans="2:23" ht="22.5" customHeight="1" thickBot="1">
      <c r="B37" s="1887" t="s">
        <v>1150</v>
      </c>
      <c r="C37" s="1888"/>
      <c r="D37" s="1888"/>
      <c r="E37" s="1888"/>
      <c r="F37" s="1888"/>
      <c r="G37" s="1888"/>
      <c r="H37" s="1888"/>
      <c r="I37" s="1888"/>
      <c r="J37" s="1888"/>
      <c r="K37" s="1888"/>
      <c r="L37" s="1888"/>
      <c r="N37" s="1961" t="s">
        <v>3960</v>
      </c>
      <c r="O37" s="1961"/>
      <c r="P37" s="1961"/>
      <c r="Q37" s="1961"/>
      <c r="R37" s="1961"/>
      <c r="S37" s="1961"/>
      <c r="T37" s="1961"/>
      <c r="U37" s="1961"/>
      <c r="V37" s="1961"/>
      <c r="W37" s="1961"/>
    </row>
    <row r="38" spans="2:23" ht="34.9" customHeight="1">
      <c r="B38" s="1889" t="s">
        <v>1151</v>
      </c>
      <c r="C38" s="1890"/>
      <c r="D38" s="1891" t="s">
        <v>1152</v>
      </c>
      <c r="E38" s="1892"/>
      <c r="F38" s="1890"/>
      <c r="G38" s="1891" t="s">
        <v>1153</v>
      </c>
      <c r="H38" s="1890"/>
      <c r="I38" s="1893" t="s">
        <v>1256</v>
      </c>
      <c r="J38" s="1894"/>
      <c r="K38" s="1893" t="s">
        <v>1257</v>
      </c>
      <c r="L38" s="1894"/>
    </row>
    <row r="39" spans="2:23" ht="19.899999999999999" customHeight="1">
      <c r="B39" s="1861"/>
      <c r="C39" s="1862"/>
      <c r="D39" s="1865"/>
      <c r="E39" s="1866"/>
      <c r="F39" s="1862"/>
      <c r="G39" s="1865"/>
      <c r="H39" s="1862"/>
      <c r="I39" s="1869"/>
      <c r="J39" s="1870"/>
      <c r="K39" s="1871" t="str">
        <f>IF(I39="","",G39*I39)</f>
        <v/>
      </c>
      <c r="L39" s="1872"/>
    </row>
    <row r="40" spans="2:23" ht="19.899999999999999" customHeight="1">
      <c r="B40" s="1877"/>
      <c r="C40" s="1878"/>
      <c r="D40" s="1879"/>
      <c r="E40" s="1880"/>
      <c r="F40" s="1881"/>
      <c r="G40" s="1882"/>
      <c r="H40" s="1878"/>
      <c r="I40" s="1883" t="str">
        <f>IF(I39="","",ROUNDDOWN(I39*1.1,0))</f>
        <v/>
      </c>
      <c r="J40" s="1884"/>
      <c r="K40" s="1885" t="str">
        <f>IF(I40="","",G39*I40)</f>
        <v/>
      </c>
      <c r="L40" s="1886"/>
    </row>
    <row r="41" spans="2:23" ht="19.899999999999999" customHeight="1">
      <c r="B41" s="1861"/>
      <c r="C41" s="1862"/>
      <c r="D41" s="1865"/>
      <c r="E41" s="1866"/>
      <c r="F41" s="1862"/>
      <c r="G41" s="1865"/>
      <c r="H41" s="1862"/>
      <c r="I41" s="1869"/>
      <c r="J41" s="1870"/>
      <c r="K41" s="1871" t="str">
        <f t="shared" ref="K41" si="0">IF(I41="","",G41*I41)</f>
        <v/>
      </c>
      <c r="L41" s="1872"/>
    </row>
    <row r="42" spans="2:23" ht="19.899999999999999" customHeight="1">
      <c r="B42" s="1877"/>
      <c r="C42" s="1878"/>
      <c r="D42" s="1879"/>
      <c r="E42" s="1880"/>
      <c r="F42" s="1881"/>
      <c r="G42" s="1882"/>
      <c r="H42" s="1878"/>
      <c r="I42" s="1883" t="str">
        <f>IF(I41="","",ROUNDDOWN(I41*1.1,0))</f>
        <v/>
      </c>
      <c r="J42" s="1884"/>
      <c r="K42" s="1885" t="str">
        <f t="shared" ref="K42" si="1">IF(I42="","",G41*I42)</f>
        <v/>
      </c>
      <c r="L42" s="1886"/>
    </row>
    <row r="43" spans="2:23" ht="19.899999999999999" customHeight="1">
      <c r="B43" s="1861"/>
      <c r="C43" s="1862"/>
      <c r="D43" s="1865"/>
      <c r="E43" s="1866"/>
      <c r="F43" s="1862"/>
      <c r="G43" s="1865"/>
      <c r="H43" s="1862"/>
      <c r="I43" s="1869"/>
      <c r="J43" s="1870"/>
      <c r="K43" s="1871" t="str">
        <f t="shared" ref="K43" si="2">IF(I43="","",G43*I43)</f>
        <v/>
      </c>
      <c r="L43" s="1872"/>
    </row>
    <row r="44" spans="2:23" ht="19.899999999999999" customHeight="1">
      <c r="B44" s="1877"/>
      <c r="C44" s="1878"/>
      <c r="D44" s="1879"/>
      <c r="E44" s="1880"/>
      <c r="F44" s="1881"/>
      <c r="G44" s="1882"/>
      <c r="H44" s="1878"/>
      <c r="I44" s="1883" t="str">
        <f>IF(I43="","",ROUNDDOWN(I43*1.1,0))</f>
        <v/>
      </c>
      <c r="J44" s="1884"/>
      <c r="K44" s="1885" t="str">
        <f t="shared" ref="K44" si="3">IF(I44="","",G43*I44)</f>
        <v/>
      </c>
      <c r="L44" s="1886"/>
    </row>
    <row r="45" spans="2:23" ht="19.899999999999999" customHeight="1">
      <c r="B45" s="1861"/>
      <c r="C45" s="1862"/>
      <c r="D45" s="1865"/>
      <c r="E45" s="1866"/>
      <c r="F45" s="1862"/>
      <c r="G45" s="1865"/>
      <c r="H45" s="1862"/>
      <c r="I45" s="1869"/>
      <c r="J45" s="1870"/>
      <c r="K45" s="1871" t="str">
        <f t="shared" ref="K45" si="4">IF(I45="","",G45*I45)</f>
        <v/>
      </c>
      <c r="L45" s="1872"/>
    </row>
    <row r="46" spans="2:23" ht="19.899999999999999" customHeight="1">
      <c r="B46" s="1877"/>
      <c r="C46" s="1878"/>
      <c r="D46" s="1879"/>
      <c r="E46" s="1880"/>
      <c r="F46" s="1881"/>
      <c r="G46" s="1882"/>
      <c r="H46" s="1878"/>
      <c r="I46" s="1883" t="str">
        <f>IF(I45="","",ROUNDDOWN(I45*1.1,0))</f>
        <v/>
      </c>
      <c r="J46" s="1884"/>
      <c r="K46" s="1885" t="str">
        <f t="shared" ref="K46" si="5">IF(I46="","",G45*I46)</f>
        <v/>
      </c>
      <c r="L46" s="1886"/>
    </row>
    <row r="47" spans="2:23" ht="19.899999999999999" customHeight="1">
      <c r="B47" s="1861"/>
      <c r="C47" s="1862"/>
      <c r="D47" s="1865"/>
      <c r="E47" s="1866"/>
      <c r="F47" s="1862"/>
      <c r="G47" s="1865"/>
      <c r="H47" s="1862"/>
      <c r="I47" s="1869"/>
      <c r="J47" s="1870"/>
      <c r="K47" s="1871" t="str">
        <f t="shared" ref="K47" si="6">IF(I47="","",G47*I47)</f>
        <v/>
      </c>
      <c r="L47" s="1872"/>
    </row>
    <row r="48" spans="2:23" ht="19.899999999999999" customHeight="1" thickBot="1">
      <c r="B48" s="1863"/>
      <c r="C48" s="1864"/>
      <c r="D48" s="1867"/>
      <c r="E48" s="1868"/>
      <c r="F48" s="1864"/>
      <c r="G48" s="1867"/>
      <c r="H48" s="1864"/>
      <c r="I48" s="1873" t="str">
        <f>IF(I47="","",ROUNDDOWN(I47*1.1,0))</f>
        <v/>
      </c>
      <c r="J48" s="1874"/>
      <c r="K48" s="1875" t="str">
        <f t="shared" ref="K48" si="7">IF(I48="","",G47*I48)</f>
        <v/>
      </c>
      <c r="L48" s="1876"/>
    </row>
    <row r="49" spans="2:25" ht="12" customHeight="1"/>
    <row r="50" spans="2:25" ht="24" customHeight="1">
      <c r="B50" s="1860" t="s">
        <v>3942</v>
      </c>
      <c r="C50" s="1860"/>
      <c r="D50" s="1860"/>
      <c r="E50" s="1860"/>
      <c r="F50" s="1860"/>
      <c r="G50" s="1860"/>
      <c r="H50" s="1860"/>
      <c r="I50" s="1860"/>
      <c r="J50" s="1860"/>
      <c r="K50" s="1860"/>
      <c r="L50" s="1860"/>
      <c r="N50" s="252"/>
      <c r="O50" s="252"/>
      <c r="P50" s="252"/>
      <c r="Q50" s="252"/>
      <c r="R50" s="252"/>
      <c r="S50" s="252"/>
      <c r="T50" s="252"/>
      <c r="U50" s="252"/>
      <c r="V50" s="252"/>
      <c r="W50" s="252"/>
      <c r="X50" s="252"/>
      <c r="Y50" s="252"/>
    </row>
    <row r="51" spans="2:25">
      <c r="B51" s="296"/>
      <c r="C51" s="296"/>
      <c r="D51" s="296"/>
      <c r="E51" s="296"/>
      <c r="F51" s="296"/>
      <c r="G51" s="296"/>
      <c r="H51" s="296"/>
      <c r="I51" s="296"/>
      <c r="J51" s="296"/>
      <c r="K51" s="296"/>
      <c r="L51" s="296"/>
    </row>
  </sheetData>
  <sheetProtection selectLockedCells="1"/>
  <mergeCells count="122">
    <mergeCell ref="N37:W37"/>
    <mergeCell ref="D3:E3"/>
    <mergeCell ref="B4:L4"/>
    <mergeCell ref="B5:C5"/>
    <mergeCell ref="D5:L5"/>
    <mergeCell ref="B6:C6"/>
    <mergeCell ref="D6:L6"/>
    <mergeCell ref="B9:D9"/>
    <mergeCell ref="E14:F14"/>
    <mergeCell ref="G14:H14"/>
    <mergeCell ref="I14:J14"/>
    <mergeCell ref="K14:L14"/>
    <mergeCell ref="I9:J9"/>
    <mergeCell ref="K9:L9"/>
    <mergeCell ref="G15:H15"/>
    <mergeCell ref="N16:V18"/>
    <mergeCell ref="B10:D10"/>
    <mergeCell ref="N10:W14"/>
    <mergeCell ref="B11:D11"/>
    <mergeCell ref="B13:B20"/>
    <mergeCell ref="C13:D13"/>
    <mergeCell ref="E13:F13"/>
    <mergeCell ref="G13:H13"/>
    <mergeCell ref="I13:J13"/>
    <mergeCell ref="K13:L13"/>
    <mergeCell ref="C14:D14"/>
    <mergeCell ref="C19:D19"/>
    <mergeCell ref="E19:F19"/>
    <mergeCell ref="G19:H19"/>
    <mergeCell ref="I19:J19"/>
    <mergeCell ref="K19:L19"/>
    <mergeCell ref="B22:L22"/>
    <mergeCell ref="C17:D17"/>
    <mergeCell ref="E17:F17"/>
    <mergeCell ref="G17:H17"/>
    <mergeCell ref="I17:J17"/>
    <mergeCell ref="K17:L17"/>
    <mergeCell ref="C18:D18"/>
    <mergeCell ref="E18:F18"/>
    <mergeCell ref="G18:H18"/>
    <mergeCell ref="I18:J18"/>
    <mergeCell ref="K18:L18"/>
    <mergeCell ref="N24:W24"/>
    <mergeCell ref="B25:F25"/>
    <mergeCell ref="G25:H25"/>
    <mergeCell ref="I25:L25"/>
    <mergeCell ref="B26:F26"/>
    <mergeCell ref="G26:H26"/>
    <mergeCell ref="I26:L26"/>
    <mergeCell ref="B23:F23"/>
    <mergeCell ref="G23:H23"/>
    <mergeCell ref="I23:L23"/>
    <mergeCell ref="B24:F24"/>
    <mergeCell ref="G24:H24"/>
    <mergeCell ref="I24:L24"/>
    <mergeCell ref="B29:F29"/>
    <mergeCell ref="G29:H29"/>
    <mergeCell ref="I29:L29"/>
    <mergeCell ref="B30:F30"/>
    <mergeCell ref="G30:H30"/>
    <mergeCell ref="I30:L30"/>
    <mergeCell ref="B27:F27"/>
    <mergeCell ref="G27:H27"/>
    <mergeCell ref="I27:L27"/>
    <mergeCell ref="B28:F28"/>
    <mergeCell ref="G28:H28"/>
    <mergeCell ref="I28:L28"/>
    <mergeCell ref="B33:D33"/>
    <mergeCell ref="G33:H33"/>
    <mergeCell ref="B34:D34"/>
    <mergeCell ref="G34:H34"/>
    <mergeCell ref="M34:W34"/>
    <mergeCell ref="B35:D35"/>
    <mergeCell ref="G35:H35"/>
    <mergeCell ref="B31:F31"/>
    <mergeCell ref="G31:H31"/>
    <mergeCell ref="I31:L31"/>
    <mergeCell ref="B32:F32"/>
    <mergeCell ref="G32:H32"/>
    <mergeCell ref="I32:L32"/>
    <mergeCell ref="B39:C40"/>
    <mergeCell ref="D39:F40"/>
    <mergeCell ref="G39:H40"/>
    <mergeCell ref="I39:J39"/>
    <mergeCell ref="K39:L39"/>
    <mergeCell ref="I40:J40"/>
    <mergeCell ref="K40:L40"/>
    <mergeCell ref="B37:L37"/>
    <mergeCell ref="B38:C38"/>
    <mergeCell ref="D38:F38"/>
    <mergeCell ref="G38:H38"/>
    <mergeCell ref="I38:J38"/>
    <mergeCell ref="K38:L38"/>
    <mergeCell ref="B43:C44"/>
    <mergeCell ref="D43:F44"/>
    <mergeCell ref="G43:H44"/>
    <mergeCell ref="I43:J43"/>
    <mergeCell ref="K43:L43"/>
    <mergeCell ref="I44:J44"/>
    <mergeCell ref="K44:L44"/>
    <mergeCell ref="B41:C42"/>
    <mergeCell ref="D41:F42"/>
    <mergeCell ref="G41:H42"/>
    <mergeCell ref="I41:J41"/>
    <mergeCell ref="K41:L41"/>
    <mergeCell ref="I42:J42"/>
    <mergeCell ref="K42:L42"/>
    <mergeCell ref="B50:L50"/>
    <mergeCell ref="B47:C48"/>
    <mergeCell ref="D47:F48"/>
    <mergeCell ref="G47:H48"/>
    <mergeCell ref="I47:J47"/>
    <mergeCell ref="K47:L47"/>
    <mergeCell ref="I48:J48"/>
    <mergeCell ref="K48:L48"/>
    <mergeCell ref="B45:C46"/>
    <mergeCell ref="D45:F46"/>
    <mergeCell ref="G45:H46"/>
    <mergeCell ref="I45:J45"/>
    <mergeCell ref="K45:L45"/>
    <mergeCell ref="I46:J46"/>
    <mergeCell ref="K46:L46"/>
  </mergeCells>
  <phoneticPr fontId="65"/>
  <conditionalFormatting sqref="B39:H48">
    <cfRule type="containsBlanks" dxfId="42" priority="4">
      <formula>LEN(TRIM(B39))=0</formula>
    </cfRule>
  </conditionalFormatting>
  <conditionalFormatting sqref="B24:L32">
    <cfRule type="containsBlanks" dxfId="41" priority="17">
      <formula>LEN(TRIM(B24))=0</formula>
    </cfRule>
  </conditionalFormatting>
  <conditionalFormatting sqref="D5:D6">
    <cfRule type="containsBlanks" dxfId="40" priority="10">
      <formula>LEN(TRIM(D5))=0</formula>
    </cfRule>
    <cfRule type="containsBlanks" dxfId="39" priority="11">
      <formula>LEN(TRIM(D5))=0</formula>
    </cfRule>
  </conditionalFormatting>
  <conditionalFormatting sqref="D5:L5">
    <cfRule type="containsBlanks" dxfId="38" priority="18">
      <formula>LEN(TRIM(D5))=0</formula>
    </cfRule>
  </conditionalFormatting>
  <conditionalFormatting sqref="E9:E10 C16 I16">
    <cfRule type="containsBlanks" dxfId="37" priority="12">
      <formula>LEN(TRIM(C9))=0</formula>
    </cfRule>
  </conditionalFormatting>
  <conditionalFormatting sqref="E16">
    <cfRule type="containsBlanks" dxfId="36" priority="16">
      <formula>LEN(TRIM(E16))=0</formula>
    </cfRule>
  </conditionalFormatting>
  <conditionalFormatting sqref="G16 C20 E20 G20 I20 K20">
    <cfRule type="containsBlanks" dxfId="35" priority="15">
      <formula>LEN(TRIM(C16))=0</formula>
    </cfRule>
  </conditionalFormatting>
  <conditionalFormatting sqref="G33:H33">
    <cfRule type="containsBlanks" dxfId="34" priority="6">
      <formula>LEN(TRIM(G33))=0</formula>
    </cfRule>
  </conditionalFormatting>
  <conditionalFormatting sqref="G35:H35">
    <cfRule type="containsBlanks" dxfId="33" priority="5">
      <formula>LEN(TRIM(G35))=0</formula>
    </cfRule>
  </conditionalFormatting>
  <conditionalFormatting sqref="I39 I41 I43 I45 I47">
    <cfRule type="containsBlanks" dxfId="32" priority="20">
      <formula>LEN(TRIM(I39))=0</formula>
    </cfRule>
  </conditionalFormatting>
  <conditionalFormatting sqref="I40 I42 I44 I46 I48">
    <cfRule type="containsBlanks" dxfId="31" priority="2">
      <formula>LEN(TRIM(I40))=0</formula>
    </cfRule>
  </conditionalFormatting>
  <conditionalFormatting sqref="K9">
    <cfRule type="containsBlanks" dxfId="30" priority="19">
      <formula>LEN(TRIM(K9))=0</formula>
    </cfRule>
  </conditionalFormatting>
  <conditionalFormatting sqref="K39:L48">
    <cfRule type="containsBlanks" dxfId="29" priority="21">
      <formula>LEN(TRIM(K39))=0</formula>
    </cfRule>
  </conditionalFormatting>
  <printOptions horizontalCentered="1"/>
  <pageMargins left="0.70866141732283472" right="0.70866141732283472" top="0.74803149606299213" bottom="0.74803149606299213" header="0.31496062992125984" footer="0.31496062992125984"/>
  <pageSetup paperSize="9" scale="82" orientation="portrait" r:id="rId1"/>
  <ignoredErrors>
    <ignoredError sqref="K39:L39" unlockedFormula="1"/>
    <ignoredError sqref="K40:L48" formula="1" unlockedFormula="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D8EC6-AD98-424A-B59A-6CADC7E00ACA}">
  <sheetPr codeName="Sheet29">
    <tabColor rgb="FF00B0F0"/>
    <pageSetUpPr fitToPage="1"/>
  </sheetPr>
  <dimension ref="A1:AN127"/>
  <sheetViews>
    <sheetView showGridLines="0" view="pageBreakPreview" topLeftCell="B1" zoomScale="80" zoomScaleNormal="70" zoomScaleSheetLayoutView="80" workbookViewId="0">
      <selection activeCell="B1" sqref="B1:C1"/>
    </sheetView>
  </sheetViews>
  <sheetFormatPr defaultColWidth="0" defaultRowHeight="18.75" zeroHeight="1"/>
  <cols>
    <col min="1" max="1" width="4.125" style="418" customWidth="1"/>
    <col min="2" max="2" width="6.75" style="419" customWidth="1"/>
    <col min="3" max="4" width="18.375" style="1291" customWidth="1"/>
    <col min="5" max="5" width="5" style="1261" customWidth="1"/>
    <col min="6" max="6" width="12" style="1291" customWidth="1"/>
    <col min="7" max="7" width="12" style="1292" customWidth="1"/>
    <col min="8" max="8" width="6.875" style="418" customWidth="1"/>
    <col min="9" max="20" width="8.5" style="469" customWidth="1"/>
    <col min="21" max="22" width="12" style="469" customWidth="1"/>
    <col min="23" max="23" width="12" style="480" customWidth="1"/>
    <col min="24" max="24" width="9.875" style="422" customWidth="1"/>
    <col min="25" max="25" width="8" style="418" customWidth="1"/>
    <col min="26" max="35" width="8" style="478" customWidth="1"/>
    <col min="36" max="39" width="8" style="479" customWidth="1"/>
    <col min="40" max="40" width="8" style="446" customWidth="1"/>
    <col min="41" max="16384" width="8" style="418" hidden="1"/>
  </cols>
  <sheetData>
    <row r="1" spans="1:40" s="419" customFormat="1">
      <c r="A1" s="418"/>
      <c r="B1" s="2014" t="s">
        <v>3946</v>
      </c>
      <c r="C1" s="2014"/>
      <c r="D1" s="1261"/>
      <c r="E1" s="1261"/>
      <c r="F1" s="1261"/>
      <c r="G1" s="1262"/>
      <c r="I1" s="421"/>
      <c r="J1" s="421"/>
      <c r="K1" s="421"/>
      <c r="L1" s="421"/>
      <c r="M1" s="421"/>
      <c r="N1" s="421"/>
      <c r="O1" s="421"/>
      <c r="P1" s="421"/>
      <c r="Q1" s="421"/>
      <c r="R1" s="421"/>
      <c r="S1" s="421"/>
      <c r="T1" s="421"/>
      <c r="U1" s="421"/>
      <c r="V1" s="421"/>
      <c r="W1" s="420"/>
      <c r="X1" s="422"/>
      <c r="Z1" s="423"/>
      <c r="AA1" s="423"/>
      <c r="AB1" s="423"/>
      <c r="AC1" s="423"/>
      <c r="AD1" s="423"/>
      <c r="AE1" s="423"/>
      <c r="AF1" s="423"/>
      <c r="AG1" s="423"/>
      <c r="AH1" s="423"/>
      <c r="AI1" s="423"/>
      <c r="AJ1" s="424"/>
      <c r="AK1" s="424"/>
      <c r="AL1" s="424"/>
      <c r="AM1" s="424"/>
      <c r="AN1" s="425"/>
    </row>
    <row r="2" spans="1:40" s="419" customFormat="1" ht="19.5" thickBot="1">
      <c r="A2" s="418"/>
      <c r="B2" s="426" t="s">
        <v>1732</v>
      </c>
      <c r="C2" s="1261"/>
      <c r="D2" s="1261"/>
      <c r="E2" s="1261"/>
      <c r="F2" s="1261"/>
      <c r="G2" s="1262"/>
      <c r="I2" s="421"/>
      <c r="J2" s="421"/>
      <c r="K2" s="427"/>
      <c r="L2" s="428"/>
      <c r="M2" s="428"/>
      <c r="N2" s="428"/>
      <c r="O2" s="429"/>
      <c r="P2" s="430" t="s">
        <v>1382</v>
      </c>
      <c r="Q2" s="2015" t="str">
        <f>IF(別添１_要件確認!J21="","",別添１_要件確認!J21)</f>
        <v/>
      </c>
      <c r="R2" s="2015"/>
      <c r="S2" s="2015"/>
      <c r="T2" s="2015"/>
      <c r="U2" s="2015"/>
      <c r="V2" s="2015"/>
      <c r="W2" s="2015"/>
      <c r="X2" s="422"/>
      <c r="Z2" s="423"/>
      <c r="AA2" s="423"/>
      <c r="AB2" s="423"/>
      <c r="AC2" s="423"/>
      <c r="AD2" s="423"/>
      <c r="AE2" s="423"/>
      <c r="AF2" s="423"/>
      <c r="AG2" s="423"/>
      <c r="AH2" s="423"/>
      <c r="AI2" s="423"/>
      <c r="AJ2" s="424"/>
      <c r="AK2" s="424"/>
      <c r="AL2" s="424"/>
      <c r="AM2" s="424"/>
      <c r="AN2" s="425"/>
    </row>
    <row r="3" spans="1:40" s="419" customFormat="1" ht="6.75" customHeight="1">
      <c r="A3" s="418"/>
      <c r="B3" s="431"/>
      <c r="C3" s="1261"/>
      <c r="D3" s="1261"/>
      <c r="E3" s="1261"/>
      <c r="F3" s="1261"/>
      <c r="G3" s="1262"/>
      <c r="I3" s="421"/>
      <c r="J3" s="421"/>
      <c r="K3" s="432"/>
      <c r="L3" s="432"/>
      <c r="M3" s="432"/>
      <c r="N3" s="432"/>
      <c r="O3" s="432"/>
      <c r="P3" s="432"/>
      <c r="Q3" s="421"/>
      <c r="R3" s="421"/>
      <c r="S3" s="421"/>
      <c r="T3" s="421"/>
      <c r="U3" s="421"/>
      <c r="V3" s="421"/>
      <c r="W3" s="420"/>
      <c r="X3" s="422"/>
      <c r="Z3" s="423"/>
      <c r="AA3" s="423"/>
      <c r="AB3" s="423"/>
      <c r="AC3" s="423"/>
      <c r="AD3" s="423"/>
      <c r="AE3" s="423"/>
      <c r="AF3" s="423"/>
      <c r="AG3" s="423"/>
      <c r="AH3" s="423"/>
      <c r="AI3" s="423"/>
      <c r="AJ3" s="424"/>
      <c r="AK3" s="424"/>
      <c r="AL3" s="424"/>
      <c r="AM3" s="424"/>
      <c r="AN3" s="425"/>
    </row>
    <row r="4" spans="1:40" s="433" customFormat="1" ht="24.75" customHeight="1">
      <c r="B4" s="2004" t="s">
        <v>1407</v>
      </c>
      <c r="C4" s="2005"/>
      <c r="D4" s="2005"/>
      <c r="E4" s="2005"/>
      <c r="F4" s="2005"/>
      <c r="G4" s="2005"/>
      <c r="H4" s="2006"/>
      <c r="I4" s="2007" t="s">
        <v>1408</v>
      </c>
      <c r="J4" s="2008"/>
      <c r="K4" s="2008"/>
      <c r="L4" s="2008"/>
      <c r="M4" s="2008"/>
      <c r="N4" s="2008"/>
      <c r="O4" s="2008"/>
      <c r="P4" s="2008"/>
      <c r="Q4" s="2008"/>
      <c r="R4" s="2008"/>
      <c r="S4" s="2008"/>
      <c r="T4" s="2008"/>
      <c r="U4" s="2009"/>
      <c r="V4" s="2016" t="s">
        <v>1409</v>
      </c>
      <c r="W4" s="2019" t="s">
        <v>1410</v>
      </c>
      <c r="X4" s="1996" t="s">
        <v>1411</v>
      </c>
      <c r="Z4" s="1991"/>
      <c r="AA4" s="1991"/>
      <c r="AB4" s="1991"/>
      <c r="AC4" s="1991"/>
      <c r="AD4" s="1991"/>
      <c r="AE4" s="1991"/>
      <c r="AF4" s="1991"/>
      <c r="AG4" s="1991"/>
      <c r="AH4" s="1991"/>
      <c r="AI4" s="1991"/>
      <c r="AJ4" s="1991"/>
      <c r="AK4" s="1991"/>
      <c r="AL4" s="1991"/>
      <c r="AM4" s="1991"/>
      <c r="AN4" s="425"/>
    </row>
    <row r="5" spans="1:40" s="433" customFormat="1" ht="26.25" customHeight="1">
      <c r="B5" s="1998" t="s">
        <v>1412</v>
      </c>
      <c r="C5" s="2001" t="s">
        <v>1413</v>
      </c>
      <c r="D5" s="2004" t="s">
        <v>1386</v>
      </c>
      <c r="E5" s="2005"/>
      <c r="F5" s="2005"/>
      <c r="G5" s="2005"/>
      <c r="H5" s="2006"/>
      <c r="I5" s="2007" t="s">
        <v>1414</v>
      </c>
      <c r="J5" s="2008"/>
      <c r="K5" s="2008"/>
      <c r="L5" s="2008"/>
      <c r="M5" s="2008"/>
      <c r="N5" s="2008"/>
      <c r="O5" s="2008"/>
      <c r="P5" s="2008"/>
      <c r="Q5" s="2009"/>
      <c r="R5" s="434" t="s">
        <v>1415</v>
      </c>
      <c r="S5" s="434" t="s">
        <v>1416</v>
      </c>
      <c r="T5" s="434" t="s">
        <v>1417</v>
      </c>
      <c r="U5" s="1992" t="s">
        <v>1418</v>
      </c>
      <c r="V5" s="2017"/>
      <c r="W5" s="2020"/>
      <c r="X5" s="1997"/>
      <c r="Z5" s="1991"/>
      <c r="AA5" s="1991"/>
      <c r="AB5" s="1991"/>
      <c r="AC5" s="1991"/>
      <c r="AD5" s="1991"/>
      <c r="AE5" s="1991"/>
      <c r="AF5" s="1991"/>
      <c r="AG5" s="1991"/>
      <c r="AH5" s="1991"/>
      <c r="AI5" s="1991"/>
      <c r="AJ5" s="1991"/>
      <c r="AK5" s="1991"/>
      <c r="AL5" s="1991"/>
      <c r="AM5" s="1991"/>
      <c r="AN5" s="425"/>
    </row>
    <row r="6" spans="1:40" s="1338" customFormat="1" ht="55.5" customHeight="1">
      <c r="A6" s="435"/>
      <c r="B6" s="1999"/>
      <c r="C6" s="2002"/>
      <c r="D6" s="2011" t="s">
        <v>1419</v>
      </c>
      <c r="E6" s="2011" t="s">
        <v>1420</v>
      </c>
      <c r="F6" s="2011" t="s">
        <v>1421</v>
      </c>
      <c r="G6" s="2022" t="s">
        <v>1422</v>
      </c>
      <c r="H6" s="2024" t="s">
        <v>1423</v>
      </c>
      <c r="I6" s="2007" t="s">
        <v>1424</v>
      </c>
      <c r="J6" s="2008"/>
      <c r="K6" s="2008"/>
      <c r="L6" s="2008"/>
      <c r="M6" s="2008"/>
      <c r="N6" s="2009"/>
      <c r="O6" s="1992" t="s">
        <v>1425</v>
      </c>
      <c r="P6" s="1992" t="s">
        <v>1426</v>
      </c>
      <c r="Q6" s="1992" t="s">
        <v>1427</v>
      </c>
      <c r="R6" s="1994" t="s">
        <v>1415</v>
      </c>
      <c r="S6" s="1994" t="s">
        <v>1416</v>
      </c>
      <c r="T6" s="1994" t="s">
        <v>1417</v>
      </c>
      <c r="U6" s="2010"/>
      <c r="V6" s="2017"/>
      <c r="W6" s="2020"/>
      <c r="X6" s="1997"/>
      <c r="Y6" s="435"/>
      <c r="Z6" s="1987" t="s">
        <v>1428</v>
      </c>
      <c r="AA6" s="1987"/>
      <c r="AB6" s="1987"/>
      <c r="AC6" s="1987"/>
      <c r="AD6" s="1987"/>
      <c r="AE6" s="1987"/>
      <c r="AF6" s="1987"/>
      <c r="AG6" s="1987"/>
      <c r="AH6" s="1987"/>
      <c r="AI6" s="1987"/>
      <c r="AJ6" s="1987"/>
      <c r="AK6" s="1987"/>
      <c r="AL6" s="1987"/>
      <c r="AM6" s="1336"/>
      <c r="AN6" s="1337"/>
    </row>
    <row r="7" spans="1:40" s="1338" customFormat="1" ht="27">
      <c r="A7" s="435"/>
      <c r="B7" s="2000"/>
      <c r="C7" s="2003"/>
      <c r="D7" s="2012"/>
      <c r="E7" s="2013"/>
      <c r="F7" s="2012"/>
      <c r="G7" s="2023"/>
      <c r="H7" s="2025"/>
      <c r="I7" s="434" t="s">
        <v>1429</v>
      </c>
      <c r="J7" s="434" t="s">
        <v>1430</v>
      </c>
      <c r="K7" s="436" t="s">
        <v>1431</v>
      </c>
      <c r="L7" s="436" t="s">
        <v>1432</v>
      </c>
      <c r="M7" s="436" t="s">
        <v>1433</v>
      </c>
      <c r="N7" s="436" t="s">
        <v>1434</v>
      </c>
      <c r="O7" s="1993"/>
      <c r="P7" s="1993"/>
      <c r="Q7" s="1993"/>
      <c r="R7" s="1995"/>
      <c r="S7" s="1995"/>
      <c r="T7" s="1995"/>
      <c r="U7" s="1993"/>
      <c r="V7" s="2018"/>
      <c r="W7" s="2021"/>
      <c r="X7" s="1997"/>
      <c r="Y7" s="435"/>
      <c r="Z7" s="1987"/>
      <c r="AA7" s="1987"/>
      <c r="AB7" s="1987"/>
      <c r="AC7" s="1987"/>
      <c r="AD7" s="1987"/>
      <c r="AE7" s="1987"/>
      <c r="AF7" s="1987"/>
      <c r="AG7" s="1987"/>
      <c r="AH7" s="1987"/>
      <c r="AI7" s="1987"/>
      <c r="AJ7" s="1987"/>
      <c r="AK7" s="1987"/>
      <c r="AL7" s="1987"/>
      <c r="AM7" s="1336"/>
      <c r="AN7" s="1337"/>
    </row>
    <row r="8" spans="1:40" s="1987" customFormat="1" ht="18.75" customHeight="1">
      <c r="A8" s="418"/>
      <c r="B8" s="437">
        <f>ROW()-7</f>
        <v>1</v>
      </c>
      <c r="C8" s="928"/>
      <c r="D8" s="1263"/>
      <c r="E8" s="889"/>
      <c r="F8" s="890"/>
      <c r="G8" s="883">
        <f t="shared" ref="G8:G47" si="0">ROUNDDOWN(E8*F8,0)</f>
        <v>0</v>
      </c>
      <c r="H8" s="438"/>
      <c r="I8" s="439"/>
      <c r="J8" s="439"/>
      <c r="K8" s="439"/>
      <c r="L8" s="440"/>
      <c r="M8" s="440"/>
      <c r="N8" s="440"/>
      <c r="O8" s="439"/>
      <c r="P8" s="439"/>
      <c r="Q8" s="439"/>
      <c r="R8" s="439"/>
      <c r="S8" s="439"/>
      <c r="T8" s="439"/>
      <c r="U8" s="441">
        <f>SUM(I8:T8)</f>
        <v>0</v>
      </c>
      <c r="V8" s="442"/>
      <c r="W8" s="441">
        <f>SUM(U8,V8)</f>
        <v>0</v>
      </c>
      <c r="X8" s="443" t="str">
        <f t="shared" ref="X8:X36" si="1">IF(G8=W8,"○","×")</f>
        <v>○</v>
      </c>
      <c r="Y8" s="418"/>
      <c r="Z8" s="1987" t="s">
        <v>1435</v>
      </c>
    </row>
    <row r="9" spans="1:40" s="1987" customFormat="1" ht="18.75" customHeight="1">
      <c r="A9" s="418"/>
      <c r="B9" s="437">
        <f t="shared" ref="B9:B37" si="2">ROW()-7</f>
        <v>2</v>
      </c>
      <c r="C9" s="928"/>
      <c r="D9" s="1263"/>
      <c r="E9" s="881"/>
      <c r="F9" s="882"/>
      <c r="G9" s="883">
        <f t="shared" si="0"/>
        <v>0</v>
      </c>
      <c r="H9" s="884"/>
      <c r="I9" s="885"/>
      <c r="J9" s="885"/>
      <c r="K9" s="885"/>
      <c r="L9" s="886"/>
      <c r="M9" s="886"/>
      <c r="N9" s="886"/>
      <c r="O9" s="885"/>
      <c r="P9" s="885"/>
      <c r="Q9" s="885"/>
      <c r="R9" s="885"/>
      <c r="S9" s="885"/>
      <c r="T9" s="885"/>
      <c r="U9" s="887">
        <f t="shared" ref="U9:U36" si="3">SUM(I9:T9)</f>
        <v>0</v>
      </c>
      <c r="V9" s="888"/>
      <c r="W9" s="441">
        <f t="shared" ref="W9:W36" si="4">SUM(U9,V9)</f>
        <v>0</v>
      </c>
      <c r="X9" s="443" t="str">
        <f t="shared" si="1"/>
        <v>○</v>
      </c>
      <c r="Y9" s="418"/>
    </row>
    <row r="10" spans="1:40" s="1987" customFormat="1" ht="18.75" customHeight="1">
      <c r="A10" s="418"/>
      <c r="B10" s="437">
        <f t="shared" si="2"/>
        <v>3</v>
      </c>
      <c r="C10" s="928"/>
      <c r="D10" s="1263"/>
      <c r="E10" s="881"/>
      <c r="F10" s="882"/>
      <c r="G10" s="883">
        <f t="shared" si="0"/>
        <v>0</v>
      </c>
      <c r="H10" s="884"/>
      <c r="I10" s="885"/>
      <c r="J10" s="885"/>
      <c r="K10" s="885"/>
      <c r="L10" s="886"/>
      <c r="M10" s="886"/>
      <c r="N10" s="886"/>
      <c r="O10" s="885"/>
      <c r="P10" s="885"/>
      <c r="Q10" s="885"/>
      <c r="R10" s="885"/>
      <c r="S10" s="885"/>
      <c r="T10" s="885"/>
      <c r="U10" s="887">
        <f t="shared" si="3"/>
        <v>0</v>
      </c>
      <c r="V10" s="888"/>
      <c r="W10" s="441">
        <f t="shared" si="4"/>
        <v>0</v>
      </c>
      <c r="X10" s="443" t="str">
        <f t="shared" si="1"/>
        <v>○</v>
      </c>
      <c r="Y10" s="418"/>
    </row>
    <row r="11" spans="1:40" s="1987" customFormat="1" ht="18.75" customHeight="1">
      <c r="A11" s="418"/>
      <c r="B11" s="437">
        <f t="shared" si="2"/>
        <v>4</v>
      </c>
      <c r="C11" s="928"/>
      <c r="D11" s="1263"/>
      <c r="E11" s="881"/>
      <c r="F11" s="882"/>
      <c r="G11" s="883">
        <f t="shared" si="0"/>
        <v>0</v>
      </c>
      <c r="H11" s="884"/>
      <c r="I11" s="885"/>
      <c r="J11" s="885"/>
      <c r="K11" s="885"/>
      <c r="L11" s="886"/>
      <c r="M11" s="886"/>
      <c r="N11" s="886"/>
      <c r="O11" s="885"/>
      <c r="P11" s="885"/>
      <c r="Q11" s="885"/>
      <c r="R11" s="885"/>
      <c r="S11" s="885"/>
      <c r="T11" s="885"/>
      <c r="U11" s="887">
        <f t="shared" si="3"/>
        <v>0</v>
      </c>
      <c r="V11" s="888"/>
      <c r="W11" s="441">
        <f t="shared" si="4"/>
        <v>0</v>
      </c>
      <c r="X11" s="443" t="str">
        <f t="shared" si="1"/>
        <v>○</v>
      </c>
      <c r="Y11" s="418"/>
    </row>
    <row r="12" spans="1:40" s="1987" customFormat="1" ht="18.75" customHeight="1">
      <c r="A12" s="418"/>
      <c r="B12" s="437">
        <f t="shared" si="2"/>
        <v>5</v>
      </c>
      <c r="C12" s="928"/>
      <c r="D12" s="1263"/>
      <c r="E12" s="881"/>
      <c r="F12" s="882"/>
      <c r="G12" s="883">
        <f t="shared" si="0"/>
        <v>0</v>
      </c>
      <c r="H12" s="884"/>
      <c r="I12" s="885"/>
      <c r="J12" s="885"/>
      <c r="K12" s="885"/>
      <c r="L12" s="886"/>
      <c r="M12" s="886"/>
      <c r="N12" s="886"/>
      <c r="O12" s="885"/>
      <c r="P12" s="885"/>
      <c r="Q12" s="885"/>
      <c r="R12" s="885"/>
      <c r="S12" s="885"/>
      <c r="T12" s="885"/>
      <c r="U12" s="887">
        <f t="shared" si="3"/>
        <v>0</v>
      </c>
      <c r="V12" s="888"/>
      <c r="W12" s="441">
        <f t="shared" si="4"/>
        <v>0</v>
      </c>
      <c r="X12" s="443" t="str">
        <f t="shared" si="1"/>
        <v>○</v>
      </c>
      <c r="Y12" s="418"/>
    </row>
    <row r="13" spans="1:40" s="1987" customFormat="1" ht="18.75" customHeight="1">
      <c r="A13" s="418"/>
      <c r="B13" s="437">
        <f t="shared" si="2"/>
        <v>6</v>
      </c>
      <c r="C13" s="928"/>
      <c r="D13" s="1263"/>
      <c r="E13" s="881"/>
      <c r="F13" s="882"/>
      <c r="G13" s="883">
        <f t="shared" si="0"/>
        <v>0</v>
      </c>
      <c r="H13" s="884"/>
      <c r="I13" s="885"/>
      <c r="J13" s="885"/>
      <c r="K13" s="885"/>
      <c r="L13" s="886"/>
      <c r="M13" s="886"/>
      <c r="N13" s="886"/>
      <c r="O13" s="885"/>
      <c r="P13" s="885"/>
      <c r="Q13" s="885"/>
      <c r="R13" s="885"/>
      <c r="S13" s="885"/>
      <c r="T13" s="885"/>
      <c r="U13" s="887">
        <f t="shared" si="3"/>
        <v>0</v>
      </c>
      <c r="V13" s="888"/>
      <c r="W13" s="441">
        <f t="shared" si="4"/>
        <v>0</v>
      </c>
      <c r="X13" s="443" t="str">
        <f t="shared" si="1"/>
        <v>○</v>
      </c>
      <c r="Y13" s="418"/>
    </row>
    <row r="14" spans="1:40" s="1987" customFormat="1" ht="18.75" customHeight="1">
      <c r="A14" s="418"/>
      <c r="B14" s="437">
        <f t="shared" si="2"/>
        <v>7</v>
      </c>
      <c r="C14" s="928"/>
      <c r="D14" s="1263"/>
      <c r="E14" s="881"/>
      <c r="F14" s="882"/>
      <c r="G14" s="883">
        <f t="shared" si="0"/>
        <v>0</v>
      </c>
      <c r="H14" s="884"/>
      <c r="I14" s="885"/>
      <c r="J14" s="885"/>
      <c r="K14" s="885"/>
      <c r="L14" s="886"/>
      <c r="M14" s="886"/>
      <c r="N14" s="886"/>
      <c r="O14" s="885"/>
      <c r="P14" s="885"/>
      <c r="Q14" s="885"/>
      <c r="R14" s="885"/>
      <c r="S14" s="885"/>
      <c r="T14" s="885"/>
      <c r="U14" s="887">
        <f t="shared" si="3"/>
        <v>0</v>
      </c>
      <c r="V14" s="888"/>
      <c r="W14" s="441">
        <f t="shared" si="4"/>
        <v>0</v>
      </c>
      <c r="X14" s="443" t="str">
        <f t="shared" si="1"/>
        <v>○</v>
      </c>
      <c r="Y14" s="418"/>
    </row>
    <row r="15" spans="1:40" s="1987" customFormat="1" ht="18.75" customHeight="1">
      <c r="A15" s="418"/>
      <c r="B15" s="437">
        <f t="shared" si="2"/>
        <v>8</v>
      </c>
      <c r="C15" s="928"/>
      <c r="D15" s="1263"/>
      <c r="E15" s="881"/>
      <c r="F15" s="882"/>
      <c r="G15" s="883">
        <f t="shared" si="0"/>
        <v>0</v>
      </c>
      <c r="H15" s="884"/>
      <c r="I15" s="885"/>
      <c r="J15" s="885"/>
      <c r="K15" s="885"/>
      <c r="L15" s="886"/>
      <c r="M15" s="886"/>
      <c r="N15" s="886"/>
      <c r="O15" s="885"/>
      <c r="P15" s="885"/>
      <c r="Q15" s="885"/>
      <c r="R15" s="885"/>
      <c r="S15" s="885"/>
      <c r="T15" s="885"/>
      <c r="U15" s="887">
        <f>SUM(I15:T15)</f>
        <v>0</v>
      </c>
      <c r="V15" s="888"/>
      <c r="W15" s="441">
        <f>SUM(U15,V15)</f>
        <v>0</v>
      </c>
      <c r="X15" s="443" t="str">
        <f t="shared" si="1"/>
        <v>○</v>
      </c>
      <c r="Y15" s="418"/>
    </row>
    <row r="16" spans="1:40" s="1987" customFormat="1" ht="18.75" customHeight="1">
      <c r="A16" s="418"/>
      <c r="B16" s="437">
        <f t="shared" si="2"/>
        <v>9</v>
      </c>
      <c r="C16" s="928"/>
      <c r="D16" s="1263"/>
      <c r="E16" s="881"/>
      <c r="F16" s="882"/>
      <c r="G16" s="883">
        <f t="shared" si="0"/>
        <v>0</v>
      </c>
      <c r="H16" s="884"/>
      <c r="I16" s="885"/>
      <c r="J16" s="885"/>
      <c r="K16" s="885"/>
      <c r="L16" s="886"/>
      <c r="M16" s="886"/>
      <c r="N16" s="886"/>
      <c r="O16" s="885"/>
      <c r="P16" s="885"/>
      <c r="Q16" s="885"/>
      <c r="R16" s="885"/>
      <c r="S16" s="885"/>
      <c r="T16" s="885"/>
      <c r="U16" s="887">
        <f t="shared" si="3"/>
        <v>0</v>
      </c>
      <c r="V16" s="888"/>
      <c r="W16" s="441">
        <f t="shared" si="4"/>
        <v>0</v>
      </c>
      <c r="X16" s="443" t="str">
        <f t="shared" si="1"/>
        <v>○</v>
      </c>
      <c r="Y16" s="418"/>
    </row>
    <row r="17" spans="1:25" s="1987" customFormat="1" ht="18.75" customHeight="1">
      <c r="A17" s="418"/>
      <c r="B17" s="437">
        <f t="shared" si="2"/>
        <v>10</v>
      </c>
      <c r="C17" s="928"/>
      <c r="D17" s="1263"/>
      <c r="E17" s="881"/>
      <c r="F17" s="882"/>
      <c r="G17" s="883">
        <f t="shared" si="0"/>
        <v>0</v>
      </c>
      <c r="H17" s="884"/>
      <c r="I17" s="885"/>
      <c r="J17" s="885"/>
      <c r="K17" s="885"/>
      <c r="L17" s="886"/>
      <c r="M17" s="886"/>
      <c r="N17" s="886"/>
      <c r="O17" s="885"/>
      <c r="P17" s="885"/>
      <c r="Q17" s="885"/>
      <c r="R17" s="885"/>
      <c r="S17" s="885"/>
      <c r="T17" s="885"/>
      <c r="U17" s="887">
        <f t="shared" si="3"/>
        <v>0</v>
      </c>
      <c r="V17" s="888"/>
      <c r="W17" s="441">
        <f t="shared" si="4"/>
        <v>0</v>
      </c>
      <c r="X17" s="443" t="str">
        <f t="shared" si="1"/>
        <v>○</v>
      </c>
      <c r="Y17" s="418"/>
    </row>
    <row r="18" spans="1:25" s="1987" customFormat="1" ht="18.75" customHeight="1">
      <c r="A18" s="418"/>
      <c r="B18" s="437">
        <f t="shared" si="2"/>
        <v>11</v>
      </c>
      <c r="C18" s="929"/>
      <c r="D18" s="1263"/>
      <c r="E18" s="881"/>
      <c r="F18" s="882"/>
      <c r="G18" s="883">
        <f t="shared" si="0"/>
        <v>0</v>
      </c>
      <c r="H18" s="884"/>
      <c r="I18" s="885"/>
      <c r="J18" s="885"/>
      <c r="K18" s="885"/>
      <c r="L18" s="886"/>
      <c r="M18" s="886"/>
      <c r="N18" s="886"/>
      <c r="O18" s="885"/>
      <c r="P18" s="885"/>
      <c r="Q18" s="885"/>
      <c r="R18" s="885"/>
      <c r="S18" s="885"/>
      <c r="T18" s="885"/>
      <c r="U18" s="887">
        <f t="shared" si="3"/>
        <v>0</v>
      </c>
      <c r="V18" s="888"/>
      <c r="W18" s="441">
        <f>SUM(U18,V18)</f>
        <v>0</v>
      </c>
      <c r="X18" s="443" t="str">
        <f t="shared" si="1"/>
        <v>○</v>
      </c>
      <c r="Y18" s="418"/>
    </row>
    <row r="19" spans="1:25" s="1987" customFormat="1" ht="18.75" customHeight="1">
      <c r="A19" s="418"/>
      <c r="B19" s="437">
        <f t="shared" si="2"/>
        <v>12</v>
      </c>
      <c r="C19" s="929"/>
      <c r="D19" s="1263"/>
      <c r="E19" s="881"/>
      <c r="F19" s="882"/>
      <c r="G19" s="883">
        <f>ROUNDDOWN(E19*F19,0)</f>
        <v>0</v>
      </c>
      <c r="H19" s="884"/>
      <c r="I19" s="885"/>
      <c r="J19" s="885"/>
      <c r="K19" s="885"/>
      <c r="L19" s="886"/>
      <c r="M19" s="886"/>
      <c r="N19" s="886"/>
      <c r="O19" s="885"/>
      <c r="P19" s="885"/>
      <c r="Q19" s="885"/>
      <c r="R19" s="885"/>
      <c r="S19" s="885"/>
      <c r="T19" s="885"/>
      <c r="U19" s="887">
        <f t="shared" si="3"/>
        <v>0</v>
      </c>
      <c r="V19" s="888"/>
      <c r="W19" s="441">
        <f t="shared" si="4"/>
        <v>0</v>
      </c>
      <c r="X19" s="443" t="str">
        <f t="shared" si="1"/>
        <v>○</v>
      </c>
      <c r="Y19" s="418"/>
    </row>
    <row r="20" spans="1:25" s="1987" customFormat="1" ht="18.75" customHeight="1">
      <c r="A20" s="418"/>
      <c r="B20" s="437">
        <f t="shared" si="2"/>
        <v>13</v>
      </c>
      <c r="C20" s="929"/>
      <c r="D20" s="1263"/>
      <c r="E20" s="881"/>
      <c r="F20" s="882"/>
      <c r="G20" s="883">
        <f>ROUNDDOWN(E20*F20,0)</f>
        <v>0</v>
      </c>
      <c r="H20" s="884"/>
      <c r="I20" s="885"/>
      <c r="J20" s="885"/>
      <c r="K20" s="885"/>
      <c r="L20" s="886"/>
      <c r="M20" s="886"/>
      <c r="N20" s="886"/>
      <c r="O20" s="885"/>
      <c r="P20" s="885"/>
      <c r="Q20" s="885"/>
      <c r="R20" s="885"/>
      <c r="S20" s="885"/>
      <c r="T20" s="885"/>
      <c r="U20" s="887">
        <f t="shared" si="3"/>
        <v>0</v>
      </c>
      <c r="V20" s="888"/>
      <c r="W20" s="441">
        <f t="shared" si="4"/>
        <v>0</v>
      </c>
      <c r="X20" s="443" t="str">
        <f t="shared" si="1"/>
        <v>○</v>
      </c>
      <c r="Y20" s="418"/>
    </row>
    <row r="21" spans="1:25" s="1987" customFormat="1" ht="18.75" customHeight="1">
      <c r="A21" s="418"/>
      <c r="B21" s="437">
        <f t="shared" si="2"/>
        <v>14</v>
      </c>
      <c r="C21" s="929"/>
      <c r="D21" s="1263"/>
      <c r="E21" s="881"/>
      <c r="F21" s="882"/>
      <c r="G21" s="883">
        <f t="shared" si="0"/>
        <v>0</v>
      </c>
      <c r="H21" s="884"/>
      <c r="I21" s="885"/>
      <c r="J21" s="885"/>
      <c r="K21" s="885"/>
      <c r="L21" s="886"/>
      <c r="M21" s="886"/>
      <c r="N21" s="886"/>
      <c r="O21" s="885"/>
      <c r="P21" s="885"/>
      <c r="Q21" s="885"/>
      <c r="R21" s="885"/>
      <c r="S21" s="885"/>
      <c r="T21" s="885"/>
      <c r="U21" s="887">
        <f t="shared" si="3"/>
        <v>0</v>
      </c>
      <c r="V21" s="888"/>
      <c r="W21" s="441">
        <f t="shared" si="4"/>
        <v>0</v>
      </c>
      <c r="X21" s="443" t="str">
        <f t="shared" si="1"/>
        <v>○</v>
      </c>
      <c r="Y21" s="418"/>
    </row>
    <row r="22" spans="1:25" s="1987" customFormat="1" ht="18.75" customHeight="1">
      <c r="A22" s="418"/>
      <c r="B22" s="437">
        <f t="shared" si="2"/>
        <v>15</v>
      </c>
      <c r="C22" s="929"/>
      <c r="D22" s="1263"/>
      <c r="E22" s="881"/>
      <c r="F22" s="882"/>
      <c r="G22" s="883">
        <f t="shared" si="0"/>
        <v>0</v>
      </c>
      <c r="H22" s="884"/>
      <c r="I22" s="885"/>
      <c r="J22" s="885"/>
      <c r="K22" s="885"/>
      <c r="L22" s="886"/>
      <c r="M22" s="886"/>
      <c r="N22" s="886"/>
      <c r="O22" s="885"/>
      <c r="P22" s="885"/>
      <c r="Q22" s="885"/>
      <c r="R22" s="885"/>
      <c r="S22" s="885"/>
      <c r="T22" s="885"/>
      <c r="U22" s="887">
        <f t="shared" si="3"/>
        <v>0</v>
      </c>
      <c r="V22" s="888"/>
      <c r="W22" s="441">
        <f t="shared" si="4"/>
        <v>0</v>
      </c>
      <c r="X22" s="443" t="str">
        <f t="shared" si="1"/>
        <v>○</v>
      </c>
      <c r="Y22" s="418"/>
    </row>
    <row r="23" spans="1:25" s="1987" customFormat="1" ht="18.75" customHeight="1">
      <c r="A23" s="418"/>
      <c r="B23" s="437">
        <f t="shared" si="2"/>
        <v>16</v>
      </c>
      <c r="C23" s="929"/>
      <c r="D23" s="1263"/>
      <c r="E23" s="881"/>
      <c r="F23" s="882"/>
      <c r="G23" s="883">
        <f t="shared" si="0"/>
        <v>0</v>
      </c>
      <c r="H23" s="884"/>
      <c r="I23" s="885"/>
      <c r="J23" s="885"/>
      <c r="K23" s="885"/>
      <c r="L23" s="886"/>
      <c r="M23" s="886"/>
      <c r="N23" s="886"/>
      <c r="O23" s="885"/>
      <c r="P23" s="885"/>
      <c r="Q23" s="885"/>
      <c r="R23" s="885"/>
      <c r="S23" s="885"/>
      <c r="T23" s="885"/>
      <c r="U23" s="887">
        <f t="shared" si="3"/>
        <v>0</v>
      </c>
      <c r="V23" s="888"/>
      <c r="W23" s="441">
        <f t="shared" si="4"/>
        <v>0</v>
      </c>
      <c r="X23" s="443" t="str">
        <f t="shared" si="1"/>
        <v>○</v>
      </c>
      <c r="Y23" s="418"/>
    </row>
    <row r="24" spans="1:25" s="1987" customFormat="1" ht="18.75" customHeight="1">
      <c r="A24" s="418"/>
      <c r="B24" s="437">
        <f t="shared" si="2"/>
        <v>17</v>
      </c>
      <c r="C24" s="929"/>
      <c r="D24" s="1263"/>
      <c r="E24" s="881"/>
      <c r="F24" s="882"/>
      <c r="G24" s="883">
        <f t="shared" si="0"/>
        <v>0</v>
      </c>
      <c r="H24" s="884"/>
      <c r="I24" s="885"/>
      <c r="J24" s="885"/>
      <c r="K24" s="885"/>
      <c r="L24" s="886"/>
      <c r="M24" s="886"/>
      <c r="N24" s="886"/>
      <c r="O24" s="885"/>
      <c r="P24" s="885"/>
      <c r="Q24" s="885"/>
      <c r="R24" s="885"/>
      <c r="S24" s="885"/>
      <c r="T24" s="885"/>
      <c r="U24" s="887">
        <f t="shared" si="3"/>
        <v>0</v>
      </c>
      <c r="V24" s="888"/>
      <c r="W24" s="441">
        <f t="shared" si="4"/>
        <v>0</v>
      </c>
      <c r="X24" s="443" t="str">
        <f t="shared" si="1"/>
        <v>○</v>
      </c>
      <c r="Y24" s="418"/>
    </row>
    <row r="25" spans="1:25" s="1987" customFormat="1" ht="18.75" customHeight="1">
      <c r="A25" s="418"/>
      <c r="B25" s="437">
        <f t="shared" si="2"/>
        <v>18</v>
      </c>
      <c r="C25" s="929"/>
      <c r="D25" s="1263"/>
      <c r="E25" s="881"/>
      <c r="F25" s="882"/>
      <c r="G25" s="883">
        <f t="shared" si="0"/>
        <v>0</v>
      </c>
      <c r="H25" s="884"/>
      <c r="I25" s="885"/>
      <c r="J25" s="885"/>
      <c r="K25" s="885"/>
      <c r="L25" s="886"/>
      <c r="M25" s="886"/>
      <c r="N25" s="886"/>
      <c r="O25" s="885"/>
      <c r="P25" s="885"/>
      <c r="Q25" s="885"/>
      <c r="R25" s="885"/>
      <c r="S25" s="885"/>
      <c r="T25" s="885"/>
      <c r="U25" s="887">
        <f t="shared" si="3"/>
        <v>0</v>
      </c>
      <c r="V25" s="888"/>
      <c r="W25" s="441">
        <f t="shared" si="4"/>
        <v>0</v>
      </c>
      <c r="X25" s="443" t="str">
        <f t="shared" si="1"/>
        <v>○</v>
      </c>
      <c r="Y25" s="418"/>
    </row>
    <row r="26" spans="1:25" s="1987" customFormat="1" ht="18.75" customHeight="1">
      <c r="A26" s="418"/>
      <c r="B26" s="437">
        <f t="shared" si="2"/>
        <v>19</v>
      </c>
      <c r="C26" s="929"/>
      <c r="D26" s="1263"/>
      <c r="E26" s="881"/>
      <c r="F26" s="882"/>
      <c r="G26" s="883">
        <f t="shared" si="0"/>
        <v>0</v>
      </c>
      <c r="H26" s="884"/>
      <c r="I26" s="885"/>
      <c r="J26" s="885"/>
      <c r="K26" s="885"/>
      <c r="L26" s="886"/>
      <c r="M26" s="886"/>
      <c r="N26" s="886"/>
      <c r="O26" s="885"/>
      <c r="P26" s="885"/>
      <c r="Q26" s="885"/>
      <c r="R26" s="885"/>
      <c r="S26" s="885"/>
      <c r="T26" s="885"/>
      <c r="U26" s="887">
        <f t="shared" si="3"/>
        <v>0</v>
      </c>
      <c r="V26" s="888"/>
      <c r="W26" s="441">
        <f t="shared" si="4"/>
        <v>0</v>
      </c>
      <c r="X26" s="443" t="str">
        <f>IF(G26=W26,"○","×")</f>
        <v>○</v>
      </c>
      <c r="Y26" s="418"/>
    </row>
    <row r="27" spans="1:25" s="1987" customFormat="1" ht="18.75" customHeight="1">
      <c r="A27" s="418"/>
      <c r="B27" s="437">
        <f t="shared" si="2"/>
        <v>20</v>
      </c>
      <c r="C27" s="929"/>
      <c r="D27" s="1263"/>
      <c r="E27" s="881"/>
      <c r="F27" s="882"/>
      <c r="G27" s="883">
        <f t="shared" si="0"/>
        <v>0</v>
      </c>
      <c r="H27" s="884"/>
      <c r="I27" s="885"/>
      <c r="J27" s="885"/>
      <c r="K27" s="885"/>
      <c r="L27" s="886"/>
      <c r="M27" s="886"/>
      <c r="N27" s="886"/>
      <c r="O27" s="885"/>
      <c r="P27" s="885"/>
      <c r="Q27" s="885"/>
      <c r="R27" s="885"/>
      <c r="S27" s="885"/>
      <c r="T27" s="885"/>
      <c r="U27" s="887">
        <f t="shared" si="3"/>
        <v>0</v>
      </c>
      <c r="V27" s="888"/>
      <c r="W27" s="441">
        <f t="shared" si="4"/>
        <v>0</v>
      </c>
      <c r="X27" s="443" t="str">
        <f t="shared" si="1"/>
        <v>○</v>
      </c>
      <c r="Y27" s="418"/>
    </row>
    <row r="28" spans="1:25" s="1987" customFormat="1" ht="18.75" customHeight="1">
      <c r="A28" s="418"/>
      <c r="B28" s="437">
        <f t="shared" si="2"/>
        <v>21</v>
      </c>
      <c r="C28" s="929"/>
      <c r="D28" s="1263"/>
      <c r="E28" s="881"/>
      <c r="F28" s="882"/>
      <c r="G28" s="883">
        <f t="shared" si="0"/>
        <v>0</v>
      </c>
      <c r="H28" s="884"/>
      <c r="I28" s="885"/>
      <c r="J28" s="885"/>
      <c r="K28" s="885"/>
      <c r="L28" s="886"/>
      <c r="M28" s="886"/>
      <c r="N28" s="886"/>
      <c r="O28" s="885"/>
      <c r="P28" s="885"/>
      <c r="Q28" s="885"/>
      <c r="R28" s="885"/>
      <c r="S28" s="885"/>
      <c r="T28" s="885"/>
      <c r="U28" s="887">
        <f t="shared" si="3"/>
        <v>0</v>
      </c>
      <c r="V28" s="888"/>
      <c r="W28" s="441">
        <f t="shared" si="4"/>
        <v>0</v>
      </c>
      <c r="X28" s="443" t="str">
        <f t="shared" si="1"/>
        <v>○</v>
      </c>
      <c r="Y28" s="418"/>
    </row>
    <row r="29" spans="1:25" s="1987" customFormat="1" ht="18.75" customHeight="1">
      <c r="A29" s="418"/>
      <c r="B29" s="437">
        <f t="shared" si="2"/>
        <v>22</v>
      </c>
      <c r="C29" s="928"/>
      <c r="D29" s="1263"/>
      <c r="E29" s="881"/>
      <c r="F29" s="882"/>
      <c r="G29" s="883">
        <f t="shared" si="0"/>
        <v>0</v>
      </c>
      <c r="H29" s="884"/>
      <c r="I29" s="885"/>
      <c r="J29" s="885"/>
      <c r="K29" s="885"/>
      <c r="L29" s="886"/>
      <c r="M29" s="886"/>
      <c r="N29" s="886"/>
      <c r="O29" s="885"/>
      <c r="P29" s="885"/>
      <c r="Q29" s="885"/>
      <c r="R29" s="885"/>
      <c r="S29" s="885"/>
      <c r="T29" s="885"/>
      <c r="U29" s="887">
        <f t="shared" si="3"/>
        <v>0</v>
      </c>
      <c r="V29" s="888"/>
      <c r="W29" s="441">
        <f t="shared" si="4"/>
        <v>0</v>
      </c>
      <c r="X29" s="443" t="str">
        <f t="shared" si="1"/>
        <v>○</v>
      </c>
      <c r="Y29" s="418"/>
    </row>
    <row r="30" spans="1:25" s="1987" customFormat="1" ht="18.75" customHeight="1">
      <c r="A30" s="418"/>
      <c r="B30" s="437">
        <f t="shared" si="2"/>
        <v>23</v>
      </c>
      <c r="C30" s="928"/>
      <c r="D30" s="1263"/>
      <c r="E30" s="881"/>
      <c r="F30" s="882"/>
      <c r="G30" s="883">
        <f t="shared" si="0"/>
        <v>0</v>
      </c>
      <c r="H30" s="884"/>
      <c r="I30" s="885"/>
      <c r="J30" s="885"/>
      <c r="K30" s="885"/>
      <c r="L30" s="886"/>
      <c r="M30" s="886"/>
      <c r="N30" s="886"/>
      <c r="O30" s="885"/>
      <c r="P30" s="885"/>
      <c r="Q30" s="885"/>
      <c r="R30" s="885"/>
      <c r="S30" s="885"/>
      <c r="T30" s="885"/>
      <c r="U30" s="887">
        <f t="shared" si="3"/>
        <v>0</v>
      </c>
      <c r="V30" s="888"/>
      <c r="W30" s="441">
        <f t="shared" si="4"/>
        <v>0</v>
      </c>
      <c r="X30" s="443" t="str">
        <f t="shared" si="1"/>
        <v>○</v>
      </c>
      <c r="Y30" s="418"/>
    </row>
    <row r="31" spans="1:25" s="1987" customFormat="1" ht="18.75" customHeight="1">
      <c r="A31" s="418"/>
      <c r="B31" s="437">
        <f t="shared" si="2"/>
        <v>24</v>
      </c>
      <c r="C31" s="928"/>
      <c r="D31" s="1263"/>
      <c r="E31" s="881"/>
      <c r="F31" s="882"/>
      <c r="G31" s="883">
        <f t="shared" si="0"/>
        <v>0</v>
      </c>
      <c r="H31" s="884"/>
      <c r="I31" s="885"/>
      <c r="J31" s="885"/>
      <c r="K31" s="885"/>
      <c r="L31" s="886"/>
      <c r="M31" s="886"/>
      <c r="N31" s="886"/>
      <c r="O31" s="885"/>
      <c r="P31" s="885"/>
      <c r="Q31" s="885"/>
      <c r="R31" s="885"/>
      <c r="S31" s="885"/>
      <c r="T31" s="885"/>
      <c r="U31" s="887">
        <f t="shared" si="3"/>
        <v>0</v>
      </c>
      <c r="V31" s="888"/>
      <c r="W31" s="441">
        <f t="shared" si="4"/>
        <v>0</v>
      </c>
      <c r="X31" s="443" t="str">
        <f t="shared" si="1"/>
        <v>○</v>
      </c>
      <c r="Y31" s="418"/>
    </row>
    <row r="32" spans="1:25" s="1987" customFormat="1" ht="18.75" customHeight="1">
      <c r="A32" s="418"/>
      <c r="B32" s="437">
        <f t="shared" si="2"/>
        <v>25</v>
      </c>
      <c r="C32" s="928"/>
      <c r="D32" s="1263"/>
      <c r="E32" s="881"/>
      <c r="F32" s="882"/>
      <c r="G32" s="883">
        <f t="shared" si="0"/>
        <v>0</v>
      </c>
      <c r="H32" s="884"/>
      <c r="I32" s="885"/>
      <c r="J32" s="885"/>
      <c r="K32" s="885"/>
      <c r="L32" s="886"/>
      <c r="M32" s="886"/>
      <c r="N32" s="886"/>
      <c r="O32" s="885"/>
      <c r="P32" s="885"/>
      <c r="Q32" s="885"/>
      <c r="R32" s="885"/>
      <c r="S32" s="885"/>
      <c r="T32" s="885"/>
      <c r="U32" s="887">
        <f t="shared" si="3"/>
        <v>0</v>
      </c>
      <c r="V32" s="888"/>
      <c r="W32" s="441">
        <f t="shared" si="4"/>
        <v>0</v>
      </c>
      <c r="X32" s="443" t="str">
        <f t="shared" si="1"/>
        <v>○</v>
      </c>
      <c r="Y32" s="418"/>
    </row>
    <row r="33" spans="1:39" s="1987" customFormat="1" ht="18.75" customHeight="1">
      <c r="A33" s="418"/>
      <c r="B33" s="437">
        <f t="shared" si="2"/>
        <v>26</v>
      </c>
      <c r="C33" s="928"/>
      <c r="D33" s="1263"/>
      <c r="E33" s="881"/>
      <c r="F33" s="882"/>
      <c r="G33" s="883">
        <f t="shared" si="0"/>
        <v>0</v>
      </c>
      <c r="H33" s="884"/>
      <c r="I33" s="885"/>
      <c r="J33" s="885"/>
      <c r="K33" s="885"/>
      <c r="L33" s="886"/>
      <c r="M33" s="886"/>
      <c r="N33" s="886"/>
      <c r="O33" s="885"/>
      <c r="P33" s="885"/>
      <c r="Q33" s="885"/>
      <c r="R33" s="885"/>
      <c r="S33" s="885"/>
      <c r="T33" s="885"/>
      <c r="U33" s="887">
        <f t="shared" si="3"/>
        <v>0</v>
      </c>
      <c r="V33" s="888"/>
      <c r="W33" s="441">
        <f t="shared" si="4"/>
        <v>0</v>
      </c>
      <c r="X33" s="443" t="str">
        <f t="shared" si="1"/>
        <v>○</v>
      </c>
      <c r="Y33" s="418"/>
    </row>
    <row r="34" spans="1:39" s="1987" customFormat="1" ht="18.75" customHeight="1">
      <c r="A34" s="418"/>
      <c r="B34" s="437">
        <f t="shared" si="2"/>
        <v>27</v>
      </c>
      <c r="C34" s="928"/>
      <c r="D34" s="1263"/>
      <c r="E34" s="881"/>
      <c r="F34" s="882"/>
      <c r="G34" s="883">
        <f t="shared" si="0"/>
        <v>0</v>
      </c>
      <c r="H34" s="884"/>
      <c r="I34" s="885"/>
      <c r="J34" s="885"/>
      <c r="K34" s="885"/>
      <c r="L34" s="886"/>
      <c r="M34" s="886"/>
      <c r="N34" s="886"/>
      <c r="O34" s="885"/>
      <c r="P34" s="885"/>
      <c r="Q34" s="885"/>
      <c r="R34" s="885"/>
      <c r="S34" s="885"/>
      <c r="T34" s="885"/>
      <c r="U34" s="887">
        <f t="shared" si="3"/>
        <v>0</v>
      </c>
      <c r="V34" s="888"/>
      <c r="W34" s="441">
        <f t="shared" si="4"/>
        <v>0</v>
      </c>
      <c r="X34" s="443" t="str">
        <f t="shared" si="1"/>
        <v>○</v>
      </c>
      <c r="Y34" s="418"/>
    </row>
    <row r="35" spans="1:39" s="1987" customFormat="1" ht="18.75" customHeight="1">
      <c r="A35" s="418"/>
      <c r="B35" s="437">
        <f t="shared" si="2"/>
        <v>28</v>
      </c>
      <c r="C35" s="928"/>
      <c r="D35" s="1263"/>
      <c r="E35" s="881"/>
      <c r="F35" s="882"/>
      <c r="G35" s="883">
        <f t="shared" si="0"/>
        <v>0</v>
      </c>
      <c r="H35" s="884"/>
      <c r="I35" s="885"/>
      <c r="J35" s="885"/>
      <c r="K35" s="885"/>
      <c r="L35" s="886"/>
      <c r="M35" s="886"/>
      <c r="N35" s="886"/>
      <c r="O35" s="885"/>
      <c r="P35" s="885"/>
      <c r="Q35" s="885"/>
      <c r="R35" s="885"/>
      <c r="S35" s="885"/>
      <c r="T35" s="885"/>
      <c r="U35" s="887">
        <f t="shared" si="3"/>
        <v>0</v>
      </c>
      <c r="V35" s="888"/>
      <c r="W35" s="441">
        <f t="shared" si="4"/>
        <v>0</v>
      </c>
      <c r="X35" s="443" t="str">
        <f t="shared" si="1"/>
        <v>○</v>
      </c>
      <c r="Y35" s="418"/>
    </row>
    <row r="36" spans="1:39" s="1987" customFormat="1" ht="18.75" customHeight="1">
      <c r="A36" s="418"/>
      <c r="B36" s="437">
        <f t="shared" si="2"/>
        <v>29</v>
      </c>
      <c r="C36" s="928"/>
      <c r="D36" s="1263"/>
      <c r="E36" s="881"/>
      <c r="F36" s="882"/>
      <c r="G36" s="883">
        <f t="shared" si="0"/>
        <v>0</v>
      </c>
      <c r="H36" s="884"/>
      <c r="I36" s="885"/>
      <c r="J36" s="885"/>
      <c r="K36" s="885"/>
      <c r="L36" s="886"/>
      <c r="M36" s="886"/>
      <c r="N36" s="886"/>
      <c r="O36" s="885"/>
      <c r="P36" s="885"/>
      <c r="Q36" s="885"/>
      <c r="R36" s="885"/>
      <c r="S36" s="885"/>
      <c r="T36" s="885"/>
      <c r="U36" s="887">
        <f t="shared" si="3"/>
        <v>0</v>
      </c>
      <c r="V36" s="888"/>
      <c r="W36" s="441">
        <f t="shared" si="4"/>
        <v>0</v>
      </c>
      <c r="X36" s="443" t="str">
        <f t="shared" si="1"/>
        <v>○</v>
      </c>
      <c r="Y36" s="418"/>
    </row>
    <row r="37" spans="1:39" s="1987" customFormat="1" ht="18.75" customHeight="1">
      <c r="A37" s="418"/>
      <c r="B37" s="437">
        <f t="shared" si="2"/>
        <v>30</v>
      </c>
      <c r="C37" s="928"/>
      <c r="D37" s="1263"/>
      <c r="E37" s="881"/>
      <c r="F37" s="882"/>
      <c r="G37" s="883">
        <f t="shared" si="0"/>
        <v>0</v>
      </c>
      <c r="H37" s="884"/>
      <c r="I37" s="885"/>
      <c r="J37" s="885"/>
      <c r="K37" s="885"/>
      <c r="L37" s="886"/>
      <c r="M37" s="886"/>
      <c r="N37" s="886"/>
      <c r="O37" s="885"/>
      <c r="P37" s="885"/>
      <c r="Q37" s="885"/>
      <c r="R37" s="885"/>
      <c r="S37" s="885"/>
      <c r="T37" s="885"/>
      <c r="U37" s="887">
        <f>SUM(I37:T37)</f>
        <v>0</v>
      </c>
      <c r="V37" s="888"/>
      <c r="W37" s="441">
        <f>SUM(U37,V37)</f>
        <v>0</v>
      </c>
      <c r="X37" s="443" t="str">
        <f>IF(G37=W37,"○","×")</f>
        <v>○</v>
      </c>
      <c r="Y37" s="418"/>
    </row>
    <row r="38" spans="1:39" hidden="1">
      <c r="B38" s="437">
        <v>31</v>
      </c>
      <c r="C38" s="928"/>
      <c r="D38" s="1263"/>
      <c r="E38" s="881"/>
      <c r="F38" s="882"/>
      <c r="G38" s="883">
        <f t="shared" si="0"/>
        <v>0</v>
      </c>
      <c r="H38" s="884"/>
      <c r="I38" s="885"/>
      <c r="J38" s="885"/>
      <c r="K38" s="885"/>
      <c r="L38" s="886"/>
      <c r="M38" s="886"/>
      <c r="N38" s="886"/>
      <c r="O38" s="885"/>
      <c r="P38" s="885"/>
      <c r="Q38" s="885"/>
      <c r="R38" s="885"/>
      <c r="S38" s="885"/>
      <c r="T38" s="885"/>
      <c r="U38" s="887">
        <f t="shared" ref="U38:U47" si="5">SUM(I38:T38)</f>
        <v>0</v>
      </c>
      <c r="V38" s="888"/>
      <c r="W38" s="441">
        <f t="shared" ref="W38:W47" si="6">SUM(U38,V38)</f>
        <v>0</v>
      </c>
      <c r="X38" s="443" t="str">
        <f t="shared" ref="X38:X65" si="7">IF(G38=W38,"○","×")</f>
        <v>○</v>
      </c>
      <c r="Z38" s="444"/>
      <c r="AA38" s="444"/>
      <c r="AB38" s="444"/>
      <c r="AC38" s="444"/>
      <c r="AD38" s="444"/>
      <c r="AE38" s="444"/>
      <c r="AF38" s="444"/>
      <c r="AG38" s="444"/>
      <c r="AH38" s="444"/>
      <c r="AI38" s="444"/>
      <c r="AJ38" s="445"/>
      <c r="AK38" s="445"/>
      <c r="AL38" s="445"/>
      <c r="AM38" s="445"/>
    </row>
    <row r="39" spans="1:39" hidden="1">
      <c r="B39" s="437">
        <v>32</v>
      </c>
      <c r="C39" s="928"/>
      <c r="D39" s="1263"/>
      <c r="E39" s="881"/>
      <c r="F39" s="882"/>
      <c r="G39" s="883">
        <f t="shared" si="0"/>
        <v>0</v>
      </c>
      <c r="H39" s="884"/>
      <c r="I39" s="885"/>
      <c r="J39" s="885"/>
      <c r="K39" s="885"/>
      <c r="L39" s="886"/>
      <c r="M39" s="886"/>
      <c r="N39" s="886"/>
      <c r="O39" s="885"/>
      <c r="P39" s="885"/>
      <c r="Q39" s="885"/>
      <c r="R39" s="885"/>
      <c r="S39" s="885"/>
      <c r="T39" s="885"/>
      <c r="U39" s="887">
        <f t="shared" si="5"/>
        <v>0</v>
      </c>
      <c r="V39" s="888"/>
      <c r="W39" s="441">
        <f t="shared" si="6"/>
        <v>0</v>
      </c>
      <c r="X39" s="443" t="str">
        <f t="shared" si="7"/>
        <v>○</v>
      </c>
      <c r="Z39" s="444"/>
      <c r="AA39" s="444"/>
      <c r="AB39" s="444"/>
      <c r="AC39" s="444"/>
      <c r="AD39" s="444"/>
      <c r="AE39" s="444"/>
      <c r="AF39" s="444"/>
      <c r="AG39" s="444"/>
      <c r="AH39" s="444"/>
      <c r="AI39" s="444"/>
      <c r="AJ39" s="445"/>
      <c r="AK39" s="445"/>
      <c r="AL39" s="445"/>
      <c r="AM39" s="445"/>
    </row>
    <row r="40" spans="1:39" hidden="1">
      <c r="B40" s="437">
        <v>33</v>
      </c>
      <c r="C40" s="928"/>
      <c r="D40" s="1263"/>
      <c r="E40" s="881"/>
      <c r="F40" s="882"/>
      <c r="G40" s="883">
        <f t="shared" si="0"/>
        <v>0</v>
      </c>
      <c r="H40" s="884"/>
      <c r="I40" s="885"/>
      <c r="J40" s="885"/>
      <c r="K40" s="885"/>
      <c r="L40" s="886"/>
      <c r="M40" s="886"/>
      <c r="N40" s="886"/>
      <c r="O40" s="885"/>
      <c r="P40" s="885"/>
      <c r="Q40" s="885"/>
      <c r="R40" s="885"/>
      <c r="S40" s="885"/>
      <c r="T40" s="885"/>
      <c r="U40" s="887">
        <f t="shared" si="5"/>
        <v>0</v>
      </c>
      <c r="V40" s="888"/>
      <c r="W40" s="441">
        <f t="shared" si="6"/>
        <v>0</v>
      </c>
      <c r="X40" s="443" t="str">
        <f t="shared" si="7"/>
        <v>○</v>
      </c>
      <c r="Z40" s="444"/>
      <c r="AA40" s="444"/>
      <c r="AB40" s="444"/>
      <c r="AC40" s="444"/>
      <c r="AD40" s="444"/>
      <c r="AE40" s="444"/>
      <c r="AF40" s="444"/>
      <c r="AG40" s="444"/>
      <c r="AH40" s="444"/>
      <c r="AI40" s="444"/>
      <c r="AJ40" s="445"/>
      <c r="AK40" s="445"/>
      <c r="AL40" s="445"/>
      <c r="AM40" s="445"/>
    </row>
    <row r="41" spans="1:39" hidden="1">
      <c r="B41" s="437">
        <v>34</v>
      </c>
      <c r="C41" s="928"/>
      <c r="D41" s="1263"/>
      <c r="E41" s="881"/>
      <c r="F41" s="882"/>
      <c r="G41" s="883">
        <f t="shared" si="0"/>
        <v>0</v>
      </c>
      <c r="H41" s="884"/>
      <c r="I41" s="885"/>
      <c r="J41" s="885"/>
      <c r="K41" s="885"/>
      <c r="L41" s="886"/>
      <c r="M41" s="886"/>
      <c r="N41" s="886"/>
      <c r="O41" s="885"/>
      <c r="P41" s="885"/>
      <c r="Q41" s="885"/>
      <c r="R41" s="885"/>
      <c r="S41" s="885"/>
      <c r="T41" s="885"/>
      <c r="U41" s="887">
        <f t="shared" si="5"/>
        <v>0</v>
      </c>
      <c r="V41" s="888"/>
      <c r="W41" s="441">
        <f t="shared" si="6"/>
        <v>0</v>
      </c>
      <c r="X41" s="443" t="str">
        <f t="shared" si="7"/>
        <v>○</v>
      </c>
      <c r="Z41" s="444"/>
      <c r="AA41" s="444"/>
      <c r="AB41" s="444"/>
      <c r="AC41" s="444"/>
      <c r="AD41" s="444"/>
      <c r="AE41" s="444"/>
      <c r="AF41" s="444"/>
      <c r="AG41" s="444"/>
      <c r="AH41" s="444"/>
      <c r="AI41" s="444"/>
      <c r="AJ41" s="445"/>
      <c r="AK41" s="445"/>
      <c r="AL41" s="445"/>
      <c r="AM41" s="445"/>
    </row>
    <row r="42" spans="1:39" hidden="1">
      <c r="B42" s="437">
        <v>35</v>
      </c>
      <c r="C42" s="928"/>
      <c r="D42" s="1263"/>
      <c r="E42" s="881"/>
      <c r="F42" s="882"/>
      <c r="G42" s="883">
        <f t="shared" si="0"/>
        <v>0</v>
      </c>
      <c r="H42" s="884"/>
      <c r="I42" s="885"/>
      <c r="J42" s="885"/>
      <c r="K42" s="885"/>
      <c r="L42" s="886"/>
      <c r="M42" s="886"/>
      <c r="N42" s="886"/>
      <c r="O42" s="885"/>
      <c r="P42" s="885"/>
      <c r="Q42" s="885"/>
      <c r="R42" s="885"/>
      <c r="S42" s="885"/>
      <c r="T42" s="885"/>
      <c r="U42" s="887">
        <f t="shared" si="5"/>
        <v>0</v>
      </c>
      <c r="V42" s="888"/>
      <c r="W42" s="441">
        <f t="shared" si="6"/>
        <v>0</v>
      </c>
      <c r="X42" s="443" t="str">
        <f t="shared" si="7"/>
        <v>○</v>
      </c>
      <c r="Z42" s="444"/>
      <c r="AA42" s="444"/>
      <c r="AB42" s="444"/>
      <c r="AC42" s="444"/>
      <c r="AD42" s="444"/>
      <c r="AE42" s="444"/>
      <c r="AF42" s="444"/>
      <c r="AG42" s="444"/>
      <c r="AH42" s="444"/>
      <c r="AI42" s="444"/>
      <c r="AJ42" s="445"/>
      <c r="AK42" s="445"/>
      <c r="AL42" s="445"/>
      <c r="AM42" s="445"/>
    </row>
    <row r="43" spans="1:39" hidden="1">
      <c r="B43" s="437">
        <v>36</v>
      </c>
      <c r="C43" s="928"/>
      <c r="D43" s="1263"/>
      <c r="E43" s="881"/>
      <c r="F43" s="882"/>
      <c r="G43" s="883">
        <f t="shared" si="0"/>
        <v>0</v>
      </c>
      <c r="H43" s="884"/>
      <c r="I43" s="885"/>
      <c r="J43" s="885"/>
      <c r="K43" s="885"/>
      <c r="L43" s="886"/>
      <c r="M43" s="886"/>
      <c r="N43" s="886"/>
      <c r="O43" s="885"/>
      <c r="P43" s="885"/>
      <c r="Q43" s="885"/>
      <c r="R43" s="885"/>
      <c r="S43" s="885"/>
      <c r="T43" s="885"/>
      <c r="U43" s="887">
        <f t="shared" si="5"/>
        <v>0</v>
      </c>
      <c r="V43" s="888"/>
      <c r="W43" s="441">
        <f t="shared" si="6"/>
        <v>0</v>
      </c>
      <c r="X43" s="443" t="str">
        <f t="shared" si="7"/>
        <v>○</v>
      </c>
      <c r="Z43" s="444"/>
      <c r="AA43" s="444"/>
      <c r="AB43" s="444"/>
      <c r="AC43" s="444"/>
      <c r="AD43" s="444"/>
      <c r="AE43" s="444"/>
      <c r="AF43" s="444"/>
      <c r="AG43" s="444"/>
      <c r="AH43" s="444"/>
      <c r="AI43" s="444"/>
      <c r="AJ43" s="445"/>
      <c r="AK43" s="445"/>
      <c r="AL43" s="445"/>
      <c r="AM43" s="445"/>
    </row>
    <row r="44" spans="1:39" hidden="1">
      <c r="B44" s="437">
        <v>37</v>
      </c>
      <c r="C44" s="928"/>
      <c r="D44" s="1263"/>
      <c r="E44" s="881"/>
      <c r="F44" s="882"/>
      <c r="G44" s="883">
        <f t="shared" si="0"/>
        <v>0</v>
      </c>
      <c r="H44" s="884"/>
      <c r="I44" s="885"/>
      <c r="J44" s="885"/>
      <c r="K44" s="885"/>
      <c r="L44" s="886"/>
      <c r="M44" s="886"/>
      <c r="N44" s="886"/>
      <c r="O44" s="885"/>
      <c r="P44" s="885"/>
      <c r="Q44" s="885"/>
      <c r="R44" s="885"/>
      <c r="S44" s="885"/>
      <c r="T44" s="885"/>
      <c r="U44" s="887">
        <f t="shared" si="5"/>
        <v>0</v>
      </c>
      <c r="V44" s="888"/>
      <c r="W44" s="441">
        <f t="shared" si="6"/>
        <v>0</v>
      </c>
      <c r="X44" s="443" t="str">
        <f t="shared" si="7"/>
        <v>○</v>
      </c>
      <c r="Z44" s="444"/>
      <c r="AA44" s="444"/>
      <c r="AB44" s="444"/>
      <c r="AC44" s="444"/>
      <c r="AD44" s="444"/>
      <c r="AE44" s="444"/>
      <c r="AF44" s="444"/>
      <c r="AG44" s="444"/>
      <c r="AH44" s="444"/>
      <c r="AI44" s="444"/>
      <c r="AJ44" s="445"/>
      <c r="AK44" s="445"/>
      <c r="AL44" s="445"/>
      <c r="AM44" s="445"/>
    </row>
    <row r="45" spans="1:39" hidden="1">
      <c r="B45" s="437">
        <v>38</v>
      </c>
      <c r="C45" s="928"/>
      <c r="D45" s="1263"/>
      <c r="E45" s="881"/>
      <c r="F45" s="882"/>
      <c r="G45" s="883">
        <f t="shared" si="0"/>
        <v>0</v>
      </c>
      <c r="H45" s="884"/>
      <c r="I45" s="885"/>
      <c r="J45" s="885"/>
      <c r="K45" s="885"/>
      <c r="L45" s="886"/>
      <c r="M45" s="886"/>
      <c r="N45" s="886"/>
      <c r="O45" s="885"/>
      <c r="P45" s="885"/>
      <c r="Q45" s="885"/>
      <c r="R45" s="885"/>
      <c r="S45" s="885"/>
      <c r="T45" s="885"/>
      <c r="U45" s="887">
        <f t="shared" si="5"/>
        <v>0</v>
      </c>
      <c r="V45" s="888"/>
      <c r="W45" s="441">
        <f t="shared" si="6"/>
        <v>0</v>
      </c>
      <c r="X45" s="443" t="str">
        <f t="shared" si="7"/>
        <v>○</v>
      </c>
      <c r="Z45" s="444"/>
      <c r="AA45" s="444"/>
      <c r="AB45" s="444"/>
      <c r="AC45" s="444"/>
      <c r="AD45" s="444"/>
      <c r="AE45" s="444"/>
      <c r="AF45" s="444"/>
      <c r="AG45" s="444"/>
      <c r="AH45" s="444"/>
      <c r="AI45" s="444"/>
      <c r="AJ45" s="445"/>
      <c r="AK45" s="445"/>
      <c r="AL45" s="445"/>
      <c r="AM45" s="445"/>
    </row>
    <row r="46" spans="1:39" hidden="1">
      <c r="B46" s="437">
        <v>39</v>
      </c>
      <c r="C46" s="928"/>
      <c r="D46" s="1263"/>
      <c r="E46" s="881"/>
      <c r="F46" s="882"/>
      <c r="G46" s="883">
        <f t="shared" si="0"/>
        <v>0</v>
      </c>
      <c r="H46" s="884"/>
      <c r="I46" s="885"/>
      <c r="J46" s="885"/>
      <c r="K46" s="885"/>
      <c r="L46" s="886"/>
      <c r="M46" s="886"/>
      <c r="N46" s="886"/>
      <c r="O46" s="885"/>
      <c r="P46" s="885"/>
      <c r="Q46" s="885"/>
      <c r="R46" s="885"/>
      <c r="S46" s="885"/>
      <c r="T46" s="885"/>
      <c r="U46" s="887">
        <f t="shared" si="5"/>
        <v>0</v>
      </c>
      <c r="V46" s="888"/>
      <c r="W46" s="441">
        <f t="shared" si="6"/>
        <v>0</v>
      </c>
      <c r="X46" s="443" t="str">
        <f t="shared" si="7"/>
        <v>○</v>
      </c>
      <c r="Z46" s="444"/>
      <c r="AA46" s="444"/>
      <c r="AB46" s="444"/>
      <c r="AC46" s="444"/>
      <c r="AD46" s="444"/>
      <c r="AE46" s="444"/>
      <c r="AF46" s="444"/>
      <c r="AG46" s="444"/>
      <c r="AH46" s="444"/>
      <c r="AI46" s="444"/>
      <c r="AJ46" s="445"/>
      <c r="AK46" s="445"/>
      <c r="AL46" s="445"/>
      <c r="AM46" s="445"/>
    </row>
    <row r="47" spans="1:39" hidden="1">
      <c r="B47" s="437">
        <v>40</v>
      </c>
      <c r="C47" s="928"/>
      <c r="D47" s="1263"/>
      <c r="E47" s="881"/>
      <c r="F47" s="882"/>
      <c r="G47" s="883">
        <f t="shared" si="0"/>
        <v>0</v>
      </c>
      <c r="H47" s="884"/>
      <c r="I47" s="885"/>
      <c r="J47" s="885"/>
      <c r="K47" s="885"/>
      <c r="L47" s="886"/>
      <c r="M47" s="886"/>
      <c r="N47" s="886"/>
      <c r="O47" s="885"/>
      <c r="P47" s="885"/>
      <c r="Q47" s="885"/>
      <c r="R47" s="885"/>
      <c r="S47" s="885"/>
      <c r="T47" s="885"/>
      <c r="U47" s="887">
        <f t="shared" si="5"/>
        <v>0</v>
      </c>
      <c r="V47" s="888"/>
      <c r="W47" s="441">
        <f t="shared" si="6"/>
        <v>0</v>
      </c>
      <c r="X47" s="443" t="str">
        <f t="shared" si="7"/>
        <v>○</v>
      </c>
      <c r="Z47" s="444"/>
      <c r="AA47" s="444"/>
      <c r="AB47" s="444"/>
      <c r="AC47" s="444"/>
      <c r="AD47" s="444"/>
      <c r="AE47" s="444"/>
      <c r="AF47" s="444"/>
      <c r="AG47" s="444"/>
      <c r="AH47" s="444"/>
      <c r="AI47" s="444"/>
      <c r="AJ47" s="445"/>
      <c r="AK47" s="445"/>
      <c r="AL47" s="445"/>
      <c r="AM47" s="445"/>
    </row>
    <row r="48" spans="1:39" hidden="1">
      <c r="B48" s="437">
        <v>41</v>
      </c>
      <c r="C48" s="928"/>
      <c r="D48" s="1263"/>
      <c r="E48" s="889"/>
      <c r="F48" s="890"/>
      <c r="G48" s="883">
        <f>ROUNDDOWN(E48*F48,0)</f>
        <v>0</v>
      </c>
      <c r="H48" s="884"/>
      <c r="I48" s="885"/>
      <c r="J48" s="885"/>
      <c r="K48" s="885"/>
      <c r="L48" s="886"/>
      <c r="M48" s="886"/>
      <c r="N48" s="886"/>
      <c r="O48" s="885"/>
      <c r="P48" s="885"/>
      <c r="Q48" s="885"/>
      <c r="R48" s="885"/>
      <c r="S48" s="885"/>
      <c r="T48" s="885"/>
      <c r="U48" s="887">
        <f>SUM(I48:T48)</f>
        <v>0</v>
      </c>
      <c r="V48" s="888"/>
      <c r="W48" s="441">
        <f>SUM(U48,V48)</f>
        <v>0</v>
      </c>
      <c r="X48" s="443" t="str">
        <f t="shared" si="7"/>
        <v>○</v>
      </c>
      <c r="Z48" s="444"/>
      <c r="AA48" s="444"/>
      <c r="AB48" s="444"/>
      <c r="AC48" s="444"/>
      <c r="AD48" s="444"/>
      <c r="AE48" s="444"/>
      <c r="AF48" s="444"/>
      <c r="AG48" s="444"/>
      <c r="AH48" s="444"/>
      <c r="AI48" s="444"/>
      <c r="AJ48" s="445"/>
      <c r="AK48" s="445"/>
      <c r="AL48" s="445"/>
      <c r="AM48" s="445"/>
    </row>
    <row r="49" spans="2:39" hidden="1">
      <c r="B49" s="437">
        <v>42</v>
      </c>
      <c r="C49" s="928"/>
      <c r="D49" s="1263"/>
      <c r="E49" s="881"/>
      <c r="F49" s="882"/>
      <c r="G49" s="883">
        <f t="shared" ref="G49:G58" si="8">ROUNDDOWN(E49*F49,0)</f>
        <v>0</v>
      </c>
      <c r="H49" s="884"/>
      <c r="I49" s="885"/>
      <c r="J49" s="885"/>
      <c r="K49" s="885"/>
      <c r="L49" s="886"/>
      <c r="M49" s="886"/>
      <c r="N49" s="886"/>
      <c r="O49" s="885"/>
      <c r="P49" s="885"/>
      <c r="Q49" s="885"/>
      <c r="R49" s="885"/>
      <c r="S49" s="885"/>
      <c r="T49" s="885"/>
      <c r="U49" s="887">
        <f t="shared" ref="U49:U54" si="9">SUM(I49:T49)</f>
        <v>0</v>
      </c>
      <c r="V49" s="888"/>
      <c r="W49" s="441">
        <f t="shared" ref="W49:W54" si="10">SUM(U49,V49)</f>
        <v>0</v>
      </c>
      <c r="X49" s="443" t="str">
        <f t="shared" si="7"/>
        <v>○</v>
      </c>
      <c r="Z49" s="444"/>
      <c r="AA49" s="444"/>
      <c r="AB49" s="444"/>
      <c r="AC49" s="444"/>
      <c r="AD49" s="444"/>
      <c r="AE49" s="444"/>
      <c r="AF49" s="444"/>
      <c r="AG49" s="444"/>
      <c r="AH49" s="444"/>
      <c r="AI49" s="444"/>
      <c r="AJ49" s="445"/>
      <c r="AK49" s="445"/>
      <c r="AL49" s="445"/>
      <c r="AM49" s="445"/>
    </row>
    <row r="50" spans="2:39" hidden="1">
      <c r="B50" s="437">
        <v>43</v>
      </c>
      <c r="C50" s="928"/>
      <c r="D50" s="1263"/>
      <c r="E50" s="881"/>
      <c r="F50" s="882"/>
      <c r="G50" s="883">
        <f t="shared" si="8"/>
        <v>0</v>
      </c>
      <c r="H50" s="884"/>
      <c r="I50" s="885"/>
      <c r="J50" s="885"/>
      <c r="K50" s="885"/>
      <c r="L50" s="886"/>
      <c r="M50" s="886"/>
      <c r="N50" s="886"/>
      <c r="O50" s="885"/>
      <c r="P50" s="885"/>
      <c r="Q50" s="885"/>
      <c r="R50" s="885"/>
      <c r="S50" s="885"/>
      <c r="T50" s="885"/>
      <c r="U50" s="887">
        <f t="shared" si="9"/>
        <v>0</v>
      </c>
      <c r="V50" s="888"/>
      <c r="W50" s="441">
        <f t="shared" si="10"/>
        <v>0</v>
      </c>
      <c r="X50" s="443" t="str">
        <f t="shared" si="7"/>
        <v>○</v>
      </c>
      <c r="Z50" s="444"/>
      <c r="AA50" s="444"/>
      <c r="AB50" s="444"/>
      <c r="AC50" s="444"/>
      <c r="AD50" s="444"/>
      <c r="AE50" s="444"/>
      <c r="AF50" s="444"/>
      <c r="AG50" s="444"/>
      <c r="AH50" s="444"/>
      <c r="AI50" s="444"/>
      <c r="AJ50" s="445"/>
      <c r="AK50" s="445"/>
      <c r="AL50" s="445"/>
      <c r="AM50" s="445"/>
    </row>
    <row r="51" spans="2:39" hidden="1">
      <c r="B51" s="437">
        <v>44</v>
      </c>
      <c r="C51" s="928"/>
      <c r="D51" s="1263"/>
      <c r="E51" s="881"/>
      <c r="F51" s="882"/>
      <c r="G51" s="883">
        <f t="shared" si="8"/>
        <v>0</v>
      </c>
      <c r="H51" s="884"/>
      <c r="I51" s="885"/>
      <c r="J51" s="885"/>
      <c r="K51" s="885"/>
      <c r="L51" s="886"/>
      <c r="M51" s="886"/>
      <c r="N51" s="886"/>
      <c r="O51" s="885"/>
      <c r="P51" s="885"/>
      <c r="Q51" s="885"/>
      <c r="R51" s="885"/>
      <c r="S51" s="885"/>
      <c r="T51" s="885"/>
      <c r="U51" s="887">
        <f t="shared" si="9"/>
        <v>0</v>
      </c>
      <c r="V51" s="888"/>
      <c r="W51" s="441">
        <f t="shared" si="10"/>
        <v>0</v>
      </c>
      <c r="X51" s="443" t="str">
        <f t="shared" si="7"/>
        <v>○</v>
      </c>
      <c r="Z51" s="444"/>
      <c r="AA51" s="444"/>
      <c r="AB51" s="444"/>
      <c r="AC51" s="444"/>
      <c r="AD51" s="444"/>
      <c r="AE51" s="444"/>
      <c r="AF51" s="444"/>
      <c r="AG51" s="444"/>
      <c r="AH51" s="444"/>
      <c r="AI51" s="444"/>
      <c r="AJ51" s="445"/>
      <c r="AK51" s="445"/>
      <c r="AL51" s="445"/>
      <c r="AM51" s="445"/>
    </row>
    <row r="52" spans="2:39" hidden="1">
      <c r="B52" s="437">
        <v>45</v>
      </c>
      <c r="C52" s="928"/>
      <c r="D52" s="1263"/>
      <c r="E52" s="881"/>
      <c r="F52" s="882"/>
      <c r="G52" s="883">
        <f t="shared" si="8"/>
        <v>0</v>
      </c>
      <c r="H52" s="884"/>
      <c r="I52" s="885"/>
      <c r="J52" s="885"/>
      <c r="K52" s="885"/>
      <c r="L52" s="886"/>
      <c r="M52" s="886"/>
      <c r="N52" s="886"/>
      <c r="O52" s="885"/>
      <c r="P52" s="885"/>
      <c r="Q52" s="885"/>
      <c r="R52" s="885"/>
      <c r="S52" s="885"/>
      <c r="T52" s="885"/>
      <c r="U52" s="887">
        <f t="shared" si="9"/>
        <v>0</v>
      </c>
      <c r="V52" s="888"/>
      <c r="W52" s="441">
        <f t="shared" si="10"/>
        <v>0</v>
      </c>
      <c r="X52" s="443" t="str">
        <f t="shared" si="7"/>
        <v>○</v>
      </c>
      <c r="Z52" s="444"/>
      <c r="AA52" s="444"/>
      <c r="AB52" s="444"/>
      <c r="AC52" s="444"/>
      <c r="AD52" s="444"/>
      <c r="AE52" s="444"/>
      <c r="AF52" s="444"/>
      <c r="AG52" s="444"/>
      <c r="AH52" s="444"/>
      <c r="AI52" s="444"/>
      <c r="AJ52" s="445"/>
      <c r="AK52" s="445"/>
      <c r="AL52" s="445"/>
      <c r="AM52" s="445"/>
    </row>
    <row r="53" spans="2:39" hidden="1">
      <c r="B53" s="437">
        <v>46</v>
      </c>
      <c r="C53" s="928"/>
      <c r="D53" s="1263"/>
      <c r="E53" s="881"/>
      <c r="F53" s="882"/>
      <c r="G53" s="883">
        <f t="shared" si="8"/>
        <v>0</v>
      </c>
      <c r="H53" s="884"/>
      <c r="I53" s="885"/>
      <c r="J53" s="885"/>
      <c r="K53" s="885"/>
      <c r="L53" s="886"/>
      <c r="M53" s="886"/>
      <c r="N53" s="886"/>
      <c r="O53" s="885"/>
      <c r="P53" s="885"/>
      <c r="Q53" s="885"/>
      <c r="R53" s="885"/>
      <c r="S53" s="885"/>
      <c r="T53" s="885"/>
      <c r="U53" s="887">
        <f t="shared" si="9"/>
        <v>0</v>
      </c>
      <c r="V53" s="888"/>
      <c r="W53" s="441">
        <f t="shared" si="10"/>
        <v>0</v>
      </c>
      <c r="X53" s="443" t="str">
        <f t="shared" si="7"/>
        <v>○</v>
      </c>
      <c r="Z53" s="444"/>
      <c r="AA53" s="444"/>
      <c r="AB53" s="444"/>
      <c r="AC53" s="444"/>
      <c r="AD53" s="444"/>
      <c r="AE53" s="444"/>
      <c r="AF53" s="444"/>
      <c r="AG53" s="444"/>
      <c r="AH53" s="444"/>
      <c r="AI53" s="444"/>
      <c r="AJ53" s="445"/>
      <c r="AK53" s="445"/>
      <c r="AL53" s="445"/>
      <c r="AM53" s="445"/>
    </row>
    <row r="54" spans="2:39" hidden="1">
      <c r="B54" s="437">
        <v>47</v>
      </c>
      <c r="C54" s="928"/>
      <c r="D54" s="1263"/>
      <c r="E54" s="881"/>
      <c r="F54" s="882"/>
      <c r="G54" s="883">
        <f t="shared" si="8"/>
        <v>0</v>
      </c>
      <c r="H54" s="884"/>
      <c r="I54" s="885"/>
      <c r="J54" s="885"/>
      <c r="K54" s="885"/>
      <c r="L54" s="886"/>
      <c r="M54" s="886"/>
      <c r="N54" s="886"/>
      <c r="O54" s="885"/>
      <c r="P54" s="885"/>
      <c r="Q54" s="885"/>
      <c r="R54" s="885"/>
      <c r="S54" s="885"/>
      <c r="T54" s="885"/>
      <c r="U54" s="887">
        <f t="shared" si="9"/>
        <v>0</v>
      </c>
      <c r="V54" s="888"/>
      <c r="W54" s="441">
        <f t="shared" si="10"/>
        <v>0</v>
      </c>
      <c r="X54" s="443" t="str">
        <f t="shared" si="7"/>
        <v>○</v>
      </c>
      <c r="Z54" s="444"/>
      <c r="AA54" s="444"/>
      <c r="AB54" s="444"/>
      <c r="AC54" s="444"/>
      <c r="AD54" s="444"/>
      <c r="AE54" s="444"/>
      <c r="AF54" s="444"/>
      <c r="AG54" s="444"/>
      <c r="AH54" s="444"/>
      <c r="AI54" s="444"/>
      <c r="AJ54" s="445"/>
      <c r="AK54" s="445"/>
      <c r="AL54" s="445"/>
      <c r="AM54" s="445"/>
    </row>
    <row r="55" spans="2:39" hidden="1">
      <c r="B55" s="437">
        <v>48</v>
      </c>
      <c r="C55" s="928"/>
      <c r="D55" s="1263"/>
      <c r="E55" s="881"/>
      <c r="F55" s="882"/>
      <c r="G55" s="883">
        <f t="shared" si="8"/>
        <v>0</v>
      </c>
      <c r="H55" s="884"/>
      <c r="I55" s="885"/>
      <c r="J55" s="885"/>
      <c r="K55" s="885"/>
      <c r="L55" s="886"/>
      <c r="M55" s="886"/>
      <c r="N55" s="886"/>
      <c r="O55" s="885"/>
      <c r="P55" s="885"/>
      <c r="Q55" s="885"/>
      <c r="R55" s="885"/>
      <c r="S55" s="885"/>
      <c r="T55" s="885"/>
      <c r="U55" s="887">
        <f>SUM(I55:T55)</f>
        <v>0</v>
      </c>
      <c r="V55" s="888"/>
      <c r="W55" s="441">
        <f>SUM(U55,V55)</f>
        <v>0</v>
      </c>
      <c r="X55" s="443" t="str">
        <f t="shared" si="7"/>
        <v>○</v>
      </c>
      <c r="Z55" s="444"/>
      <c r="AA55" s="444"/>
      <c r="AB55" s="444"/>
      <c r="AC55" s="444"/>
      <c r="AD55" s="444"/>
      <c r="AE55" s="444"/>
      <c r="AF55" s="444"/>
      <c r="AG55" s="444"/>
      <c r="AH55" s="444"/>
      <c r="AI55" s="444"/>
      <c r="AJ55" s="445"/>
      <c r="AK55" s="445"/>
      <c r="AL55" s="445"/>
      <c r="AM55" s="445"/>
    </row>
    <row r="56" spans="2:39" hidden="1">
      <c r="B56" s="437">
        <v>49</v>
      </c>
      <c r="C56" s="928"/>
      <c r="D56" s="1263"/>
      <c r="E56" s="881"/>
      <c r="F56" s="882"/>
      <c r="G56" s="883">
        <f t="shared" si="8"/>
        <v>0</v>
      </c>
      <c r="H56" s="884"/>
      <c r="I56" s="885"/>
      <c r="J56" s="885"/>
      <c r="K56" s="885"/>
      <c r="L56" s="886"/>
      <c r="M56" s="886"/>
      <c r="N56" s="886"/>
      <c r="O56" s="885"/>
      <c r="P56" s="885"/>
      <c r="Q56" s="885"/>
      <c r="R56" s="885"/>
      <c r="S56" s="885"/>
      <c r="T56" s="885"/>
      <c r="U56" s="887">
        <f t="shared" ref="U56:U67" si="11">SUM(I56:T56)</f>
        <v>0</v>
      </c>
      <c r="V56" s="888"/>
      <c r="W56" s="441">
        <f t="shared" ref="W56:W57" si="12">SUM(U56,V56)</f>
        <v>0</v>
      </c>
      <c r="X56" s="443" t="str">
        <f t="shared" si="7"/>
        <v>○</v>
      </c>
      <c r="Z56" s="444"/>
      <c r="AA56" s="444"/>
      <c r="AB56" s="444"/>
      <c r="AC56" s="444"/>
      <c r="AD56" s="444"/>
      <c r="AE56" s="444"/>
      <c r="AF56" s="444"/>
      <c r="AG56" s="444"/>
      <c r="AH56" s="444"/>
      <c r="AI56" s="444"/>
      <c r="AJ56" s="445"/>
      <c r="AK56" s="445"/>
      <c r="AL56" s="445"/>
      <c r="AM56" s="445"/>
    </row>
    <row r="57" spans="2:39" hidden="1">
      <c r="B57" s="437">
        <v>50</v>
      </c>
      <c r="C57" s="928"/>
      <c r="D57" s="1263"/>
      <c r="E57" s="881"/>
      <c r="F57" s="882"/>
      <c r="G57" s="883">
        <f t="shared" si="8"/>
        <v>0</v>
      </c>
      <c r="H57" s="884"/>
      <c r="I57" s="885"/>
      <c r="J57" s="885"/>
      <c r="K57" s="885"/>
      <c r="L57" s="886"/>
      <c r="M57" s="886"/>
      <c r="N57" s="886"/>
      <c r="O57" s="885"/>
      <c r="P57" s="885"/>
      <c r="Q57" s="885"/>
      <c r="R57" s="885"/>
      <c r="S57" s="885"/>
      <c r="T57" s="885"/>
      <c r="U57" s="887">
        <f t="shared" si="11"/>
        <v>0</v>
      </c>
      <c r="V57" s="888"/>
      <c r="W57" s="441">
        <f t="shared" si="12"/>
        <v>0</v>
      </c>
      <c r="X57" s="443" t="str">
        <f t="shared" si="7"/>
        <v>○</v>
      </c>
      <c r="Z57" s="444"/>
      <c r="AA57" s="444"/>
      <c r="AB57" s="444"/>
      <c r="AC57" s="444"/>
      <c r="AD57" s="444"/>
      <c r="AE57" s="444"/>
      <c r="AF57" s="444"/>
      <c r="AG57" s="444"/>
      <c r="AH57" s="444"/>
      <c r="AI57" s="444"/>
      <c r="AJ57" s="445"/>
      <c r="AK57" s="445"/>
      <c r="AL57" s="445"/>
      <c r="AM57" s="445"/>
    </row>
    <row r="58" spans="2:39" hidden="1">
      <c r="B58" s="437">
        <v>51</v>
      </c>
      <c r="C58" s="928"/>
      <c r="D58" s="1263"/>
      <c r="E58" s="881"/>
      <c r="F58" s="882"/>
      <c r="G58" s="883">
        <f t="shared" si="8"/>
        <v>0</v>
      </c>
      <c r="H58" s="884"/>
      <c r="I58" s="885"/>
      <c r="J58" s="885"/>
      <c r="K58" s="885"/>
      <c r="L58" s="886"/>
      <c r="M58" s="886"/>
      <c r="N58" s="886"/>
      <c r="O58" s="885"/>
      <c r="P58" s="885"/>
      <c r="Q58" s="885"/>
      <c r="R58" s="885"/>
      <c r="S58" s="885"/>
      <c r="T58" s="885"/>
      <c r="U58" s="887">
        <f t="shared" si="11"/>
        <v>0</v>
      </c>
      <c r="V58" s="888"/>
      <c r="W58" s="441">
        <f>SUM(U58,V58)</f>
        <v>0</v>
      </c>
      <c r="X58" s="443" t="str">
        <f t="shared" si="7"/>
        <v>○</v>
      </c>
      <c r="Z58" s="444"/>
      <c r="AA58" s="444"/>
      <c r="AB58" s="444"/>
      <c r="AC58" s="444"/>
      <c r="AD58" s="444"/>
      <c r="AE58" s="444"/>
      <c r="AF58" s="444"/>
      <c r="AG58" s="444"/>
      <c r="AH58" s="444"/>
      <c r="AI58" s="444"/>
      <c r="AJ58" s="445"/>
      <c r="AK58" s="445"/>
      <c r="AL58" s="445"/>
      <c r="AM58" s="445"/>
    </row>
    <row r="59" spans="2:39" hidden="1">
      <c r="B59" s="437">
        <v>52</v>
      </c>
      <c r="C59" s="928"/>
      <c r="D59" s="1263"/>
      <c r="E59" s="881"/>
      <c r="F59" s="882"/>
      <c r="G59" s="883">
        <f>ROUNDDOWN(E59*F59,0)</f>
        <v>0</v>
      </c>
      <c r="H59" s="884"/>
      <c r="I59" s="885"/>
      <c r="J59" s="885"/>
      <c r="K59" s="885"/>
      <c r="L59" s="886"/>
      <c r="M59" s="886"/>
      <c r="N59" s="886"/>
      <c r="O59" s="885"/>
      <c r="P59" s="885"/>
      <c r="Q59" s="885"/>
      <c r="R59" s="885"/>
      <c r="S59" s="885"/>
      <c r="T59" s="885"/>
      <c r="U59" s="887">
        <f t="shared" si="11"/>
        <v>0</v>
      </c>
      <c r="V59" s="888"/>
      <c r="W59" s="441">
        <f t="shared" ref="W59:W76" si="13">SUM(U59,V59)</f>
        <v>0</v>
      </c>
      <c r="X59" s="443" t="str">
        <f t="shared" si="7"/>
        <v>○</v>
      </c>
      <c r="Z59" s="444"/>
      <c r="AA59" s="444"/>
      <c r="AB59" s="444"/>
      <c r="AC59" s="444"/>
      <c r="AD59" s="444"/>
      <c r="AE59" s="444"/>
      <c r="AF59" s="444"/>
      <c r="AG59" s="444"/>
      <c r="AH59" s="444"/>
      <c r="AI59" s="444"/>
      <c r="AJ59" s="445"/>
      <c r="AK59" s="445"/>
      <c r="AL59" s="445"/>
      <c r="AM59" s="445"/>
    </row>
    <row r="60" spans="2:39" hidden="1">
      <c r="B60" s="437">
        <v>53</v>
      </c>
      <c r="C60" s="928"/>
      <c r="D60" s="1263"/>
      <c r="E60" s="881"/>
      <c r="F60" s="882"/>
      <c r="G60" s="883">
        <f>ROUNDDOWN(E60*F60,0)</f>
        <v>0</v>
      </c>
      <c r="H60" s="884"/>
      <c r="I60" s="885"/>
      <c r="J60" s="885"/>
      <c r="K60" s="885"/>
      <c r="L60" s="886"/>
      <c r="M60" s="886"/>
      <c r="N60" s="886"/>
      <c r="O60" s="885"/>
      <c r="P60" s="885"/>
      <c r="Q60" s="885"/>
      <c r="R60" s="885"/>
      <c r="S60" s="885"/>
      <c r="T60" s="885"/>
      <c r="U60" s="887">
        <f t="shared" si="11"/>
        <v>0</v>
      </c>
      <c r="V60" s="888"/>
      <c r="W60" s="441">
        <f t="shared" si="13"/>
        <v>0</v>
      </c>
      <c r="X60" s="443" t="str">
        <f t="shared" si="7"/>
        <v>○</v>
      </c>
      <c r="Z60" s="444"/>
      <c r="AA60" s="444"/>
      <c r="AB60" s="444"/>
      <c r="AC60" s="444"/>
      <c r="AD60" s="444"/>
      <c r="AE60" s="444"/>
      <c r="AF60" s="444"/>
      <c r="AG60" s="444"/>
      <c r="AH60" s="444"/>
      <c r="AI60" s="444"/>
      <c r="AJ60" s="445"/>
      <c r="AK60" s="445"/>
      <c r="AL60" s="445"/>
      <c r="AM60" s="445"/>
    </row>
    <row r="61" spans="2:39" hidden="1">
      <c r="B61" s="437">
        <v>54</v>
      </c>
      <c r="C61" s="928"/>
      <c r="D61" s="1263"/>
      <c r="E61" s="881"/>
      <c r="F61" s="882"/>
      <c r="G61" s="883">
        <f t="shared" ref="G61:G107" si="14">ROUNDDOWN(E61*F61,0)</f>
        <v>0</v>
      </c>
      <c r="H61" s="884"/>
      <c r="I61" s="885"/>
      <c r="J61" s="885"/>
      <c r="K61" s="885"/>
      <c r="L61" s="886"/>
      <c r="M61" s="886"/>
      <c r="N61" s="886"/>
      <c r="O61" s="885"/>
      <c r="P61" s="885"/>
      <c r="Q61" s="885"/>
      <c r="R61" s="885"/>
      <c r="S61" s="885"/>
      <c r="T61" s="885"/>
      <c r="U61" s="887">
        <f t="shared" si="11"/>
        <v>0</v>
      </c>
      <c r="V61" s="888"/>
      <c r="W61" s="441">
        <f t="shared" si="13"/>
        <v>0</v>
      </c>
      <c r="X61" s="443" t="str">
        <f t="shared" si="7"/>
        <v>○</v>
      </c>
      <c r="Z61" s="444"/>
      <c r="AA61" s="444"/>
      <c r="AB61" s="444"/>
      <c r="AC61" s="444"/>
      <c r="AD61" s="444"/>
      <c r="AE61" s="444"/>
      <c r="AF61" s="444"/>
      <c r="AG61" s="444"/>
      <c r="AH61" s="444"/>
      <c r="AI61" s="444"/>
      <c r="AJ61" s="445"/>
      <c r="AK61" s="445"/>
      <c r="AL61" s="445"/>
      <c r="AM61" s="445"/>
    </row>
    <row r="62" spans="2:39" hidden="1">
      <c r="B62" s="437">
        <v>55</v>
      </c>
      <c r="C62" s="928"/>
      <c r="D62" s="1263"/>
      <c r="E62" s="881"/>
      <c r="F62" s="882"/>
      <c r="G62" s="883">
        <f t="shared" si="14"/>
        <v>0</v>
      </c>
      <c r="H62" s="884"/>
      <c r="I62" s="885"/>
      <c r="J62" s="885"/>
      <c r="K62" s="885"/>
      <c r="L62" s="886"/>
      <c r="M62" s="886"/>
      <c r="N62" s="886"/>
      <c r="O62" s="885"/>
      <c r="P62" s="885"/>
      <c r="Q62" s="885"/>
      <c r="R62" s="885"/>
      <c r="S62" s="885"/>
      <c r="T62" s="885"/>
      <c r="U62" s="887">
        <f t="shared" si="11"/>
        <v>0</v>
      </c>
      <c r="V62" s="888"/>
      <c r="W62" s="441">
        <f t="shared" si="13"/>
        <v>0</v>
      </c>
      <c r="X62" s="443" t="str">
        <f t="shared" si="7"/>
        <v>○</v>
      </c>
      <c r="Z62" s="444"/>
      <c r="AA62" s="444"/>
      <c r="AB62" s="444"/>
      <c r="AC62" s="444"/>
      <c r="AD62" s="444"/>
      <c r="AE62" s="444"/>
      <c r="AF62" s="444"/>
      <c r="AG62" s="444"/>
      <c r="AH62" s="444"/>
      <c r="AI62" s="444"/>
      <c r="AJ62" s="445"/>
      <c r="AK62" s="445"/>
      <c r="AL62" s="445"/>
      <c r="AM62" s="445"/>
    </row>
    <row r="63" spans="2:39" hidden="1">
      <c r="B63" s="437">
        <v>56</v>
      </c>
      <c r="C63" s="928"/>
      <c r="D63" s="1263"/>
      <c r="E63" s="881"/>
      <c r="F63" s="882"/>
      <c r="G63" s="883">
        <f t="shared" si="14"/>
        <v>0</v>
      </c>
      <c r="H63" s="884"/>
      <c r="I63" s="885"/>
      <c r="J63" s="885"/>
      <c r="K63" s="885"/>
      <c r="L63" s="886"/>
      <c r="M63" s="886"/>
      <c r="N63" s="886"/>
      <c r="O63" s="885"/>
      <c r="P63" s="885"/>
      <c r="Q63" s="885"/>
      <c r="R63" s="885"/>
      <c r="S63" s="885"/>
      <c r="T63" s="885"/>
      <c r="U63" s="887">
        <f t="shared" si="11"/>
        <v>0</v>
      </c>
      <c r="V63" s="888"/>
      <c r="W63" s="441">
        <f t="shared" si="13"/>
        <v>0</v>
      </c>
      <c r="X63" s="443" t="str">
        <f t="shared" si="7"/>
        <v>○</v>
      </c>
      <c r="Z63" s="444"/>
      <c r="AA63" s="444"/>
      <c r="AB63" s="444"/>
      <c r="AC63" s="444"/>
      <c r="AD63" s="444"/>
      <c r="AE63" s="444"/>
      <c r="AF63" s="444"/>
      <c r="AG63" s="444"/>
      <c r="AH63" s="444"/>
      <c r="AI63" s="444"/>
      <c r="AJ63" s="445"/>
      <c r="AK63" s="445"/>
      <c r="AL63" s="445"/>
      <c r="AM63" s="445"/>
    </row>
    <row r="64" spans="2:39" hidden="1">
      <c r="B64" s="437">
        <v>57</v>
      </c>
      <c r="C64" s="928"/>
      <c r="D64" s="1263"/>
      <c r="E64" s="881"/>
      <c r="F64" s="882"/>
      <c r="G64" s="883">
        <f t="shared" si="14"/>
        <v>0</v>
      </c>
      <c r="H64" s="884"/>
      <c r="I64" s="885"/>
      <c r="J64" s="885"/>
      <c r="K64" s="885"/>
      <c r="L64" s="886"/>
      <c r="M64" s="886"/>
      <c r="N64" s="886"/>
      <c r="O64" s="885"/>
      <c r="P64" s="885"/>
      <c r="Q64" s="885"/>
      <c r="R64" s="885"/>
      <c r="S64" s="885"/>
      <c r="T64" s="885"/>
      <c r="U64" s="887">
        <f t="shared" si="11"/>
        <v>0</v>
      </c>
      <c r="V64" s="888"/>
      <c r="W64" s="441">
        <f t="shared" si="13"/>
        <v>0</v>
      </c>
      <c r="X64" s="443" t="str">
        <f t="shared" si="7"/>
        <v>○</v>
      </c>
      <c r="Z64" s="444"/>
      <c r="AA64" s="444"/>
      <c r="AB64" s="444"/>
      <c r="AC64" s="444"/>
      <c r="AD64" s="444"/>
      <c r="AE64" s="444"/>
      <c r="AF64" s="444"/>
      <c r="AG64" s="444"/>
      <c r="AH64" s="444"/>
      <c r="AI64" s="444"/>
      <c r="AJ64" s="445"/>
      <c r="AK64" s="445"/>
      <c r="AL64" s="445"/>
      <c r="AM64" s="445"/>
    </row>
    <row r="65" spans="2:39" hidden="1">
      <c r="B65" s="437">
        <v>58</v>
      </c>
      <c r="C65" s="928"/>
      <c r="D65" s="1263"/>
      <c r="E65" s="881"/>
      <c r="F65" s="882"/>
      <c r="G65" s="883">
        <f t="shared" si="14"/>
        <v>0</v>
      </c>
      <c r="H65" s="884"/>
      <c r="I65" s="885"/>
      <c r="J65" s="885"/>
      <c r="K65" s="885"/>
      <c r="L65" s="886"/>
      <c r="M65" s="886"/>
      <c r="N65" s="886"/>
      <c r="O65" s="885"/>
      <c r="P65" s="885"/>
      <c r="Q65" s="885"/>
      <c r="R65" s="885"/>
      <c r="S65" s="885"/>
      <c r="T65" s="885"/>
      <c r="U65" s="887">
        <f t="shared" si="11"/>
        <v>0</v>
      </c>
      <c r="V65" s="888"/>
      <c r="W65" s="441">
        <f t="shared" si="13"/>
        <v>0</v>
      </c>
      <c r="X65" s="443" t="str">
        <f t="shared" si="7"/>
        <v>○</v>
      </c>
      <c r="Z65" s="444"/>
      <c r="AA65" s="444"/>
      <c r="AB65" s="444"/>
      <c r="AC65" s="444"/>
      <c r="AD65" s="444"/>
      <c r="AE65" s="444"/>
      <c r="AF65" s="444"/>
      <c r="AG65" s="444"/>
      <c r="AH65" s="444"/>
      <c r="AI65" s="444"/>
      <c r="AJ65" s="445"/>
      <c r="AK65" s="445"/>
      <c r="AL65" s="445"/>
      <c r="AM65" s="445"/>
    </row>
    <row r="66" spans="2:39" hidden="1">
      <c r="B66" s="437">
        <v>59</v>
      </c>
      <c r="C66" s="928"/>
      <c r="D66" s="1263"/>
      <c r="E66" s="881"/>
      <c r="F66" s="882"/>
      <c r="G66" s="883">
        <f t="shared" si="14"/>
        <v>0</v>
      </c>
      <c r="H66" s="884"/>
      <c r="I66" s="885"/>
      <c r="J66" s="885"/>
      <c r="K66" s="885"/>
      <c r="L66" s="886"/>
      <c r="M66" s="886"/>
      <c r="N66" s="886"/>
      <c r="O66" s="885"/>
      <c r="P66" s="885"/>
      <c r="Q66" s="885"/>
      <c r="R66" s="885"/>
      <c r="S66" s="885"/>
      <c r="T66" s="885"/>
      <c r="U66" s="887">
        <f t="shared" si="11"/>
        <v>0</v>
      </c>
      <c r="V66" s="888"/>
      <c r="W66" s="441">
        <f t="shared" si="13"/>
        <v>0</v>
      </c>
      <c r="X66" s="443" t="str">
        <f>IF(G66=W66,"○","×")</f>
        <v>○</v>
      </c>
      <c r="Z66" s="444"/>
      <c r="AA66" s="444"/>
      <c r="AB66" s="444"/>
      <c r="AC66" s="444"/>
      <c r="AD66" s="444"/>
      <c r="AE66" s="444"/>
      <c r="AF66" s="444"/>
      <c r="AG66" s="444"/>
      <c r="AH66" s="444"/>
      <c r="AI66" s="444"/>
      <c r="AJ66" s="445"/>
      <c r="AK66" s="445"/>
      <c r="AL66" s="445"/>
      <c r="AM66" s="445"/>
    </row>
    <row r="67" spans="2:39" hidden="1">
      <c r="B67" s="437">
        <v>60</v>
      </c>
      <c r="C67" s="928"/>
      <c r="D67" s="1263"/>
      <c r="E67" s="881"/>
      <c r="F67" s="882"/>
      <c r="G67" s="883">
        <f t="shared" si="14"/>
        <v>0</v>
      </c>
      <c r="H67" s="884"/>
      <c r="I67" s="885"/>
      <c r="J67" s="885"/>
      <c r="K67" s="885"/>
      <c r="L67" s="886"/>
      <c r="M67" s="886"/>
      <c r="N67" s="886"/>
      <c r="O67" s="885"/>
      <c r="P67" s="885"/>
      <c r="Q67" s="885"/>
      <c r="R67" s="885"/>
      <c r="S67" s="885"/>
      <c r="T67" s="885"/>
      <c r="U67" s="887">
        <f t="shared" si="11"/>
        <v>0</v>
      </c>
      <c r="V67" s="888"/>
      <c r="W67" s="441">
        <f t="shared" si="13"/>
        <v>0</v>
      </c>
      <c r="X67" s="443" t="str">
        <f t="shared" ref="X67:X76" si="15">IF(G67=W67,"○","×")</f>
        <v>○</v>
      </c>
      <c r="Z67" s="444"/>
      <c r="AA67" s="444"/>
      <c r="AB67" s="444"/>
      <c r="AC67" s="444"/>
      <c r="AD67" s="444"/>
      <c r="AE67" s="444"/>
      <c r="AF67" s="444"/>
      <c r="AG67" s="444"/>
      <c r="AH67" s="444"/>
      <c r="AI67" s="444"/>
      <c r="AJ67" s="445"/>
      <c r="AK67" s="445"/>
      <c r="AL67" s="445"/>
      <c r="AM67" s="445"/>
    </row>
    <row r="68" spans="2:39" hidden="1">
      <c r="B68" s="437">
        <v>61</v>
      </c>
      <c r="C68" s="928"/>
      <c r="D68" s="1263"/>
      <c r="E68" s="881"/>
      <c r="F68" s="882"/>
      <c r="G68" s="883">
        <f t="shared" si="14"/>
        <v>0</v>
      </c>
      <c r="H68" s="884"/>
      <c r="I68" s="885"/>
      <c r="J68" s="885"/>
      <c r="K68" s="885"/>
      <c r="L68" s="886"/>
      <c r="M68" s="886"/>
      <c r="N68" s="886"/>
      <c r="O68" s="885"/>
      <c r="P68" s="885"/>
      <c r="Q68" s="885"/>
      <c r="R68" s="885"/>
      <c r="S68" s="885"/>
      <c r="T68" s="885"/>
      <c r="U68" s="887">
        <f t="shared" ref="U68:U76" si="16">SUM(I68:T68)</f>
        <v>0</v>
      </c>
      <c r="V68" s="888"/>
      <c r="W68" s="441">
        <f t="shared" si="13"/>
        <v>0</v>
      </c>
      <c r="X68" s="443" t="str">
        <f t="shared" si="15"/>
        <v>○</v>
      </c>
      <c r="Z68" s="444"/>
      <c r="AA68" s="444"/>
      <c r="AB68" s="444"/>
      <c r="AC68" s="444"/>
      <c r="AD68" s="444"/>
      <c r="AE68" s="444"/>
      <c r="AF68" s="444"/>
      <c r="AG68" s="444"/>
      <c r="AH68" s="444"/>
      <c r="AI68" s="444"/>
      <c r="AJ68" s="445"/>
      <c r="AK68" s="445"/>
      <c r="AL68" s="445"/>
      <c r="AM68" s="445"/>
    </row>
    <row r="69" spans="2:39" hidden="1">
      <c r="B69" s="437">
        <v>62</v>
      </c>
      <c r="C69" s="928"/>
      <c r="D69" s="1263"/>
      <c r="E69" s="881"/>
      <c r="F69" s="882"/>
      <c r="G69" s="883">
        <f t="shared" si="14"/>
        <v>0</v>
      </c>
      <c r="H69" s="884"/>
      <c r="I69" s="885"/>
      <c r="J69" s="885"/>
      <c r="K69" s="885"/>
      <c r="L69" s="886"/>
      <c r="M69" s="886"/>
      <c r="N69" s="886"/>
      <c r="O69" s="885"/>
      <c r="P69" s="885"/>
      <c r="Q69" s="885"/>
      <c r="R69" s="885"/>
      <c r="S69" s="885"/>
      <c r="T69" s="885"/>
      <c r="U69" s="887">
        <f t="shared" si="16"/>
        <v>0</v>
      </c>
      <c r="V69" s="888"/>
      <c r="W69" s="441">
        <f t="shared" si="13"/>
        <v>0</v>
      </c>
      <c r="X69" s="443" t="str">
        <f t="shared" si="15"/>
        <v>○</v>
      </c>
      <c r="Z69" s="444"/>
      <c r="AA69" s="444"/>
      <c r="AB69" s="444"/>
      <c r="AC69" s="444"/>
      <c r="AD69" s="444"/>
      <c r="AE69" s="444"/>
      <c r="AF69" s="444"/>
      <c r="AG69" s="444"/>
      <c r="AH69" s="444"/>
      <c r="AI69" s="444"/>
      <c r="AJ69" s="445"/>
      <c r="AK69" s="445"/>
      <c r="AL69" s="445"/>
      <c r="AM69" s="445"/>
    </row>
    <row r="70" spans="2:39" hidden="1">
      <c r="B70" s="437">
        <v>63</v>
      </c>
      <c r="C70" s="928"/>
      <c r="D70" s="1263"/>
      <c r="E70" s="881"/>
      <c r="F70" s="882"/>
      <c r="G70" s="883">
        <f t="shared" si="14"/>
        <v>0</v>
      </c>
      <c r="H70" s="884"/>
      <c r="I70" s="885"/>
      <c r="J70" s="885"/>
      <c r="K70" s="885"/>
      <c r="L70" s="886"/>
      <c r="M70" s="886"/>
      <c r="N70" s="886"/>
      <c r="O70" s="885"/>
      <c r="P70" s="885"/>
      <c r="Q70" s="885"/>
      <c r="R70" s="885"/>
      <c r="S70" s="885"/>
      <c r="T70" s="885"/>
      <c r="U70" s="887">
        <f t="shared" si="16"/>
        <v>0</v>
      </c>
      <c r="V70" s="888"/>
      <c r="W70" s="441">
        <f t="shared" si="13"/>
        <v>0</v>
      </c>
      <c r="X70" s="443" t="str">
        <f t="shared" si="15"/>
        <v>○</v>
      </c>
      <c r="Z70" s="444"/>
      <c r="AA70" s="444"/>
      <c r="AB70" s="444"/>
      <c r="AC70" s="444"/>
      <c r="AD70" s="444"/>
      <c r="AE70" s="444"/>
      <c r="AF70" s="444"/>
      <c r="AG70" s="444"/>
      <c r="AH70" s="444"/>
      <c r="AI70" s="444"/>
      <c r="AJ70" s="445"/>
      <c r="AK70" s="445"/>
      <c r="AL70" s="445"/>
      <c r="AM70" s="445"/>
    </row>
    <row r="71" spans="2:39" hidden="1">
      <c r="B71" s="437">
        <v>64</v>
      </c>
      <c r="C71" s="928"/>
      <c r="D71" s="1263"/>
      <c r="E71" s="881"/>
      <c r="F71" s="882"/>
      <c r="G71" s="883">
        <f t="shared" si="14"/>
        <v>0</v>
      </c>
      <c r="H71" s="884"/>
      <c r="I71" s="885"/>
      <c r="J71" s="885"/>
      <c r="K71" s="885"/>
      <c r="L71" s="886"/>
      <c r="M71" s="886"/>
      <c r="N71" s="886"/>
      <c r="O71" s="885"/>
      <c r="P71" s="885"/>
      <c r="Q71" s="885"/>
      <c r="R71" s="885"/>
      <c r="S71" s="885"/>
      <c r="T71" s="885"/>
      <c r="U71" s="887">
        <f t="shared" si="16"/>
        <v>0</v>
      </c>
      <c r="V71" s="888"/>
      <c r="W71" s="441">
        <f t="shared" si="13"/>
        <v>0</v>
      </c>
      <c r="X71" s="443" t="str">
        <f t="shared" si="15"/>
        <v>○</v>
      </c>
      <c r="Z71" s="444"/>
      <c r="AA71" s="444"/>
      <c r="AB71" s="444"/>
      <c r="AC71" s="444"/>
      <c r="AD71" s="444"/>
      <c r="AE71" s="444"/>
      <c r="AF71" s="444"/>
      <c r="AG71" s="444"/>
      <c r="AH71" s="444"/>
      <c r="AI71" s="444"/>
      <c r="AJ71" s="445"/>
      <c r="AK71" s="445"/>
      <c r="AL71" s="445"/>
      <c r="AM71" s="445"/>
    </row>
    <row r="72" spans="2:39" hidden="1">
      <c r="B72" s="437">
        <v>65</v>
      </c>
      <c r="C72" s="928"/>
      <c r="D72" s="1263"/>
      <c r="E72" s="881"/>
      <c r="F72" s="882"/>
      <c r="G72" s="883">
        <f t="shared" si="14"/>
        <v>0</v>
      </c>
      <c r="H72" s="884"/>
      <c r="I72" s="885"/>
      <c r="J72" s="885"/>
      <c r="K72" s="885"/>
      <c r="L72" s="886"/>
      <c r="M72" s="886"/>
      <c r="N72" s="886"/>
      <c r="O72" s="885"/>
      <c r="P72" s="885"/>
      <c r="Q72" s="885"/>
      <c r="R72" s="885"/>
      <c r="S72" s="885"/>
      <c r="T72" s="885"/>
      <c r="U72" s="887">
        <f t="shared" si="16"/>
        <v>0</v>
      </c>
      <c r="V72" s="888"/>
      <c r="W72" s="441">
        <f t="shared" si="13"/>
        <v>0</v>
      </c>
      <c r="X72" s="443" t="str">
        <f t="shared" si="15"/>
        <v>○</v>
      </c>
      <c r="Z72" s="444"/>
      <c r="AA72" s="444"/>
      <c r="AB72" s="444"/>
      <c r="AC72" s="444"/>
      <c r="AD72" s="444"/>
      <c r="AE72" s="444"/>
      <c r="AF72" s="444"/>
      <c r="AG72" s="444"/>
      <c r="AH72" s="444"/>
      <c r="AI72" s="444"/>
      <c r="AJ72" s="445"/>
      <c r="AK72" s="445"/>
      <c r="AL72" s="445"/>
      <c r="AM72" s="445"/>
    </row>
    <row r="73" spans="2:39" hidden="1">
      <c r="B73" s="437">
        <v>66</v>
      </c>
      <c r="C73" s="928"/>
      <c r="D73" s="1263"/>
      <c r="E73" s="881"/>
      <c r="F73" s="882"/>
      <c r="G73" s="883">
        <f t="shared" si="14"/>
        <v>0</v>
      </c>
      <c r="H73" s="884"/>
      <c r="I73" s="885"/>
      <c r="J73" s="885"/>
      <c r="K73" s="885"/>
      <c r="L73" s="886"/>
      <c r="M73" s="886"/>
      <c r="N73" s="886"/>
      <c r="O73" s="885"/>
      <c r="P73" s="885"/>
      <c r="Q73" s="885"/>
      <c r="R73" s="885"/>
      <c r="S73" s="885"/>
      <c r="T73" s="885"/>
      <c r="U73" s="887">
        <f t="shared" si="16"/>
        <v>0</v>
      </c>
      <c r="V73" s="888"/>
      <c r="W73" s="441">
        <f t="shared" si="13"/>
        <v>0</v>
      </c>
      <c r="X73" s="443" t="str">
        <f t="shared" si="15"/>
        <v>○</v>
      </c>
      <c r="Z73" s="444"/>
      <c r="AA73" s="444"/>
      <c r="AB73" s="444"/>
      <c r="AC73" s="444"/>
      <c r="AD73" s="444"/>
      <c r="AE73" s="444"/>
      <c r="AF73" s="444"/>
      <c r="AG73" s="444"/>
      <c r="AH73" s="444"/>
      <c r="AI73" s="444"/>
      <c r="AJ73" s="445"/>
      <c r="AK73" s="445"/>
      <c r="AL73" s="445"/>
      <c r="AM73" s="445"/>
    </row>
    <row r="74" spans="2:39" hidden="1">
      <c r="B74" s="437">
        <v>67</v>
      </c>
      <c r="C74" s="928"/>
      <c r="D74" s="1263"/>
      <c r="E74" s="881"/>
      <c r="F74" s="882"/>
      <c r="G74" s="883">
        <f t="shared" si="14"/>
        <v>0</v>
      </c>
      <c r="H74" s="884"/>
      <c r="I74" s="885"/>
      <c r="J74" s="885"/>
      <c r="K74" s="885"/>
      <c r="L74" s="886"/>
      <c r="M74" s="886"/>
      <c r="N74" s="886"/>
      <c r="O74" s="885"/>
      <c r="P74" s="885"/>
      <c r="Q74" s="885"/>
      <c r="R74" s="885"/>
      <c r="S74" s="885"/>
      <c r="T74" s="885"/>
      <c r="U74" s="887">
        <f t="shared" si="16"/>
        <v>0</v>
      </c>
      <c r="V74" s="888"/>
      <c r="W74" s="441">
        <f t="shared" si="13"/>
        <v>0</v>
      </c>
      <c r="X74" s="443" t="str">
        <f t="shared" si="15"/>
        <v>○</v>
      </c>
      <c r="Z74" s="444"/>
      <c r="AA74" s="444"/>
      <c r="AB74" s="444"/>
      <c r="AC74" s="444"/>
      <c r="AD74" s="444"/>
      <c r="AE74" s="444"/>
      <c r="AF74" s="444"/>
      <c r="AG74" s="444"/>
      <c r="AH74" s="444"/>
      <c r="AI74" s="444"/>
      <c r="AJ74" s="445"/>
      <c r="AK74" s="445"/>
      <c r="AL74" s="445"/>
      <c r="AM74" s="445"/>
    </row>
    <row r="75" spans="2:39" hidden="1">
      <c r="B75" s="437">
        <v>68</v>
      </c>
      <c r="C75" s="928"/>
      <c r="D75" s="1263"/>
      <c r="E75" s="881"/>
      <c r="F75" s="882"/>
      <c r="G75" s="883">
        <f t="shared" si="14"/>
        <v>0</v>
      </c>
      <c r="H75" s="884"/>
      <c r="I75" s="885"/>
      <c r="J75" s="885"/>
      <c r="K75" s="885"/>
      <c r="L75" s="886"/>
      <c r="M75" s="886"/>
      <c r="N75" s="886"/>
      <c r="O75" s="885"/>
      <c r="P75" s="885"/>
      <c r="Q75" s="885"/>
      <c r="R75" s="885"/>
      <c r="S75" s="885"/>
      <c r="T75" s="885"/>
      <c r="U75" s="887">
        <f t="shared" si="16"/>
        <v>0</v>
      </c>
      <c r="V75" s="888"/>
      <c r="W75" s="441">
        <f t="shared" si="13"/>
        <v>0</v>
      </c>
      <c r="X75" s="443" t="str">
        <f t="shared" si="15"/>
        <v>○</v>
      </c>
      <c r="Z75" s="444"/>
      <c r="AA75" s="444"/>
      <c r="AB75" s="444"/>
      <c r="AC75" s="444"/>
      <c r="AD75" s="444"/>
      <c r="AE75" s="444"/>
      <c r="AF75" s="444"/>
      <c r="AG75" s="444"/>
      <c r="AH75" s="444"/>
      <c r="AI75" s="444"/>
      <c r="AJ75" s="445"/>
      <c r="AK75" s="445"/>
      <c r="AL75" s="445"/>
      <c r="AM75" s="445"/>
    </row>
    <row r="76" spans="2:39" hidden="1">
      <c r="B76" s="437">
        <v>69</v>
      </c>
      <c r="C76" s="928"/>
      <c r="D76" s="1263"/>
      <c r="E76" s="881"/>
      <c r="F76" s="882"/>
      <c r="G76" s="883">
        <f t="shared" si="14"/>
        <v>0</v>
      </c>
      <c r="H76" s="884"/>
      <c r="I76" s="885"/>
      <c r="J76" s="885"/>
      <c r="K76" s="885"/>
      <c r="L76" s="886"/>
      <c r="M76" s="886"/>
      <c r="N76" s="886"/>
      <c r="O76" s="885"/>
      <c r="P76" s="885"/>
      <c r="Q76" s="885"/>
      <c r="R76" s="885"/>
      <c r="S76" s="885"/>
      <c r="T76" s="885"/>
      <c r="U76" s="887">
        <f t="shared" si="16"/>
        <v>0</v>
      </c>
      <c r="V76" s="888"/>
      <c r="W76" s="441">
        <f t="shared" si="13"/>
        <v>0</v>
      </c>
      <c r="X76" s="443" t="str">
        <f t="shared" si="15"/>
        <v>○</v>
      </c>
      <c r="Z76" s="444"/>
      <c r="AA76" s="444"/>
      <c r="AB76" s="444"/>
      <c r="AC76" s="444"/>
      <c r="AD76" s="444"/>
      <c r="AE76" s="444"/>
      <c r="AF76" s="444"/>
      <c r="AG76" s="444"/>
      <c r="AH76" s="444"/>
      <c r="AI76" s="444"/>
      <c r="AJ76" s="445"/>
      <c r="AK76" s="445"/>
      <c r="AL76" s="445"/>
      <c r="AM76" s="445"/>
    </row>
    <row r="77" spans="2:39" hidden="1">
      <c r="B77" s="437">
        <v>70</v>
      </c>
      <c r="C77" s="928"/>
      <c r="D77" s="1263"/>
      <c r="E77" s="881"/>
      <c r="F77" s="882"/>
      <c r="G77" s="883">
        <f t="shared" si="14"/>
        <v>0</v>
      </c>
      <c r="H77" s="884"/>
      <c r="I77" s="885"/>
      <c r="J77" s="885"/>
      <c r="K77" s="885"/>
      <c r="L77" s="886"/>
      <c r="M77" s="886"/>
      <c r="N77" s="886"/>
      <c r="O77" s="885"/>
      <c r="P77" s="885"/>
      <c r="Q77" s="885"/>
      <c r="R77" s="885"/>
      <c r="S77" s="885"/>
      <c r="T77" s="885"/>
      <c r="U77" s="887">
        <f>SUM(I77:T77)</f>
        <v>0</v>
      </c>
      <c r="V77" s="888"/>
      <c r="W77" s="441">
        <f>SUM(U77,V77)</f>
        <v>0</v>
      </c>
      <c r="X77" s="443" t="str">
        <f>IF(G77=W77,"○","×")</f>
        <v>○</v>
      </c>
      <c r="Z77" s="444"/>
      <c r="AA77" s="444"/>
      <c r="AB77" s="444"/>
      <c r="AC77" s="444"/>
      <c r="AD77" s="444"/>
      <c r="AE77" s="444"/>
      <c r="AF77" s="444"/>
      <c r="AG77" s="444"/>
      <c r="AH77" s="444"/>
      <c r="AI77" s="444"/>
      <c r="AJ77" s="445"/>
      <c r="AK77" s="445"/>
      <c r="AL77" s="445"/>
      <c r="AM77" s="445"/>
    </row>
    <row r="78" spans="2:39" hidden="1">
      <c r="B78" s="437">
        <v>71</v>
      </c>
      <c r="C78" s="928"/>
      <c r="D78" s="1263"/>
      <c r="E78" s="881"/>
      <c r="F78" s="882"/>
      <c r="G78" s="883">
        <f t="shared" si="14"/>
        <v>0</v>
      </c>
      <c r="H78" s="884"/>
      <c r="I78" s="885"/>
      <c r="J78" s="885"/>
      <c r="K78" s="885"/>
      <c r="L78" s="886"/>
      <c r="M78" s="886"/>
      <c r="N78" s="886"/>
      <c r="O78" s="885"/>
      <c r="P78" s="885"/>
      <c r="Q78" s="885"/>
      <c r="R78" s="885"/>
      <c r="S78" s="885"/>
      <c r="T78" s="885"/>
      <c r="U78" s="887">
        <f t="shared" ref="U78:U107" si="17">SUM(I78:T78)</f>
        <v>0</v>
      </c>
      <c r="V78" s="888"/>
      <c r="W78" s="441">
        <f t="shared" ref="W78:W107" si="18">SUM(U78,V78)</f>
        <v>0</v>
      </c>
      <c r="X78" s="443" t="str">
        <f t="shared" ref="X78:X107" si="19">IF(G78=W78,"○","×")</f>
        <v>○</v>
      </c>
      <c r="Z78" s="444"/>
      <c r="AA78" s="444"/>
      <c r="AB78" s="444"/>
      <c r="AC78" s="444"/>
      <c r="AD78" s="444"/>
      <c r="AE78" s="444"/>
      <c r="AF78" s="444"/>
      <c r="AG78" s="444"/>
      <c r="AH78" s="444"/>
      <c r="AI78" s="444"/>
      <c r="AJ78" s="445"/>
      <c r="AK78" s="445"/>
      <c r="AL78" s="445"/>
      <c r="AM78" s="445"/>
    </row>
    <row r="79" spans="2:39" hidden="1">
      <c r="B79" s="437">
        <v>72</v>
      </c>
      <c r="C79" s="928"/>
      <c r="D79" s="1263"/>
      <c r="E79" s="881"/>
      <c r="F79" s="882"/>
      <c r="G79" s="883">
        <f t="shared" si="14"/>
        <v>0</v>
      </c>
      <c r="H79" s="884"/>
      <c r="I79" s="885"/>
      <c r="J79" s="885"/>
      <c r="K79" s="885"/>
      <c r="L79" s="886"/>
      <c r="M79" s="886"/>
      <c r="N79" s="886"/>
      <c r="O79" s="885"/>
      <c r="P79" s="885"/>
      <c r="Q79" s="885"/>
      <c r="R79" s="885"/>
      <c r="S79" s="885"/>
      <c r="T79" s="885"/>
      <c r="U79" s="887">
        <f t="shared" si="17"/>
        <v>0</v>
      </c>
      <c r="V79" s="888"/>
      <c r="W79" s="441">
        <f t="shared" si="18"/>
        <v>0</v>
      </c>
      <c r="X79" s="443" t="str">
        <f t="shared" si="19"/>
        <v>○</v>
      </c>
      <c r="Z79" s="444"/>
      <c r="AA79" s="444"/>
      <c r="AB79" s="444"/>
      <c r="AC79" s="444"/>
      <c r="AD79" s="444"/>
      <c r="AE79" s="444"/>
      <c r="AF79" s="444"/>
      <c r="AG79" s="444"/>
      <c r="AH79" s="444"/>
      <c r="AI79" s="444"/>
      <c r="AJ79" s="445"/>
      <c r="AK79" s="445"/>
      <c r="AL79" s="445"/>
      <c r="AM79" s="445"/>
    </row>
    <row r="80" spans="2:39" hidden="1">
      <c r="B80" s="437">
        <v>73</v>
      </c>
      <c r="C80" s="928"/>
      <c r="D80" s="1263"/>
      <c r="E80" s="881"/>
      <c r="F80" s="882"/>
      <c r="G80" s="883">
        <f t="shared" si="14"/>
        <v>0</v>
      </c>
      <c r="H80" s="884"/>
      <c r="I80" s="885"/>
      <c r="J80" s="885"/>
      <c r="K80" s="885"/>
      <c r="L80" s="886"/>
      <c r="M80" s="886"/>
      <c r="N80" s="886"/>
      <c r="O80" s="885"/>
      <c r="P80" s="885"/>
      <c r="Q80" s="885"/>
      <c r="R80" s="885"/>
      <c r="S80" s="885"/>
      <c r="T80" s="885"/>
      <c r="U80" s="887">
        <f t="shared" si="17"/>
        <v>0</v>
      </c>
      <c r="V80" s="888"/>
      <c r="W80" s="441">
        <f t="shared" si="18"/>
        <v>0</v>
      </c>
      <c r="X80" s="443" t="str">
        <f t="shared" si="19"/>
        <v>○</v>
      </c>
      <c r="Z80" s="444"/>
      <c r="AA80" s="444"/>
      <c r="AB80" s="444"/>
      <c r="AC80" s="444"/>
      <c r="AD80" s="444"/>
      <c r="AE80" s="444"/>
      <c r="AF80" s="444"/>
      <c r="AG80" s="444"/>
      <c r="AH80" s="444"/>
      <c r="AI80" s="444"/>
      <c r="AJ80" s="445"/>
      <c r="AK80" s="445"/>
      <c r="AL80" s="445"/>
      <c r="AM80" s="445"/>
    </row>
    <row r="81" spans="2:39" hidden="1">
      <c r="B81" s="437">
        <v>74</v>
      </c>
      <c r="C81" s="928"/>
      <c r="D81" s="1263"/>
      <c r="E81" s="881"/>
      <c r="F81" s="882"/>
      <c r="G81" s="883">
        <f t="shared" si="14"/>
        <v>0</v>
      </c>
      <c r="H81" s="884"/>
      <c r="I81" s="885"/>
      <c r="J81" s="885"/>
      <c r="K81" s="885"/>
      <c r="L81" s="886"/>
      <c r="M81" s="886"/>
      <c r="N81" s="886"/>
      <c r="O81" s="885"/>
      <c r="P81" s="885"/>
      <c r="Q81" s="885"/>
      <c r="R81" s="885"/>
      <c r="S81" s="885"/>
      <c r="T81" s="885"/>
      <c r="U81" s="887">
        <f t="shared" si="17"/>
        <v>0</v>
      </c>
      <c r="V81" s="888"/>
      <c r="W81" s="441">
        <f t="shared" si="18"/>
        <v>0</v>
      </c>
      <c r="X81" s="443" t="str">
        <f t="shared" si="19"/>
        <v>○</v>
      </c>
      <c r="Z81" s="444"/>
      <c r="AA81" s="444"/>
      <c r="AB81" s="444"/>
      <c r="AC81" s="444"/>
      <c r="AD81" s="444"/>
      <c r="AE81" s="444"/>
      <c r="AF81" s="444"/>
      <c r="AG81" s="444"/>
      <c r="AH81" s="444"/>
      <c r="AI81" s="444"/>
      <c r="AJ81" s="445"/>
      <c r="AK81" s="445"/>
      <c r="AL81" s="445"/>
      <c r="AM81" s="445"/>
    </row>
    <row r="82" spans="2:39" hidden="1">
      <c r="B82" s="437">
        <v>75</v>
      </c>
      <c r="C82" s="928"/>
      <c r="D82" s="1263"/>
      <c r="E82" s="881"/>
      <c r="F82" s="882"/>
      <c r="G82" s="883">
        <f t="shared" si="14"/>
        <v>0</v>
      </c>
      <c r="H82" s="884"/>
      <c r="I82" s="885"/>
      <c r="J82" s="885"/>
      <c r="K82" s="885"/>
      <c r="L82" s="886"/>
      <c r="M82" s="886"/>
      <c r="N82" s="886"/>
      <c r="O82" s="885"/>
      <c r="P82" s="885"/>
      <c r="Q82" s="885"/>
      <c r="R82" s="885"/>
      <c r="S82" s="885"/>
      <c r="T82" s="885"/>
      <c r="U82" s="887">
        <f t="shared" si="17"/>
        <v>0</v>
      </c>
      <c r="V82" s="888"/>
      <c r="W82" s="441">
        <f t="shared" si="18"/>
        <v>0</v>
      </c>
      <c r="X82" s="443" t="str">
        <f t="shared" si="19"/>
        <v>○</v>
      </c>
      <c r="Z82" s="444"/>
      <c r="AA82" s="444"/>
      <c r="AB82" s="444"/>
      <c r="AC82" s="444"/>
      <c r="AD82" s="444"/>
      <c r="AE82" s="444"/>
      <c r="AF82" s="444"/>
      <c r="AG82" s="444"/>
      <c r="AH82" s="444"/>
      <c r="AI82" s="444"/>
      <c r="AJ82" s="445"/>
      <c r="AK82" s="445"/>
      <c r="AL82" s="445"/>
      <c r="AM82" s="445"/>
    </row>
    <row r="83" spans="2:39" hidden="1">
      <c r="B83" s="437">
        <v>76</v>
      </c>
      <c r="C83" s="928"/>
      <c r="D83" s="1263"/>
      <c r="E83" s="881"/>
      <c r="F83" s="882"/>
      <c r="G83" s="883">
        <f t="shared" si="14"/>
        <v>0</v>
      </c>
      <c r="H83" s="884"/>
      <c r="I83" s="885"/>
      <c r="J83" s="885"/>
      <c r="K83" s="885"/>
      <c r="L83" s="886"/>
      <c r="M83" s="886"/>
      <c r="N83" s="886"/>
      <c r="O83" s="885"/>
      <c r="P83" s="885"/>
      <c r="Q83" s="885"/>
      <c r="R83" s="885"/>
      <c r="S83" s="885"/>
      <c r="T83" s="885"/>
      <c r="U83" s="887">
        <f t="shared" si="17"/>
        <v>0</v>
      </c>
      <c r="V83" s="888"/>
      <c r="W83" s="441">
        <f t="shared" si="18"/>
        <v>0</v>
      </c>
      <c r="X83" s="443" t="str">
        <f t="shared" si="19"/>
        <v>○</v>
      </c>
      <c r="Z83" s="444"/>
      <c r="AA83" s="444"/>
      <c r="AB83" s="444"/>
      <c r="AC83" s="444"/>
      <c r="AD83" s="444"/>
      <c r="AE83" s="444"/>
      <c r="AF83" s="444"/>
      <c r="AG83" s="444"/>
      <c r="AH83" s="444"/>
      <c r="AI83" s="444"/>
      <c r="AJ83" s="445"/>
      <c r="AK83" s="445"/>
      <c r="AL83" s="445"/>
      <c r="AM83" s="445"/>
    </row>
    <row r="84" spans="2:39" hidden="1">
      <c r="B84" s="437">
        <v>77</v>
      </c>
      <c r="C84" s="928"/>
      <c r="D84" s="1263"/>
      <c r="E84" s="881"/>
      <c r="F84" s="882"/>
      <c r="G84" s="883">
        <f t="shared" si="14"/>
        <v>0</v>
      </c>
      <c r="H84" s="884"/>
      <c r="I84" s="885"/>
      <c r="J84" s="885"/>
      <c r="K84" s="885"/>
      <c r="L84" s="886"/>
      <c r="M84" s="886"/>
      <c r="N84" s="886"/>
      <c r="O84" s="885"/>
      <c r="P84" s="885"/>
      <c r="Q84" s="885"/>
      <c r="R84" s="885"/>
      <c r="S84" s="885"/>
      <c r="T84" s="885"/>
      <c r="U84" s="887">
        <f t="shared" si="17"/>
        <v>0</v>
      </c>
      <c r="V84" s="888"/>
      <c r="W84" s="441">
        <f t="shared" si="18"/>
        <v>0</v>
      </c>
      <c r="X84" s="443" t="str">
        <f t="shared" si="19"/>
        <v>○</v>
      </c>
      <c r="Z84" s="444"/>
      <c r="AA84" s="444"/>
      <c r="AB84" s="444"/>
      <c r="AC84" s="444"/>
      <c r="AD84" s="444"/>
      <c r="AE84" s="444"/>
      <c r="AF84" s="444"/>
      <c r="AG84" s="444"/>
      <c r="AH84" s="444"/>
      <c r="AI84" s="444"/>
      <c r="AJ84" s="445"/>
      <c r="AK84" s="445"/>
      <c r="AL84" s="445"/>
      <c r="AM84" s="445"/>
    </row>
    <row r="85" spans="2:39" hidden="1">
      <c r="B85" s="437">
        <v>78</v>
      </c>
      <c r="C85" s="928"/>
      <c r="D85" s="1263"/>
      <c r="E85" s="881"/>
      <c r="F85" s="882"/>
      <c r="G85" s="883">
        <f t="shared" si="14"/>
        <v>0</v>
      </c>
      <c r="H85" s="884"/>
      <c r="I85" s="885"/>
      <c r="J85" s="885"/>
      <c r="K85" s="885"/>
      <c r="L85" s="886"/>
      <c r="M85" s="886"/>
      <c r="N85" s="886"/>
      <c r="O85" s="885"/>
      <c r="P85" s="885"/>
      <c r="Q85" s="885"/>
      <c r="R85" s="885"/>
      <c r="S85" s="885"/>
      <c r="T85" s="885"/>
      <c r="U85" s="887">
        <f t="shared" si="17"/>
        <v>0</v>
      </c>
      <c r="V85" s="888"/>
      <c r="W85" s="441">
        <f t="shared" si="18"/>
        <v>0</v>
      </c>
      <c r="X85" s="443" t="str">
        <f t="shared" si="19"/>
        <v>○</v>
      </c>
      <c r="Z85" s="444"/>
      <c r="AA85" s="444"/>
      <c r="AB85" s="444"/>
      <c r="AC85" s="444"/>
      <c r="AD85" s="444"/>
      <c r="AE85" s="444"/>
      <c r="AF85" s="444"/>
      <c r="AG85" s="444"/>
      <c r="AH85" s="444"/>
      <c r="AI85" s="444"/>
      <c r="AJ85" s="445"/>
      <c r="AK85" s="445"/>
      <c r="AL85" s="445"/>
      <c r="AM85" s="445"/>
    </row>
    <row r="86" spans="2:39" hidden="1">
      <c r="B86" s="437">
        <v>79</v>
      </c>
      <c r="C86" s="928"/>
      <c r="D86" s="1263"/>
      <c r="E86" s="881"/>
      <c r="F86" s="882"/>
      <c r="G86" s="883">
        <f t="shared" si="14"/>
        <v>0</v>
      </c>
      <c r="H86" s="884"/>
      <c r="I86" s="885"/>
      <c r="J86" s="885"/>
      <c r="K86" s="885"/>
      <c r="L86" s="886"/>
      <c r="M86" s="886"/>
      <c r="N86" s="886"/>
      <c r="O86" s="885"/>
      <c r="P86" s="885"/>
      <c r="Q86" s="885"/>
      <c r="R86" s="885"/>
      <c r="S86" s="885"/>
      <c r="T86" s="885"/>
      <c r="U86" s="887">
        <f t="shared" si="17"/>
        <v>0</v>
      </c>
      <c r="V86" s="888"/>
      <c r="W86" s="441">
        <f t="shared" si="18"/>
        <v>0</v>
      </c>
      <c r="X86" s="443" t="str">
        <f t="shared" si="19"/>
        <v>○</v>
      </c>
      <c r="Z86" s="444"/>
      <c r="AA86" s="444"/>
      <c r="AB86" s="444"/>
      <c r="AC86" s="444"/>
      <c r="AD86" s="444"/>
      <c r="AE86" s="444"/>
      <c r="AF86" s="444"/>
      <c r="AG86" s="444"/>
      <c r="AH86" s="444"/>
      <c r="AI86" s="444"/>
      <c r="AJ86" s="445"/>
      <c r="AK86" s="445"/>
      <c r="AL86" s="445"/>
      <c r="AM86" s="445"/>
    </row>
    <row r="87" spans="2:39" hidden="1">
      <c r="B87" s="437">
        <v>80</v>
      </c>
      <c r="C87" s="928"/>
      <c r="D87" s="1263"/>
      <c r="E87" s="889"/>
      <c r="F87" s="890"/>
      <c r="G87" s="883">
        <f>ROUNDDOWN(E87*F87,0)</f>
        <v>0</v>
      </c>
      <c r="H87" s="884"/>
      <c r="I87" s="885"/>
      <c r="J87" s="885"/>
      <c r="K87" s="885"/>
      <c r="L87" s="886"/>
      <c r="M87" s="886"/>
      <c r="N87" s="886"/>
      <c r="O87" s="885"/>
      <c r="P87" s="885"/>
      <c r="Q87" s="885"/>
      <c r="R87" s="885"/>
      <c r="S87" s="885"/>
      <c r="T87" s="885"/>
      <c r="U87" s="887">
        <f>SUM(I87:T87)</f>
        <v>0</v>
      </c>
      <c r="V87" s="888"/>
      <c r="W87" s="441">
        <f>SUM(U87,V87)</f>
        <v>0</v>
      </c>
      <c r="X87" s="443" t="str">
        <f t="shared" si="19"/>
        <v>○</v>
      </c>
      <c r="Z87" s="444"/>
      <c r="AA87" s="444"/>
      <c r="AB87" s="444"/>
      <c r="AC87" s="444"/>
      <c r="AD87" s="444"/>
      <c r="AE87" s="444"/>
      <c r="AF87" s="444"/>
      <c r="AG87" s="444"/>
      <c r="AH87" s="444"/>
      <c r="AI87" s="444"/>
      <c r="AJ87" s="445"/>
      <c r="AK87" s="445"/>
      <c r="AL87" s="445"/>
      <c r="AM87" s="445"/>
    </row>
    <row r="88" spans="2:39" hidden="1">
      <c r="B88" s="437">
        <v>81</v>
      </c>
      <c r="C88" s="928"/>
      <c r="D88" s="1263"/>
      <c r="E88" s="881"/>
      <c r="F88" s="882"/>
      <c r="G88" s="883">
        <f t="shared" ref="G88:G97" si="20">ROUNDDOWN(E88*F88,0)</f>
        <v>0</v>
      </c>
      <c r="H88" s="884"/>
      <c r="I88" s="885"/>
      <c r="J88" s="885"/>
      <c r="K88" s="885"/>
      <c r="L88" s="886"/>
      <c r="M88" s="886"/>
      <c r="N88" s="886"/>
      <c r="O88" s="885"/>
      <c r="P88" s="885"/>
      <c r="Q88" s="885"/>
      <c r="R88" s="885"/>
      <c r="S88" s="885"/>
      <c r="T88" s="885"/>
      <c r="U88" s="887">
        <f t="shared" ref="U88:U93" si="21">SUM(I88:T88)</f>
        <v>0</v>
      </c>
      <c r="V88" s="888"/>
      <c r="W88" s="441">
        <f t="shared" ref="W88:W93" si="22">SUM(U88,V88)</f>
        <v>0</v>
      </c>
      <c r="X88" s="443" t="str">
        <f t="shared" si="19"/>
        <v>○</v>
      </c>
      <c r="Z88" s="444"/>
      <c r="AA88" s="444"/>
      <c r="AB88" s="444"/>
      <c r="AC88" s="444"/>
      <c r="AD88" s="444"/>
      <c r="AE88" s="444"/>
      <c r="AF88" s="444"/>
      <c r="AG88" s="444"/>
      <c r="AH88" s="444"/>
      <c r="AI88" s="444"/>
      <c r="AJ88" s="445"/>
      <c r="AK88" s="445"/>
      <c r="AL88" s="445"/>
      <c r="AM88" s="445"/>
    </row>
    <row r="89" spans="2:39" hidden="1">
      <c r="B89" s="437">
        <v>82</v>
      </c>
      <c r="C89" s="928"/>
      <c r="D89" s="1263"/>
      <c r="E89" s="881"/>
      <c r="F89" s="882"/>
      <c r="G89" s="883">
        <f t="shared" si="20"/>
        <v>0</v>
      </c>
      <c r="H89" s="884"/>
      <c r="I89" s="885"/>
      <c r="J89" s="885"/>
      <c r="K89" s="885"/>
      <c r="L89" s="886"/>
      <c r="M89" s="886"/>
      <c r="N89" s="886"/>
      <c r="O89" s="885"/>
      <c r="P89" s="885"/>
      <c r="Q89" s="885"/>
      <c r="R89" s="885"/>
      <c r="S89" s="885"/>
      <c r="T89" s="885"/>
      <c r="U89" s="887">
        <f t="shared" si="21"/>
        <v>0</v>
      </c>
      <c r="V89" s="888"/>
      <c r="W89" s="441">
        <f t="shared" si="22"/>
        <v>0</v>
      </c>
      <c r="X89" s="443" t="str">
        <f t="shared" si="19"/>
        <v>○</v>
      </c>
      <c r="Z89" s="444"/>
      <c r="AA89" s="444"/>
      <c r="AB89" s="444"/>
      <c r="AC89" s="444"/>
      <c r="AD89" s="444"/>
      <c r="AE89" s="444"/>
      <c r="AF89" s="444"/>
      <c r="AG89" s="444"/>
      <c r="AH89" s="444"/>
      <c r="AI89" s="444"/>
      <c r="AJ89" s="445"/>
      <c r="AK89" s="445"/>
      <c r="AL89" s="445"/>
      <c r="AM89" s="445"/>
    </row>
    <row r="90" spans="2:39" hidden="1">
      <c r="B90" s="437">
        <v>83</v>
      </c>
      <c r="C90" s="928"/>
      <c r="D90" s="1263"/>
      <c r="E90" s="881"/>
      <c r="F90" s="882"/>
      <c r="G90" s="883">
        <f t="shared" si="20"/>
        <v>0</v>
      </c>
      <c r="H90" s="884"/>
      <c r="I90" s="885"/>
      <c r="J90" s="885"/>
      <c r="K90" s="885"/>
      <c r="L90" s="886"/>
      <c r="M90" s="886"/>
      <c r="N90" s="886"/>
      <c r="O90" s="885"/>
      <c r="P90" s="885"/>
      <c r="Q90" s="885"/>
      <c r="R90" s="885"/>
      <c r="S90" s="885"/>
      <c r="T90" s="885"/>
      <c r="U90" s="887">
        <f t="shared" si="21"/>
        <v>0</v>
      </c>
      <c r="V90" s="888"/>
      <c r="W90" s="441">
        <f t="shared" si="22"/>
        <v>0</v>
      </c>
      <c r="X90" s="443" t="str">
        <f t="shared" si="19"/>
        <v>○</v>
      </c>
      <c r="Z90" s="444"/>
      <c r="AA90" s="444"/>
      <c r="AB90" s="444"/>
      <c r="AC90" s="444"/>
      <c r="AD90" s="444"/>
      <c r="AE90" s="444"/>
      <c r="AF90" s="444"/>
      <c r="AG90" s="444"/>
      <c r="AH90" s="444"/>
      <c r="AI90" s="444"/>
      <c r="AJ90" s="445"/>
      <c r="AK90" s="445"/>
      <c r="AL90" s="445"/>
      <c r="AM90" s="445"/>
    </row>
    <row r="91" spans="2:39" hidden="1">
      <c r="B91" s="437">
        <v>84</v>
      </c>
      <c r="C91" s="928"/>
      <c r="D91" s="1263"/>
      <c r="E91" s="881"/>
      <c r="F91" s="882"/>
      <c r="G91" s="883">
        <f t="shared" si="20"/>
        <v>0</v>
      </c>
      <c r="H91" s="884"/>
      <c r="I91" s="885"/>
      <c r="J91" s="885"/>
      <c r="K91" s="885"/>
      <c r="L91" s="886"/>
      <c r="M91" s="886"/>
      <c r="N91" s="886"/>
      <c r="O91" s="885"/>
      <c r="P91" s="885"/>
      <c r="Q91" s="885"/>
      <c r="R91" s="885"/>
      <c r="S91" s="885"/>
      <c r="T91" s="885"/>
      <c r="U91" s="887">
        <f t="shared" si="21"/>
        <v>0</v>
      </c>
      <c r="V91" s="888"/>
      <c r="W91" s="441">
        <f t="shared" si="22"/>
        <v>0</v>
      </c>
      <c r="X91" s="443" t="str">
        <f t="shared" si="19"/>
        <v>○</v>
      </c>
      <c r="Z91" s="444"/>
      <c r="AA91" s="444"/>
      <c r="AB91" s="444"/>
      <c r="AC91" s="444"/>
      <c r="AD91" s="444"/>
      <c r="AE91" s="444"/>
      <c r="AF91" s="444"/>
      <c r="AG91" s="444"/>
      <c r="AH91" s="444"/>
      <c r="AI91" s="444"/>
      <c r="AJ91" s="445"/>
      <c r="AK91" s="445"/>
      <c r="AL91" s="445"/>
      <c r="AM91" s="445"/>
    </row>
    <row r="92" spans="2:39" hidden="1">
      <c r="B92" s="437">
        <v>85</v>
      </c>
      <c r="C92" s="928"/>
      <c r="D92" s="1263"/>
      <c r="E92" s="881"/>
      <c r="F92" s="882"/>
      <c r="G92" s="883">
        <f t="shared" si="20"/>
        <v>0</v>
      </c>
      <c r="H92" s="884"/>
      <c r="I92" s="885"/>
      <c r="J92" s="885"/>
      <c r="K92" s="885"/>
      <c r="L92" s="886"/>
      <c r="M92" s="886"/>
      <c r="N92" s="886"/>
      <c r="O92" s="885"/>
      <c r="P92" s="885"/>
      <c r="Q92" s="885"/>
      <c r="R92" s="885"/>
      <c r="S92" s="885"/>
      <c r="T92" s="885"/>
      <c r="U92" s="887">
        <f t="shared" si="21"/>
        <v>0</v>
      </c>
      <c r="V92" s="888"/>
      <c r="W92" s="441">
        <f t="shared" si="22"/>
        <v>0</v>
      </c>
      <c r="X92" s="443" t="str">
        <f t="shared" si="19"/>
        <v>○</v>
      </c>
      <c r="Z92" s="444"/>
      <c r="AA92" s="444"/>
      <c r="AB92" s="444"/>
      <c r="AC92" s="444"/>
      <c r="AD92" s="444"/>
      <c r="AE92" s="444"/>
      <c r="AF92" s="444"/>
      <c r="AG92" s="444"/>
      <c r="AH92" s="444"/>
      <c r="AI92" s="444"/>
      <c r="AJ92" s="445"/>
      <c r="AK92" s="445"/>
      <c r="AL92" s="445"/>
      <c r="AM92" s="445"/>
    </row>
    <row r="93" spans="2:39" hidden="1">
      <c r="B93" s="437">
        <v>86</v>
      </c>
      <c r="C93" s="928"/>
      <c r="D93" s="1263"/>
      <c r="E93" s="881"/>
      <c r="F93" s="882"/>
      <c r="G93" s="883">
        <f t="shared" si="20"/>
        <v>0</v>
      </c>
      <c r="H93" s="884"/>
      <c r="I93" s="885"/>
      <c r="J93" s="885"/>
      <c r="K93" s="885"/>
      <c r="L93" s="886"/>
      <c r="M93" s="886"/>
      <c r="N93" s="886"/>
      <c r="O93" s="885"/>
      <c r="P93" s="885"/>
      <c r="Q93" s="885"/>
      <c r="R93" s="885"/>
      <c r="S93" s="885"/>
      <c r="T93" s="885"/>
      <c r="U93" s="887">
        <f t="shared" si="21"/>
        <v>0</v>
      </c>
      <c r="V93" s="888"/>
      <c r="W93" s="441">
        <f t="shared" si="22"/>
        <v>0</v>
      </c>
      <c r="X93" s="443" t="str">
        <f t="shared" si="19"/>
        <v>○</v>
      </c>
      <c r="Z93" s="444"/>
      <c r="AA93" s="444"/>
      <c r="AB93" s="444"/>
      <c r="AC93" s="444"/>
      <c r="AD93" s="444"/>
      <c r="AE93" s="444"/>
      <c r="AF93" s="444"/>
      <c r="AG93" s="444"/>
      <c r="AH93" s="444"/>
      <c r="AI93" s="444"/>
      <c r="AJ93" s="445"/>
      <c r="AK93" s="445"/>
      <c r="AL93" s="445"/>
      <c r="AM93" s="445"/>
    </row>
    <row r="94" spans="2:39" hidden="1">
      <c r="B94" s="437">
        <v>87</v>
      </c>
      <c r="C94" s="928"/>
      <c r="D94" s="1263"/>
      <c r="E94" s="881"/>
      <c r="F94" s="882"/>
      <c r="G94" s="883">
        <f t="shared" si="20"/>
        <v>0</v>
      </c>
      <c r="H94" s="884"/>
      <c r="I94" s="885"/>
      <c r="J94" s="885"/>
      <c r="K94" s="885"/>
      <c r="L94" s="886"/>
      <c r="M94" s="886"/>
      <c r="N94" s="886"/>
      <c r="O94" s="885"/>
      <c r="P94" s="885"/>
      <c r="Q94" s="885"/>
      <c r="R94" s="885"/>
      <c r="S94" s="885"/>
      <c r="T94" s="885"/>
      <c r="U94" s="887">
        <f>SUM(I94:T94)</f>
        <v>0</v>
      </c>
      <c r="V94" s="888"/>
      <c r="W94" s="441">
        <f>SUM(U94,V94)</f>
        <v>0</v>
      </c>
      <c r="X94" s="443" t="str">
        <f t="shared" si="19"/>
        <v>○</v>
      </c>
      <c r="Z94" s="444"/>
      <c r="AA94" s="444"/>
      <c r="AB94" s="444"/>
      <c r="AC94" s="444"/>
      <c r="AD94" s="444"/>
      <c r="AE94" s="444"/>
      <c r="AF94" s="444"/>
      <c r="AG94" s="444"/>
      <c r="AH94" s="444"/>
      <c r="AI94" s="444"/>
      <c r="AJ94" s="445"/>
      <c r="AK94" s="445"/>
      <c r="AL94" s="445"/>
      <c r="AM94" s="445"/>
    </row>
    <row r="95" spans="2:39" hidden="1">
      <c r="B95" s="437">
        <v>88</v>
      </c>
      <c r="C95" s="928"/>
      <c r="D95" s="1263"/>
      <c r="E95" s="881"/>
      <c r="F95" s="882"/>
      <c r="G95" s="883">
        <f t="shared" si="20"/>
        <v>0</v>
      </c>
      <c r="H95" s="884"/>
      <c r="I95" s="885"/>
      <c r="J95" s="885"/>
      <c r="K95" s="885"/>
      <c r="L95" s="886"/>
      <c r="M95" s="886"/>
      <c r="N95" s="886"/>
      <c r="O95" s="885"/>
      <c r="P95" s="885"/>
      <c r="Q95" s="885"/>
      <c r="R95" s="885"/>
      <c r="S95" s="885"/>
      <c r="T95" s="885"/>
      <c r="U95" s="887">
        <f t="shared" ref="U95:U106" si="23">SUM(I95:T95)</f>
        <v>0</v>
      </c>
      <c r="V95" s="888"/>
      <c r="W95" s="441">
        <f t="shared" ref="W95:W96" si="24">SUM(U95,V95)</f>
        <v>0</v>
      </c>
      <c r="X95" s="443" t="str">
        <f t="shared" si="19"/>
        <v>○</v>
      </c>
      <c r="Z95" s="444"/>
      <c r="AA95" s="444"/>
      <c r="AB95" s="444"/>
      <c r="AC95" s="444"/>
      <c r="AD95" s="444"/>
      <c r="AE95" s="444"/>
      <c r="AF95" s="444"/>
      <c r="AG95" s="444"/>
      <c r="AH95" s="444"/>
      <c r="AI95" s="444"/>
      <c r="AJ95" s="445"/>
      <c r="AK95" s="445"/>
      <c r="AL95" s="445"/>
      <c r="AM95" s="445"/>
    </row>
    <row r="96" spans="2:39" hidden="1">
      <c r="B96" s="437">
        <v>89</v>
      </c>
      <c r="C96" s="928"/>
      <c r="D96" s="1263"/>
      <c r="E96" s="881"/>
      <c r="F96" s="882"/>
      <c r="G96" s="883">
        <f t="shared" si="20"/>
        <v>0</v>
      </c>
      <c r="H96" s="884"/>
      <c r="I96" s="885"/>
      <c r="J96" s="885"/>
      <c r="K96" s="885"/>
      <c r="L96" s="886"/>
      <c r="M96" s="886"/>
      <c r="N96" s="886"/>
      <c r="O96" s="885"/>
      <c r="P96" s="885"/>
      <c r="Q96" s="885"/>
      <c r="R96" s="885"/>
      <c r="S96" s="885"/>
      <c r="T96" s="885"/>
      <c r="U96" s="887">
        <f t="shared" si="23"/>
        <v>0</v>
      </c>
      <c r="V96" s="888"/>
      <c r="W96" s="441">
        <f t="shared" si="24"/>
        <v>0</v>
      </c>
      <c r="X96" s="443" t="str">
        <f t="shared" si="19"/>
        <v>○</v>
      </c>
      <c r="Z96" s="444"/>
      <c r="AA96" s="444"/>
      <c r="AB96" s="444"/>
      <c r="AC96" s="444"/>
      <c r="AD96" s="444"/>
      <c r="AE96" s="444"/>
      <c r="AF96" s="444"/>
      <c r="AG96" s="444"/>
      <c r="AH96" s="444"/>
      <c r="AI96" s="444"/>
      <c r="AJ96" s="445"/>
      <c r="AK96" s="445"/>
      <c r="AL96" s="445"/>
      <c r="AM96" s="445"/>
    </row>
    <row r="97" spans="2:39" hidden="1">
      <c r="B97" s="437">
        <v>90</v>
      </c>
      <c r="C97" s="928"/>
      <c r="D97" s="1263"/>
      <c r="E97" s="881"/>
      <c r="F97" s="882"/>
      <c r="G97" s="883">
        <f t="shared" si="20"/>
        <v>0</v>
      </c>
      <c r="H97" s="884"/>
      <c r="I97" s="885"/>
      <c r="J97" s="885"/>
      <c r="K97" s="885"/>
      <c r="L97" s="886"/>
      <c r="M97" s="886"/>
      <c r="N97" s="886"/>
      <c r="O97" s="885"/>
      <c r="P97" s="885"/>
      <c r="Q97" s="885"/>
      <c r="R97" s="885"/>
      <c r="S97" s="885"/>
      <c r="T97" s="885"/>
      <c r="U97" s="887">
        <f t="shared" si="23"/>
        <v>0</v>
      </c>
      <c r="V97" s="888"/>
      <c r="W97" s="441">
        <f>SUM(U97,V97)</f>
        <v>0</v>
      </c>
      <c r="X97" s="443" t="str">
        <f t="shared" si="19"/>
        <v>○</v>
      </c>
      <c r="Z97" s="444"/>
      <c r="AA97" s="444"/>
      <c r="AB97" s="444"/>
      <c r="AC97" s="444"/>
      <c r="AD97" s="444"/>
      <c r="AE97" s="444"/>
      <c r="AF97" s="444"/>
      <c r="AG97" s="444"/>
      <c r="AH97" s="444"/>
      <c r="AI97" s="444"/>
      <c r="AJ97" s="445"/>
      <c r="AK97" s="445"/>
      <c r="AL97" s="445"/>
      <c r="AM97" s="445"/>
    </row>
    <row r="98" spans="2:39" hidden="1">
      <c r="B98" s="437">
        <v>91</v>
      </c>
      <c r="C98" s="928"/>
      <c r="D98" s="1263"/>
      <c r="E98" s="881"/>
      <c r="F98" s="882"/>
      <c r="G98" s="883">
        <f>ROUNDDOWN(E98*F98,0)</f>
        <v>0</v>
      </c>
      <c r="H98" s="884"/>
      <c r="I98" s="885"/>
      <c r="J98" s="885"/>
      <c r="K98" s="885"/>
      <c r="L98" s="886"/>
      <c r="M98" s="886"/>
      <c r="N98" s="886"/>
      <c r="O98" s="885"/>
      <c r="P98" s="885"/>
      <c r="Q98" s="885"/>
      <c r="R98" s="885"/>
      <c r="S98" s="885"/>
      <c r="T98" s="885"/>
      <c r="U98" s="887">
        <f t="shared" si="23"/>
        <v>0</v>
      </c>
      <c r="V98" s="888"/>
      <c r="W98" s="441">
        <f t="shared" ref="W98:W106" si="25">SUM(U98,V98)</f>
        <v>0</v>
      </c>
      <c r="X98" s="443" t="str">
        <f t="shared" si="19"/>
        <v>○</v>
      </c>
      <c r="Z98" s="444"/>
      <c r="AA98" s="444"/>
      <c r="AB98" s="444"/>
      <c r="AC98" s="444"/>
      <c r="AD98" s="444"/>
      <c r="AE98" s="444"/>
      <c r="AF98" s="444"/>
      <c r="AG98" s="444"/>
      <c r="AH98" s="444"/>
      <c r="AI98" s="444"/>
      <c r="AJ98" s="445"/>
      <c r="AK98" s="445"/>
      <c r="AL98" s="445"/>
      <c r="AM98" s="445"/>
    </row>
    <row r="99" spans="2:39" hidden="1">
      <c r="B99" s="437">
        <v>92</v>
      </c>
      <c r="C99" s="928"/>
      <c r="D99" s="1263"/>
      <c r="E99" s="881"/>
      <c r="F99" s="882"/>
      <c r="G99" s="883">
        <f>ROUNDDOWN(E99*F99,0)</f>
        <v>0</v>
      </c>
      <c r="H99" s="884"/>
      <c r="I99" s="885"/>
      <c r="J99" s="885"/>
      <c r="K99" s="885"/>
      <c r="L99" s="886"/>
      <c r="M99" s="886"/>
      <c r="N99" s="886"/>
      <c r="O99" s="885"/>
      <c r="P99" s="885"/>
      <c r="Q99" s="885"/>
      <c r="R99" s="885"/>
      <c r="S99" s="885"/>
      <c r="T99" s="885"/>
      <c r="U99" s="887">
        <f t="shared" si="23"/>
        <v>0</v>
      </c>
      <c r="V99" s="888"/>
      <c r="W99" s="441">
        <f t="shared" si="25"/>
        <v>0</v>
      </c>
      <c r="X99" s="443" t="str">
        <f t="shared" si="19"/>
        <v>○</v>
      </c>
      <c r="Z99" s="444"/>
      <c r="AA99" s="444"/>
      <c r="AB99" s="444"/>
      <c r="AC99" s="444"/>
      <c r="AD99" s="444"/>
      <c r="AE99" s="444"/>
      <c r="AF99" s="444"/>
      <c r="AG99" s="444"/>
      <c r="AH99" s="444"/>
      <c r="AI99" s="444"/>
      <c r="AJ99" s="445"/>
      <c r="AK99" s="445"/>
      <c r="AL99" s="445"/>
      <c r="AM99" s="445"/>
    </row>
    <row r="100" spans="2:39" hidden="1">
      <c r="B100" s="437">
        <v>93</v>
      </c>
      <c r="C100" s="928"/>
      <c r="D100" s="1263"/>
      <c r="E100" s="881"/>
      <c r="F100" s="882"/>
      <c r="G100" s="883">
        <f t="shared" ref="G100:G106" si="26">ROUNDDOWN(E100*F100,0)</f>
        <v>0</v>
      </c>
      <c r="H100" s="884"/>
      <c r="I100" s="885"/>
      <c r="J100" s="885"/>
      <c r="K100" s="885"/>
      <c r="L100" s="886"/>
      <c r="M100" s="886"/>
      <c r="N100" s="886"/>
      <c r="O100" s="885"/>
      <c r="P100" s="885"/>
      <c r="Q100" s="885"/>
      <c r="R100" s="885"/>
      <c r="S100" s="885"/>
      <c r="T100" s="885"/>
      <c r="U100" s="887">
        <f t="shared" si="23"/>
        <v>0</v>
      </c>
      <c r="V100" s="888"/>
      <c r="W100" s="441">
        <f t="shared" si="25"/>
        <v>0</v>
      </c>
      <c r="X100" s="443" t="str">
        <f t="shared" si="19"/>
        <v>○</v>
      </c>
      <c r="Z100" s="444"/>
      <c r="AA100" s="444"/>
      <c r="AB100" s="444"/>
      <c r="AC100" s="444"/>
      <c r="AD100" s="444"/>
      <c r="AE100" s="444"/>
      <c r="AF100" s="444"/>
      <c r="AG100" s="444"/>
      <c r="AH100" s="444"/>
      <c r="AI100" s="444"/>
      <c r="AJ100" s="445"/>
      <c r="AK100" s="445"/>
      <c r="AL100" s="445"/>
      <c r="AM100" s="445"/>
    </row>
    <row r="101" spans="2:39" hidden="1">
      <c r="B101" s="437">
        <v>94</v>
      </c>
      <c r="C101" s="928"/>
      <c r="D101" s="1263"/>
      <c r="E101" s="881"/>
      <c r="F101" s="882"/>
      <c r="G101" s="883">
        <f t="shared" si="26"/>
        <v>0</v>
      </c>
      <c r="H101" s="884"/>
      <c r="I101" s="885"/>
      <c r="J101" s="885"/>
      <c r="K101" s="885"/>
      <c r="L101" s="886"/>
      <c r="M101" s="886"/>
      <c r="N101" s="886"/>
      <c r="O101" s="885"/>
      <c r="P101" s="885"/>
      <c r="Q101" s="885"/>
      <c r="R101" s="885"/>
      <c r="S101" s="885"/>
      <c r="T101" s="885"/>
      <c r="U101" s="887">
        <f t="shared" si="23"/>
        <v>0</v>
      </c>
      <c r="V101" s="888"/>
      <c r="W101" s="441">
        <f t="shared" si="25"/>
        <v>0</v>
      </c>
      <c r="X101" s="443" t="str">
        <f t="shared" si="19"/>
        <v>○</v>
      </c>
      <c r="Z101" s="444"/>
      <c r="AA101" s="444"/>
      <c r="AB101" s="444"/>
      <c r="AC101" s="444"/>
      <c r="AD101" s="444"/>
      <c r="AE101" s="444"/>
      <c r="AF101" s="444"/>
      <c r="AG101" s="444"/>
      <c r="AH101" s="444"/>
      <c r="AI101" s="444"/>
      <c r="AJ101" s="445"/>
      <c r="AK101" s="445"/>
      <c r="AL101" s="445"/>
      <c r="AM101" s="445"/>
    </row>
    <row r="102" spans="2:39" hidden="1">
      <c r="B102" s="437">
        <v>95</v>
      </c>
      <c r="C102" s="928"/>
      <c r="D102" s="1263"/>
      <c r="E102" s="881"/>
      <c r="F102" s="882"/>
      <c r="G102" s="883">
        <f t="shared" si="26"/>
        <v>0</v>
      </c>
      <c r="H102" s="884"/>
      <c r="I102" s="885"/>
      <c r="J102" s="885"/>
      <c r="K102" s="885"/>
      <c r="L102" s="886"/>
      <c r="M102" s="886"/>
      <c r="N102" s="886"/>
      <c r="O102" s="885"/>
      <c r="P102" s="885"/>
      <c r="Q102" s="885"/>
      <c r="R102" s="885"/>
      <c r="S102" s="885"/>
      <c r="T102" s="885"/>
      <c r="U102" s="887">
        <f t="shared" si="23"/>
        <v>0</v>
      </c>
      <c r="V102" s="888"/>
      <c r="W102" s="441">
        <f t="shared" si="25"/>
        <v>0</v>
      </c>
      <c r="X102" s="443" t="str">
        <f t="shared" si="19"/>
        <v>○</v>
      </c>
      <c r="Z102" s="444"/>
      <c r="AA102" s="444"/>
      <c r="AB102" s="444"/>
      <c r="AC102" s="444"/>
      <c r="AD102" s="444"/>
      <c r="AE102" s="444"/>
      <c r="AF102" s="444"/>
      <c r="AG102" s="444"/>
      <c r="AH102" s="444"/>
      <c r="AI102" s="444"/>
      <c r="AJ102" s="445"/>
      <c r="AK102" s="445"/>
      <c r="AL102" s="445"/>
      <c r="AM102" s="445"/>
    </row>
    <row r="103" spans="2:39" hidden="1">
      <c r="B103" s="437">
        <v>96</v>
      </c>
      <c r="C103" s="928"/>
      <c r="D103" s="1263"/>
      <c r="E103" s="881"/>
      <c r="F103" s="882"/>
      <c r="G103" s="883">
        <f t="shared" si="26"/>
        <v>0</v>
      </c>
      <c r="H103" s="884"/>
      <c r="I103" s="885"/>
      <c r="J103" s="885"/>
      <c r="K103" s="885"/>
      <c r="L103" s="886"/>
      <c r="M103" s="886"/>
      <c r="N103" s="886"/>
      <c r="O103" s="885"/>
      <c r="P103" s="885"/>
      <c r="Q103" s="885"/>
      <c r="R103" s="885"/>
      <c r="S103" s="885"/>
      <c r="T103" s="885"/>
      <c r="U103" s="887">
        <f t="shared" si="23"/>
        <v>0</v>
      </c>
      <c r="V103" s="888"/>
      <c r="W103" s="441">
        <f t="shared" si="25"/>
        <v>0</v>
      </c>
      <c r="X103" s="443" t="str">
        <f t="shared" si="19"/>
        <v>○</v>
      </c>
      <c r="Z103" s="444"/>
      <c r="AA103" s="444"/>
      <c r="AB103" s="444"/>
      <c r="AC103" s="444"/>
      <c r="AD103" s="444"/>
      <c r="AE103" s="444"/>
      <c r="AF103" s="444"/>
      <c r="AG103" s="444"/>
      <c r="AH103" s="444"/>
      <c r="AI103" s="444"/>
      <c r="AJ103" s="445"/>
      <c r="AK103" s="445"/>
      <c r="AL103" s="445"/>
      <c r="AM103" s="445"/>
    </row>
    <row r="104" spans="2:39" hidden="1">
      <c r="B104" s="437">
        <v>97</v>
      </c>
      <c r="C104" s="928"/>
      <c r="D104" s="1263"/>
      <c r="E104" s="881"/>
      <c r="F104" s="882"/>
      <c r="G104" s="883">
        <f t="shared" si="26"/>
        <v>0</v>
      </c>
      <c r="H104" s="884"/>
      <c r="I104" s="885"/>
      <c r="J104" s="885"/>
      <c r="K104" s="885"/>
      <c r="L104" s="886"/>
      <c r="M104" s="886"/>
      <c r="N104" s="886"/>
      <c r="O104" s="885"/>
      <c r="P104" s="885"/>
      <c r="Q104" s="885"/>
      <c r="R104" s="885"/>
      <c r="S104" s="885"/>
      <c r="T104" s="885"/>
      <c r="U104" s="887">
        <f t="shared" si="23"/>
        <v>0</v>
      </c>
      <c r="V104" s="888"/>
      <c r="W104" s="441">
        <f t="shared" si="25"/>
        <v>0</v>
      </c>
      <c r="X104" s="443" t="str">
        <f t="shared" si="19"/>
        <v>○</v>
      </c>
      <c r="Z104" s="444"/>
      <c r="AA104" s="444"/>
      <c r="AB104" s="444"/>
      <c r="AC104" s="444"/>
      <c r="AD104" s="444"/>
      <c r="AE104" s="444"/>
      <c r="AF104" s="444"/>
      <c r="AG104" s="444"/>
      <c r="AH104" s="444"/>
      <c r="AI104" s="444"/>
      <c r="AJ104" s="445"/>
      <c r="AK104" s="445"/>
      <c r="AL104" s="445"/>
      <c r="AM104" s="445"/>
    </row>
    <row r="105" spans="2:39" hidden="1">
      <c r="B105" s="437">
        <v>98</v>
      </c>
      <c r="C105" s="928"/>
      <c r="D105" s="1263"/>
      <c r="E105" s="881"/>
      <c r="F105" s="882"/>
      <c r="G105" s="883">
        <f t="shared" si="26"/>
        <v>0</v>
      </c>
      <c r="H105" s="884"/>
      <c r="I105" s="885"/>
      <c r="J105" s="885"/>
      <c r="K105" s="885"/>
      <c r="L105" s="886"/>
      <c r="M105" s="886"/>
      <c r="N105" s="886"/>
      <c r="O105" s="885"/>
      <c r="P105" s="885"/>
      <c r="Q105" s="885"/>
      <c r="R105" s="885"/>
      <c r="S105" s="885"/>
      <c r="T105" s="885"/>
      <c r="U105" s="887">
        <f t="shared" si="23"/>
        <v>0</v>
      </c>
      <c r="V105" s="888"/>
      <c r="W105" s="441">
        <f t="shared" si="25"/>
        <v>0</v>
      </c>
      <c r="X105" s="443" t="str">
        <f>IF(G105=W105,"○","×")</f>
        <v>○</v>
      </c>
      <c r="Z105" s="444"/>
      <c r="AA105" s="444"/>
      <c r="AB105" s="444"/>
      <c r="AC105" s="444"/>
      <c r="AD105" s="444"/>
      <c r="AE105" s="444"/>
      <c r="AF105" s="444"/>
      <c r="AG105" s="444"/>
      <c r="AH105" s="444"/>
      <c r="AI105" s="444"/>
      <c r="AJ105" s="445"/>
      <c r="AK105" s="445"/>
      <c r="AL105" s="445"/>
      <c r="AM105" s="445"/>
    </row>
    <row r="106" spans="2:39" hidden="1">
      <c r="B106" s="437">
        <v>99</v>
      </c>
      <c r="C106" s="928"/>
      <c r="D106" s="1263"/>
      <c r="E106" s="881"/>
      <c r="F106" s="882"/>
      <c r="G106" s="883">
        <f t="shared" si="26"/>
        <v>0</v>
      </c>
      <c r="H106" s="884"/>
      <c r="I106" s="885"/>
      <c r="J106" s="885"/>
      <c r="K106" s="885"/>
      <c r="L106" s="886"/>
      <c r="M106" s="886"/>
      <c r="N106" s="886"/>
      <c r="O106" s="885"/>
      <c r="P106" s="885"/>
      <c r="Q106" s="885"/>
      <c r="R106" s="885"/>
      <c r="S106" s="885"/>
      <c r="T106" s="885"/>
      <c r="U106" s="887">
        <f t="shared" si="23"/>
        <v>0</v>
      </c>
      <c r="V106" s="888"/>
      <c r="W106" s="441">
        <f t="shared" si="25"/>
        <v>0</v>
      </c>
      <c r="X106" s="443" t="str">
        <f t="shared" ref="X106" si="27">IF(G106=W106,"○","×")</f>
        <v>○</v>
      </c>
      <c r="Z106" s="444"/>
      <c r="AA106" s="444"/>
      <c r="AB106" s="444"/>
      <c r="AC106" s="444"/>
      <c r="AD106" s="444"/>
      <c r="AE106" s="444"/>
      <c r="AF106" s="444"/>
      <c r="AG106" s="444"/>
      <c r="AH106" s="444"/>
      <c r="AI106" s="444"/>
      <c r="AJ106" s="445"/>
      <c r="AK106" s="445"/>
      <c r="AL106" s="445"/>
      <c r="AM106" s="445"/>
    </row>
    <row r="107" spans="2:39" hidden="1">
      <c r="B107" s="437">
        <v>100</v>
      </c>
      <c r="C107" s="928"/>
      <c r="D107" s="1263"/>
      <c r="E107" s="881"/>
      <c r="F107" s="882"/>
      <c r="G107" s="883">
        <f t="shared" si="14"/>
        <v>0</v>
      </c>
      <c r="H107" s="884"/>
      <c r="I107" s="885"/>
      <c r="J107" s="885"/>
      <c r="K107" s="885"/>
      <c r="L107" s="886"/>
      <c r="M107" s="886"/>
      <c r="N107" s="886"/>
      <c r="O107" s="885"/>
      <c r="P107" s="885"/>
      <c r="Q107" s="885"/>
      <c r="R107" s="885"/>
      <c r="S107" s="885"/>
      <c r="T107" s="885"/>
      <c r="U107" s="887">
        <f t="shared" si="17"/>
        <v>0</v>
      </c>
      <c r="V107" s="888"/>
      <c r="W107" s="441">
        <f t="shared" si="18"/>
        <v>0</v>
      </c>
      <c r="X107" s="443" t="str">
        <f t="shared" si="19"/>
        <v>○</v>
      </c>
      <c r="Z107" s="444"/>
      <c r="AA107" s="444"/>
      <c r="AB107" s="444"/>
      <c r="AC107" s="444"/>
      <c r="AD107" s="444"/>
      <c r="AE107" s="444"/>
      <c r="AF107" s="444"/>
      <c r="AG107" s="444"/>
      <c r="AH107" s="444"/>
      <c r="AI107" s="444"/>
      <c r="AJ107" s="445"/>
      <c r="AK107" s="445"/>
      <c r="AL107" s="445"/>
      <c r="AM107" s="445"/>
    </row>
    <row r="108" spans="2:39">
      <c r="B108" s="447"/>
      <c r="C108" s="1264"/>
      <c r="D108" s="1265"/>
      <c r="E108" s="891"/>
      <c r="F108" s="892"/>
      <c r="G108" s="893"/>
      <c r="H108" s="894"/>
      <c r="I108" s="895"/>
      <c r="J108" s="895"/>
      <c r="K108" s="895"/>
      <c r="L108" s="896"/>
      <c r="M108" s="896"/>
      <c r="N108" s="896"/>
      <c r="O108" s="895"/>
      <c r="P108" s="895"/>
      <c r="Q108" s="895"/>
      <c r="R108" s="895"/>
      <c r="S108" s="895"/>
      <c r="T108" s="895"/>
      <c r="U108" s="897"/>
      <c r="V108" s="898"/>
      <c r="W108" s="448"/>
      <c r="X108" s="449"/>
      <c r="Z108" s="444"/>
      <c r="AA108" s="444"/>
      <c r="AB108" s="444"/>
      <c r="AC108" s="444"/>
      <c r="AD108" s="444"/>
      <c r="AE108" s="444"/>
      <c r="AF108" s="444"/>
      <c r="AG108" s="444"/>
      <c r="AH108" s="444"/>
      <c r="AI108" s="444"/>
      <c r="AJ108" s="445"/>
      <c r="AK108" s="445"/>
      <c r="AL108" s="445"/>
      <c r="AM108" s="445"/>
    </row>
    <row r="109" spans="2:39">
      <c r="B109" s="447"/>
      <c r="C109" s="1264"/>
      <c r="D109" s="1265"/>
      <c r="E109" s="891"/>
      <c r="F109" s="892"/>
      <c r="G109" s="893"/>
      <c r="H109" s="894"/>
      <c r="I109" s="895"/>
      <c r="J109" s="895"/>
      <c r="K109" s="895"/>
      <c r="L109" s="896"/>
      <c r="M109" s="896"/>
      <c r="N109" s="896"/>
      <c r="O109" s="895"/>
      <c r="P109" s="895"/>
      <c r="Q109" s="895"/>
      <c r="R109" s="895"/>
      <c r="S109" s="895"/>
      <c r="T109" s="895"/>
      <c r="U109" s="897"/>
      <c r="V109" s="898"/>
      <c r="W109" s="448"/>
      <c r="X109" s="449"/>
      <c r="Z109" s="444"/>
      <c r="AA109" s="444"/>
      <c r="AB109" s="444"/>
      <c r="AC109" s="444"/>
      <c r="AD109" s="444"/>
      <c r="AE109" s="444"/>
      <c r="AF109" s="444"/>
      <c r="AG109" s="444"/>
      <c r="AH109" s="444"/>
      <c r="AI109" s="444"/>
      <c r="AJ109" s="445"/>
      <c r="AK109" s="445"/>
      <c r="AL109" s="445"/>
      <c r="AM109" s="445"/>
    </row>
    <row r="110" spans="2:39" ht="19.5" thickBot="1">
      <c r="B110" s="450" t="s">
        <v>1436</v>
      </c>
      <c r="C110" s="1266"/>
      <c r="D110" s="1266"/>
      <c r="E110" s="899"/>
      <c r="F110" s="900"/>
      <c r="G110" s="901">
        <f>SUM(G8:G109)</f>
        <v>0</v>
      </c>
      <c r="H110" s="902"/>
      <c r="I110" s="903">
        <f>SUM(I8:I109)</f>
        <v>0</v>
      </c>
      <c r="J110" s="903">
        <f>SUM(J8:J109)</f>
        <v>0</v>
      </c>
      <c r="K110" s="903">
        <f>SUM(K8:K109)</f>
        <v>0</v>
      </c>
      <c r="L110" s="904"/>
      <c r="M110" s="904"/>
      <c r="N110" s="904"/>
      <c r="O110" s="903">
        <f t="shared" ref="O110:V110" si="28">SUM(O8:O109)</f>
        <v>0</v>
      </c>
      <c r="P110" s="903">
        <f t="shared" si="28"/>
        <v>0</v>
      </c>
      <c r="Q110" s="903">
        <f t="shared" si="28"/>
        <v>0</v>
      </c>
      <c r="R110" s="903">
        <f t="shared" si="28"/>
        <v>0</v>
      </c>
      <c r="S110" s="903">
        <f t="shared" si="28"/>
        <v>0</v>
      </c>
      <c r="T110" s="903">
        <f t="shared" si="28"/>
        <v>0</v>
      </c>
      <c r="U110" s="903">
        <f t="shared" si="28"/>
        <v>0</v>
      </c>
      <c r="V110" s="903">
        <f t="shared" si="28"/>
        <v>0</v>
      </c>
      <c r="W110" s="451">
        <f>SUM(U110,V110)</f>
        <v>0</v>
      </c>
      <c r="X110" s="452" t="str">
        <f t="shared" ref="X110:X117" si="29">IF(G110=W110,"○","×")</f>
        <v>○</v>
      </c>
      <c r="Z110" s="444"/>
      <c r="AA110" s="444"/>
      <c r="AB110" s="444"/>
      <c r="AC110" s="444"/>
      <c r="AD110" s="444"/>
      <c r="AE110" s="444"/>
      <c r="AF110" s="444"/>
      <c r="AG110" s="444"/>
      <c r="AH110" s="444"/>
      <c r="AI110" s="444"/>
      <c r="AJ110" s="445"/>
      <c r="AK110" s="445"/>
      <c r="AL110" s="445"/>
      <c r="AM110" s="445"/>
    </row>
    <row r="111" spans="2:39">
      <c r="B111" s="1988" t="s">
        <v>1437</v>
      </c>
      <c r="C111" s="1267" t="s">
        <v>1438</v>
      </c>
      <c r="D111" s="1268"/>
      <c r="E111" s="905"/>
      <c r="F111" s="906"/>
      <c r="G111" s="907"/>
      <c r="H111" s="908" t="s">
        <v>1439</v>
      </c>
      <c r="I111" s="909"/>
      <c r="J111" s="909"/>
      <c r="K111" s="909"/>
      <c r="L111" s="910" t="str">
        <f>IF(G111="","",U111)</f>
        <v/>
      </c>
      <c r="M111" s="909"/>
      <c r="N111" s="909"/>
      <c r="O111" s="909"/>
      <c r="P111" s="909"/>
      <c r="Q111" s="909"/>
      <c r="R111" s="909"/>
      <c r="S111" s="909"/>
      <c r="T111" s="909"/>
      <c r="U111" s="910" t="str">
        <f>IF(OR($U$110=0,G111=""),"",ROUNDDOWN(G111*$U$110/$W$110,0))</f>
        <v/>
      </c>
      <c r="V111" s="911" t="str">
        <f>IF(U111="","",G111-U111)</f>
        <v/>
      </c>
      <c r="W111" s="453">
        <f t="shared" ref="W111:W115" si="30">SUM(U111,V111)</f>
        <v>0</v>
      </c>
      <c r="X111" s="454" t="str">
        <f t="shared" si="29"/>
        <v>○</v>
      </c>
      <c r="Z111" s="444"/>
      <c r="AA111" s="444"/>
      <c r="AB111" s="444"/>
      <c r="AC111" s="444"/>
      <c r="AD111" s="444"/>
      <c r="AE111" s="444"/>
      <c r="AF111" s="444"/>
      <c r="AG111" s="444"/>
      <c r="AH111" s="444"/>
      <c r="AI111" s="444"/>
      <c r="AJ111" s="445"/>
      <c r="AK111" s="445"/>
      <c r="AL111" s="445"/>
      <c r="AM111" s="445"/>
    </row>
    <row r="112" spans="2:39">
      <c r="B112" s="1989"/>
      <c r="C112" s="1269" t="s">
        <v>1440</v>
      </c>
      <c r="D112" s="1270"/>
      <c r="E112" s="912"/>
      <c r="F112" s="913"/>
      <c r="G112" s="883"/>
      <c r="H112" s="914" t="s">
        <v>1439</v>
      </c>
      <c r="I112" s="915"/>
      <c r="J112" s="915"/>
      <c r="K112" s="915"/>
      <c r="L112" s="915"/>
      <c r="M112" s="887" t="str">
        <f>IF(G112="","",U112)</f>
        <v/>
      </c>
      <c r="N112" s="915"/>
      <c r="O112" s="915"/>
      <c r="P112" s="915"/>
      <c r="Q112" s="915"/>
      <c r="R112" s="915"/>
      <c r="S112" s="915"/>
      <c r="T112" s="915"/>
      <c r="U112" s="887" t="str">
        <f>IF(OR($U$110=0,G112=""),"",ROUNDDOWN(G112*$U$110/$W$110,0))</f>
        <v/>
      </c>
      <c r="V112" s="888" t="str">
        <f>IF(U112="","",G112-U112)</f>
        <v/>
      </c>
      <c r="W112" s="441">
        <f t="shared" si="30"/>
        <v>0</v>
      </c>
      <c r="X112" s="443" t="str">
        <f t="shared" si="29"/>
        <v>○</v>
      </c>
      <c r="Z112" s="444"/>
      <c r="AA112" s="444"/>
      <c r="AB112" s="444"/>
      <c r="AC112" s="444"/>
      <c r="AD112" s="444"/>
      <c r="AE112" s="444"/>
      <c r="AF112" s="444"/>
      <c r="AG112" s="444"/>
      <c r="AH112" s="444"/>
      <c r="AI112" s="444"/>
      <c r="AJ112" s="445"/>
      <c r="AK112" s="445"/>
      <c r="AL112" s="445"/>
      <c r="AM112" s="445"/>
    </row>
    <row r="113" spans="2:40" ht="19.5" thickBot="1">
      <c r="B113" s="1990"/>
      <c r="C113" s="1271" t="s">
        <v>1441</v>
      </c>
      <c r="D113" s="1272"/>
      <c r="E113" s="916"/>
      <c r="F113" s="900"/>
      <c r="G113" s="917"/>
      <c r="H113" s="918" t="s">
        <v>1439</v>
      </c>
      <c r="I113" s="904"/>
      <c r="J113" s="904"/>
      <c r="K113" s="904"/>
      <c r="L113" s="904"/>
      <c r="M113" s="904"/>
      <c r="N113" s="903" t="str">
        <f>IF(G113="","",U113)</f>
        <v/>
      </c>
      <c r="O113" s="904"/>
      <c r="P113" s="904"/>
      <c r="Q113" s="904"/>
      <c r="R113" s="904"/>
      <c r="S113" s="904"/>
      <c r="T113" s="904"/>
      <c r="U113" s="903" t="str">
        <f>IF(OR($U$110=0,G113=""),"",ROUNDDOWN(G113*$U$110/$W$110,0))</f>
        <v/>
      </c>
      <c r="V113" s="919" t="str">
        <f>IF(U113="","",G113-U113)</f>
        <v/>
      </c>
      <c r="W113" s="451">
        <f t="shared" si="30"/>
        <v>0</v>
      </c>
      <c r="X113" s="452" t="str">
        <f t="shared" si="29"/>
        <v>○</v>
      </c>
      <c r="Z113" s="444"/>
      <c r="AA113" s="444"/>
      <c r="AB113" s="444"/>
      <c r="AC113" s="444"/>
      <c r="AD113" s="444"/>
      <c r="AE113" s="444"/>
      <c r="AF113" s="444"/>
      <c r="AG113" s="444"/>
      <c r="AH113" s="444"/>
      <c r="AI113" s="444"/>
      <c r="AJ113" s="444"/>
      <c r="AK113" s="444"/>
      <c r="AL113" s="444"/>
      <c r="AM113" s="444"/>
    </row>
    <row r="114" spans="2:40">
      <c r="B114" s="455"/>
      <c r="C114" s="1273" t="s">
        <v>1442</v>
      </c>
      <c r="D114" s="1274"/>
      <c r="E114" s="920"/>
      <c r="F114" s="921"/>
      <c r="G114" s="922"/>
      <c r="H114" s="923" t="s">
        <v>1439</v>
      </c>
      <c r="I114" s="924"/>
      <c r="J114" s="924"/>
      <c r="K114" s="924"/>
      <c r="L114" s="924"/>
      <c r="M114" s="924"/>
      <c r="N114" s="924"/>
      <c r="O114" s="924"/>
      <c r="P114" s="924"/>
      <c r="Q114" s="925" t="str">
        <f>IF(G114="","",U114)</f>
        <v/>
      </c>
      <c r="R114" s="924"/>
      <c r="S114" s="924"/>
      <c r="T114" s="924"/>
      <c r="U114" s="925" t="str">
        <f>IF(OR($U$110=0,G114=""),"",ROUNDDOWN(G114*$U$110/$W$110,0))</f>
        <v/>
      </c>
      <c r="V114" s="926" t="str">
        <f>IF(U114="","",G114-U114)</f>
        <v/>
      </c>
      <c r="W114" s="456">
        <f t="shared" si="30"/>
        <v>0</v>
      </c>
      <c r="X114" s="457" t="str">
        <f t="shared" si="29"/>
        <v>○</v>
      </c>
      <c r="Z114" s="444"/>
      <c r="AA114" s="444"/>
      <c r="AB114" s="444"/>
      <c r="AC114" s="444"/>
      <c r="AD114" s="444"/>
      <c r="AE114" s="444"/>
      <c r="AF114" s="444"/>
      <c r="AG114" s="444"/>
      <c r="AH114" s="444"/>
      <c r="AI114" s="444"/>
      <c r="AJ114" s="444"/>
      <c r="AK114" s="444"/>
      <c r="AL114" s="444"/>
      <c r="AM114" s="444"/>
    </row>
    <row r="115" spans="2:40">
      <c r="B115" s="458"/>
      <c r="C115" s="1275" t="s">
        <v>1443</v>
      </c>
      <c r="D115" s="1270"/>
      <c r="E115" s="912"/>
      <c r="F115" s="913"/>
      <c r="G115" s="883"/>
      <c r="H115" s="914"/>
      <c r="I115" s="915"/>
      <c r="J115" s="915"/>
      <c r="K115" s="915"/>
      <c r="L115" s="915"/>
      <c r="M115" s="915"/>
      <c r="N115" s="915"/>
      <c r="O115" s="915"/>
      <c r="P115" s="915"/>
      <c r="Q115" s="887" t="str">
        <f>IF(G115="","",U115)</f>
        <v/>
      </c>
      <c r="R115" s="915"/>
      <c r="S115" s="915"/>
      <c r="T115" s="915"/>
      <c r="U115" s="887" t="str">
        <f>IF(OR($U$110=0,G115=""),"",ROUNDDOWN(G115*$U$110/$W$110,0))</f>
        <v/>
      </c>
      <c r="V115" s="888" t="str">
        <f>IF(U115="","",G115-U115)</f>
        <v/>
      </c>
      <c r="W115" s="441">
        <f t="shared" si="30"/>
        <v>0</v>
      </c>
      <c r="X115" s="443" t="str">
        <f t="shared" si="29"/>
        <v>○</v>
      </c>
      <c r="Z115" s="444"/>
      <c r="AA115" s="444"/>
      <c r="AB115" s="444"/>
      <c r="AC115" s="444"/>
      <c r="AD115" s="444"/>
      <c r="AE115" s="444"/>
      <c r="AF115" s="444"/>
      <c r="AG115" s="444"/>
      <c r="AH115" s="444"/>
      <c r="AI115" s="444"/>
      <c r="AJ115" s="444"/>
      <c r="AK115" s="444"/>
      <c r="AL115" s="444"/>
      <c r="AM115" s="444"/>
    </row>
    <row r="116" spans="2:40" ht="26.25" customHeight="1" thickBot="1">
      <c r="B116" s="450" t="s">
        <v>1436</v>
      </c>
      <c r="C116" s="1276"/>
      <c r="D116" s="1276"/>
      <c r="E116" s="927"/>
      <c r="F116" s="901"/>
      <c r="G116" s="901">
        <f>SUM(G111:G115)</f>
        <v>0</v>
      </c>
      <c r="H116" s="927"/>
      <c r="I116" s="903">
        <f>SUM(I111:I115)</f>
        <v>0</v>
      </c>
      <c r="J116" s="903">
        <f t="shared" ref="J116:T116" si="31">SUM(J111:J115)</f>
        <v>0</v>
      </c>
      <c r="K116" s="903">
        <f t="shared" si="31"/>
        <v>0</v>
      </c>
      <c r="L116" s="903">
        <f t="shared" si="31"/>
        <v>0</v>
      </c>
      <c r="M116" s="903">
        <f t="shared" si="31"/>
        <v>0</v>
      </c>
      <c r="N116" s="903">
        <f t="shared" si="31"/>
        <v>0</v>
      </c>
      <c r="O116" s="903">
        <f t="shared" si="31"/>
        <v>0</v>
      </c>
      <c r="P116" s="903">
        <f t="shared" si="31"/>
        <v>0</v>
      </c>
      <c r="Q116" s="903">
        <f>SUM(Q111:Q115)</f>
        <v>0</v>
      </c>
      <c r="R116" s="903">
        <f t="shared" si="31"/>
        <v>0</v>
      </c>
      <c r="S116" s="903">
        <f t="shared" si="31"/>
        <v>0</v>
      </c>
      <c r="T116" s="903">
        <f t="shared" si="31"/>
        <v>0</v>
      </c>
      <c r="U116" s="903">
        <f>SUM(U111:U115)</f>
        <v>0</v>
      </c>
      <c r="V116" s="903">
        <f>SUM(V111:V115)</f>
        <v>0</v>
      </c>
      <c r="W116" s="451">
        <f>SUM(W111:W115)</f>
        <v>0</v>
      </c>
      <c r="X116" s="452" t="str">
        <f t="shared" si="29"/>
        <v>○</v>
      </c>
      <c r="Z116" s="1991" t="s">
        <v>1444</v>
      </c>
      <c r="AA116" s="1991"/>
      <c r="AB116" s="1991"/>
      <c r="AC116" s="1991"/>
      <c r="AD116" s="1991"/>
      <c r="AE116" s="1991"/>
      <c r="AF116" s="1991"/>
      <c r="AG116" s="1991"/>
      <c r="AH116" s="1991"/>
      <c r="AI116" s="1991"/>
      <c r="AJ116" s="1991"/>
      <c r="AK116" s="1991"/>
      <c r="AL116" s="1991"/>
      <c r="AM116" s="1991"/>
    </row>
    <row r="117" spans="2:40" ht="26.25" customHeight="1" thickBot="1">
      <c r="B117" s="459" t="s">
        <v>1250</v>
      </c>
      <c r="C117" s="1277"/>
      <c r="D117" s="1277"/>
      <c r="E117" s="1278"/>
      <c r="F117" s="1279"/>
      <c r="G117" s="1280">
        <f>G110+G116</f>
        <v>0</v>
      </c>
      <c r="H117" s="460"/>
      <c r="I117" s="461">
        <f>I110+I116</f>
        <v>0</v>
      </c>
      <c r="J117" s="461">
        <f t="shared" ref="J117:T117" si="32">J110+J116</f>
        <v>0</v>
      </c>
      <c r="K117" s="461">
        <f t="shared" si="32"/>
        <v>0</v>
      </c>
      <c r="L117" s="461">
        <f t="shared" si="32"/>
        <v>0</v>
      </c>
      <c r="M117" s="461">
        <f t="shared" si="32"/>
        <v>0</v>
      </c>
      <c r="N117" s="461">
        <f t="shared" si="32"/>
        <v>0</v>
      </c>
      <c r="O117" s="461">
        <f t="shared" si="32"/>
        <v>0</v>
      </c>
      <c r="P117" s="461">
        <f t="shared" si="32"/>
        <v>0</v>
      </c>
      <c r="Q117" s="461">
        <f>Q110+Q116</f>
        <v>0</v>
      </c>
      <c r="R117" s="461">
        <f t="shared" si="32"/>
        <v>0</v>
      </c>
      <c r="S117" s="461">
        <f t="shared" si="32"/>
        <v>0</v>
      </c>
      <c r="T117" s="461">
        <f t="shared" si="32"/>
        <v>0</v>
      </c>
      <c r="U117" s="672">
        <f>U110+U116</f>
        <v>0</v>
      </c>
      <c r="V117" s="456">
        <f>V110+V116</f>
        <v>0</v>
      </c>
      <c r="W117" s="673">
        <f>SUM(U117,V117)</f>
        <v>0</v>
      </c>
      <c r="X117" s="457" t="str">
        <f t="shared" si="29"/>
        <v>○</v>
      </c>
      <c r="Z117" s="1991"/>
      <c r="AA117" s="1991"/>
      <c r="AB117" s="1991"/>
      <c r="AC117" s="1991"/>
      <c r="AD117" s="1991"/>
      <c r="AE117" s="1991"/>
      <c r="AF117" s="1991"/>
      <c r="AG117" s="1991"/>
      <c r="AH117" s="1991"/>
      <c r="AI117" s="1991"/>
      <c r="AJ117" s="1991"/>
      <c r="AK117" s="1991"/>
      <c r="AL117" s="1991"/>
      <c r="AM117" s="1991"/>
    </row>
    <row r="118" spans="2:40" ht="26.25" customHeight="1" thickBot="1">
      <c r="B118" s="462"/>
      <c r="C118" s="1281"/>
      <c r="D118" s="1281"/>
      <c r="E118" s="1282"/>
      <c r="F118" s="1283"/>
      <c r="G118" s="1284"/>
      <c r="H118" s="463"/>
      <c r="I118" s="464"/>
      <c r="J118" s="464"/>
      <c r="K118" s="464"/>
      <c r="L118" s="464"/>
      <c r="M118" s="465" t="s">
        <v>1445</v>
      </c>
      <c r="N118" s="456">
        <f>SUM(I117:N117)</f>
        <v>0</v>
      </c>
      <c r="O118" s="464"/>
      <c r="P118" s="466" t="s">
        <v>1446</v>
      </c>
      <c r="Q118" s="456">
        <f>SUM(I117:Q117)</f>
        <v>0</v>
      </c>
      <c r="R118" s="464"/>
      <c r="S118" s="464"/>
      <c r="T118" s="464"/>
      <c r="U118" s="467" t="str">
        <f>IF(C8="","",IF(Q118+R117+S117+T117=U117,"○","入力エラー"))</f>
        <v/>
      </c>
      <c r="V118" s="465" t="s">
        <v>1447</v>
      </c>
      <c r="W118" s="441">
        <f>W117*0.1</f>
        <v>0</v>
      </c>
      <c r="Z118" s="1991" t="s">
        <v>1448</v>
      </c>
      <c r="AA118" s="1991"/>
      <c r="AB118" s="1991"/>
      <c r="AC118" s="1991"/>
      <c r="AD118" s="1991"/>
      <c r="AE118" s="1991"/>
      <c r="AF118" s="1991"/>
      <c r="AG118" s="1991"/>
      <c r="AH118" s="1991"/>
      <c r="AI118" s="1991"/>
      <c r="AJ118" s="1991"/>
      <c r="AK118" s="1991"/>
      <c r="AL118" s="1991"/>
      <c r="AM118" s="1991"/>
    </row>
    <row r="119" spans="2:40" ht="25.5" customHeight="1">
      <c r="C119" s="1285"/>
      <c r="D119" s="1285"/>
      <c r="E119" s="1286"/>
      <c r="F119" s="1285"/>
      <c r="G119" s="1287"/>
      <c r="H119" s="468"/>
      <c r="S119" s="464"/>
      <c r="T119" s="464"/>
      <c r="U119" s="470" t="s">
        <v>1449</v>
      </c>
      <c r="V119" s="471" t="s">
        <v>1250</v>
      </c>
      <c r="W119" s="441">
        <f>W117+W118</f>
        <v>0</v>
      </c>
      <c r="Z119" s="1991"/>
      <c r="AA119" s="1991"/>
      <c r="AB119" s="1991"/>
      <c r="AC119" s="1991"/>
      <c r="AD119" s="1991"/>
      <c r="AE119" s="1991"/>
      <c r="AF119" s="1991"/>
      <c r="AG119" s="1991"/>
      <c r="AH119" s="1991"/>
      <c r="AI119" s="1991"/>
      <c r="AJ119" s="1991"/>
      <c r="AK119" s="1991"/>
      <c r="AL119" s="1991"/>
      <c r="AM119" s="1991"/>
    </row>
    <row r="120" spans="2:40">
      <c r="C120" s="1285"/>
      <c r="D120" s="1285"/>
      <c r="E120" s="1286"/>
      <c r="F120" s="1285"/>
      <c r="G120" s="1287"/>
      <c r="H120" s="468"/>
      <c r="S120" s="464"/>
      <c r="T120" s="464"/>
      <c r="U120" s="470"/>
      <c r="V120" s="472"/>
      <c r="W120" s="473"/>
      <c r="Z120" s="444"/>
      <c r="AA120" s="444"/>
      <c r="AB120" s="444"/>
      <c r="AC120" s="444"/>
      <c r="AD120" s="444"/>
      <c r="AE120" s="444"/>
      <c r="AF120" s="444"/>
      <c r="AG120" s="444"/>
      <c r="AH120" s="444"/>
      <c r="AI120" s="444"/>
      <c r="AJ120" s="444"/>
      <c r="AK120" s="444"/>
      <c r="AL120" s="444"/>
      <c r="AM120" s="444"/>
    </row>
    <row r="121" spans="2:40" s="474" customFormat="1">
      <c r="B121" s="433"/>
      <c r="C121" s="1288" t="s">
        <v>1450</v>
      </c>
      <c r="D121" s="1288"/>
      <c r="E121" s="1289"/>
      <c r="F121" s="1288"/>
      <c r="G121" s="1290"/>
      <c r="I121" s="475"/>
      <c r="J121" s="475"/>
      <c r="K121" s="475"/>
      <c r="L121" s="475"/>
      <c r="M121" s="475"/>
      <c r="N121" s="475"/>
      <c r="O121" s="475"/>
      <c r="P121" s="475"/>
      <c r="Q121" s="475"/>
      <c r="R121" s="475"/>
      <c r="S121" s="475"/>
      <c r="T121" s="475"/>
      <c r="U121" s="475"/>
      <c r="V121" s="475"/>
      <c r="W121" s="476"/>
      <c r="X121" s="477"/>
      <c r="Z121" s="444"/>
      <c r="AA121" s="444"/>
      <c r="AB121" s="444"/>
      <c r="AC121" s="444"/>
      <c r="AD121" s="444"/>
      <c r="AE121" s="444"/>
      <c r="AF121" s="444"/>
      <c r="AG121" s="444"/>
      <c r="AH121" s="444"/>
      <c r="AI121" s="444"/>
      <c r="AJ121" s="444"/>
      <c r="AK121" s="444"/>
      <c r="AL121" s="444"/>
      <c r="AM121" s="444"/>
      <c r="AN121" s="446"/>
    </row>
    <row r="122" spans="2:40" s="474" customFormat="1">
      <c r="B122" s="433"/>
      <c r="C122" s="1288" t="s">
        <v>1451</v>
      </c>
      <c r="D122" s="1288"/>
      <c r="E122" s="1289"/>
      <c r="F122" s="1288"/>
      <c r="G122" s="1290"/>
      <c r="I122" s="475"/>
      <c r="J122" s="475"/>
      <c r="K122" s="475"/>
      <c r="L122" s="475"/>
      <c r="M122" s="475"/>
      <c r="N122" s="475"/>
      <c r="O122" s="475"/>
      <c r="P122" s="475"/>
      <c r="Q122" s="475"/>
      <c r="R122" s="475"/>
      <c r="S122" s="475"/>
      <c r="T122" s="475"/>
      <c r="U122" s="475"/>
      <c r="V122" s="475"/>
      <c r="W122" s="476"/>
      <c r="X122" s="477"/>
      <c r="Z122" s="444"/>
      <c r="AA122" s="444"/>
      <c r="AB122" s="444"/>
      <c r="AC122" s="444"/>
      <c r="AD122" s="444"/>
      <c r="AE122" s="444"/>
      <c r="AF122" s="444"/>
      <c r="AG122" s="444"/>
      <c r="AH122" s="444"/>
      <c r="AI122" s="444"/>
      <c r="AJ122" s="444"/>
      <c r="AK122" s="444"/>
      <c r="AL122" s="444"/>
      <c r="AM122" s="444"/>
      <c r="AN122" s="446"/>
    </row>
    <row r="123" spans="2:40" s="474" customFormat="1">
      <c r="B123" s="433"/>
      <c r="C123" s="1288" t="s">
        <v>1452</v>
      </c>
      <c r="D123" s="1288"/>
      <c r="E123" s="1289"/>
      <c r="F123" s="1288"/>
      <c r="G123" s="1290"/>
      <c r="I123" s="475"/>
      <c r="J123" s="475"/>
      <c r="K123" s="475"/>
      <c r="L123" s="475"/>
      <c r="M123" s="475"/>
      <c r="N123" s="475"/>
      <c r="O123" s="475"/>
      <c r="P123" s="475"/>
      <c r="Q123" s="475"/>
      <c r="R123" s="475"/>
      <c r="S123" s="475"/>
      <c r="T123" s="475"/>
      <c r="U123" s="475"/>
      <c r="V123" s="475"/>
      <c r="W123" s="476"/>
      <c r="X123" s="477"/>
      <c r="Z123" s="444"/>
      <c r="AA123" s="444"/>
      <c r="AB123" s="444"/>
      <c r="AC123" s="444"/>
      <c r="AD123" s="444"/>
      <c r="AE123" s="444"/>
      <c r="AF123" s="444"/>
      <c r="AG123" s="444"/>
      <c r="AH123" s="444"/>
      <c r="AI123" s="444"/>
      <c r="AJ123" s="445"/>
      <c r="AK123" s="445"/>
      <c r="AL123" s="445"/>
      <c r="AM123" s="445"/>
      <c r="AN123" s="446"/>
    </row>
    <row r="124" spans="2:40" s="474" customFormat="1">
      <c r="B124" s="433"/>
      <c r="C124" s="1288" t="s">
        <v>1453</v>
      </c>
      <c r="D124" s="1288"/>
      <c r="E124" s="1289"/>
      <c r="F124" s="1288"/>
      <c r="G124" s="1290"/>
      <c r="I124" s="475"/>
      <c r="J124" s="475"/>
      <c r="K124" s="475"/>
      <c r="L124" s="475"/>
      <c r="M124" s="475"/>
      <c r="N124" s="475"/>
      <c r="O124" s="475"/>
      <c r="P124" s="475"/>
      <c r="Q124" s="475"/>
      <c r="R124" s="475"/>
      <c r="S124" s="475"/>
      <c r="T124" s="475"/>
      <c r="U124" s="475"/>
      <c r="V124" s="475"/>
      <c r="W124" s="476"/>
      <c r="X124" s="477"/>
      <c r="Z124" s="478"/>
      <c r="AA124" s="478"/>
      <c r="AB124" s="478"/>
      <c r="AC124" s="478"/>
      <c r="AD124" s="478"/>
      <c r="AE124" s="478"/>
      <c r="AF124" s="478"/>
      <c r="AG124" s="478"/>
      <c r="AH124" s="478"/>
      <c r="AI124" s="478"/>
      <c r="AJ124" s="479"/>
      <c r="AK124" s="479"/>
      <c r="AL124" s="479"/>
      <c r="AM124" s="479"/>
      <c r="AN124" s="446"/>
    </row>
    <row r="125" spans="2:40" s="474" customFormat="1">
      <c r="B125" s="433"/>
      <c r="C125" s="1288"/>
      <c r="D125" s="1288"/>
      <c r="E125" s="1289"/>
      <c r="F125" s="1288"/>
      <c r="G125" s="1290"/>
      <c r="I125" s="475"/>
      <c r="J125" s="475"/>
      <c r="K125" s="475"/>
      <c r="L125" s="475"/>
      <c r="M125" s="475"/>
      <c r="N125" s="475"/>
      <c r="O125" s="475"/>
      <c r="P125" s="475"/>
      <c r="Q125" s="475"/>
      <c r="R125" s="475"/>
      <c r="S125" s="475"/>
      <c r="T125" s="475"/>
      <c r="U125" s="475"/>
      <c r="V125" s="475"/>
      <c r="W125" s="476"/>
      <c r="X125" s="477"/>
      <c r="Z125" s="478"/>
      <c r="AA125" s="478"/>
      <c r="AB125" s="478"/>
      <c r="AC125" s="478"/>
      <c r="AD125" s="478"/>
      <c r="AE125" s="478"/>
      <c r="AF125" s="478"/>
      <c r="AG125" s="478"/>
      <c r="AH125" s="478"/>
      <c r="AI125" s="478"/>
      <c r="AJ125" s="479"/>
      <c r="AK125" s="479"/>
      <c r="AL125" s="479"/>
      <c r="AM125" s="479"/>
      <c r="AN125" s="446"/>
    </row>
    <row r="126" spans="2:40"/>
    <row r="127" spans="2:40"/>
  </sheetData>
  <sheetProtection formatCells="0" formatColumns="0" formatRows="0" insertColumns="0" insertRows="0" deleteColumns="0" deleteRows="0" selectLockedCells="1"/>
  <mergeCells count="30">
    <mergeCell ref="U5:U7"/>
    <mergeCell ref="D6:D7"/>
    <mergeCell ref="E6:E7"/>
    <mergeCell ref="F6:F7"/>
    <mergeCell ref="B1:C1"/>
    <mergeCell ref="Q2:W2"/>
    <mergeCell ref="B4:H4"/>
    <mergeCell ref="I4:U4"/>
    <mergeCell ref="V4:V7"/>
    <mergeCell ref="W4:W7"/>
    <mergeCell ref="G6:G7"/>
    <mergeCell ref="H6:H7"/>
    <mergeCell ref="I6:N6"/>
    <mergeCell ref="O6:O7"/>
    <mergeCell ref="Z8:XFD37"/>
    <mergeCell ref="B111:B113"/>
    <mergeCell ref="Z116:AM117"/>
    <mergeCell ref="Z118:AM119"/>
    <mergeCell ref="P6:P7"/>
    <mergeCell ref="Q6:Q7"/>
    <mergeCell ref="R6:R7"/>
    <mergeCell ref="S6:S7"/>
    <mergeCell ref="T6:T7"/>
    <mergeCell ref="Z6:AL7"/>
    <mergeCell ref="X4:X7"/>
    <mergeCell ref="Z4:AM5"/>
    <mergeCell ref="B5:B7"/>
    <mergeCell ref="C5:C7"/>
    <mergeCell ref="D5:H5"/>
    <mergeCell ref="I5:Q5"/>
  </mergeCells>
  <phoneticPr fontId="65"/>
  <conditionalFormatting sqref="Q2:W2">
    <cfRule type="containsBlanks" dxfId="28" priority="2">
      <formula>LEN(TRIM(Q2))=0</formula>
    </cfRule>
  </conditionalFormatting>
  <conditionalFormatting sqref="U118">
    <cfRule type="expression" dxfId="27" priority="1">
      <formula>$U$118="入力エラー"</formula>
    </cfRule>
  </conditionalFormatting>
  <dataValidations count="2">
    <dataValidation imeMode="off" allowBlank="1" showInputMessage="1" showErrorMessage="1" sqref="E111:T115 V111:V115 V8:V109 E8:T109" xr:uid="{5A35232F-50A1-45E3-893A-1908A31F4F3B}"/>
    <dataValidation imeMode="hiragana" allowBlank="1" showInputMessage="1" showErrorMessage="1" sqref="L2:N2" xr:uid="{BFB7992D-6C75-4CBF-ADED-A302C5733EDD}"/>
  </dataValidations>
  <printOptions horizontalCentered="1"/>
  <pageMargins left="0.47244094488188981" right="0.19685039370078741" top="0.74803149606299213" bottom="0.74803149606299213" header="0.31496062992125984" footer="0.31496062992125984"/>
  <pageSetup paperSize="9" scale="65" fitToHeight="0" orientation="landscape" r:id="rId1"/>
  <headerFooter>
    <oddFooter>&amp;C&amp;P/&amp;N</oddFooter>
  </headerFooter>
  <rowBreaks count="1" manualBreakCount="1">
    <brk id="35" min="1" max="2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69FA-5DA3-4C62-8E5E-ABD32223650E}">
  <sheetPr codeName="Sheet36">
    <tabColor rgb="FF00B0F0"/>
  </sheetPr>
  <dimension ref="A1:WVM36"/>
  <sheetViews>
    <sheetView showGridLines="0" view="pageBreakPreview" zoomScale="90" zoomScaleNormal="115" zoomScaleSheetLayoutView="90" workbookViewId="0">
      <selection sqref="A1:B1"/>
    </sheetView>
  </sheetViews>
  <sheetFormatPr defaultColWidth="0" defaultRowHeight="12.75" customHeight="1" zeroHeight="1"/>
  <cols>
    <col min="1" max="1" width="4" style="481" customWidth="1"/>
    <col min="2" max="2" width="5.25" style="481" customWidth="1"/>
    <col min="3" max="3" width="11.25" style="482" customWidth="1"/>
    <col min="4" max="4" width="11.25" style="481" customWidth="1"/>
    <col min="5" max="5" width="11.25" style="482" customWidth="1"/>
    <col min="6" max="6" width="11.25" style="481" customWidth="1"/>
    <col min="7" max="7" width="11.25" style="484" customWidth="1"/>
    <col min="8" max="9" width="11.25" style="481" customWidth="1"/>
    <col min="10" max="10" width="19.125" style="481" customWidth="1"/>
    <col min="11" max="11" width="4.5" style="481" customWidth="1"/>
    <col min="12" max="15" width="8" style="481" customWidth="1"/>
    <col min="16" max="20" width="8" style="481" hidden="1" customWidth="1"/>
    <col min="21" max="243" width="8" style="481" hidden="1"/>
    <col min="244" max="244" width="11" style="481" hidden="1"/>
    <col min="245" max="248" width="8" style="481" hidden="1"/>
    <col min="249" max="249" width="11.875" style="481" hidden="1"/>
    <col min="250" max="251" width="6.25" style="481" hidden="1"/>
    <col min="252" max="252" width="13.375" style="481" hidden="1"/>
    <col min="253" max="254" width="6" style="481" hidden="1"/>
    <col min="255" max="255" width="13" style="481" hidden="1"/>
    <col min="256" max="257" width="5.125" style="481" hidden="1"/>
    <col min="258" max="258" width="10.625" style="481" hidden="1"/>
    <col min="259" max="259" width="14.875" style="481" hidden="1"/>
    <col min="260" max="260" width="19.25" style="481" hidden="1"/>
    <col min="261" max="261" width="1" style="481" hidden="1"/>
    <col min="262" max="499" width="8" style="481" hidden="1"/>
    <col min="500" max="500" width="11" style="481" hidden="1"/>
    <col min="501" max="504" width="8" style="481" hidden="1"/>
    <col min="505" max="505" width="11.875" style="481" hidden="1"/>
    <col min="506" max="507" width="6.25" style="481" hidden="1"/>
    <col min="508" max="508" width="13.375" style="481" hidden="1"/>
    <col min="509" max="510" width="6" style="481" hidden="1"/>
    <col min="511" max="511" width="13" style="481" hidden="1"/>
    <col min="512" max="513" width="5.125" style="481" hidden="1"/>
    <col min="514" max="514" width="10.625" style="481" hidden="1"/>
    <col min="515" max="515" width="14.875" style="481" hidden="1"/>
    <col min="516" max="516" width="19.25" style="481" hidden="1"/>
    <col min="517" max="517" width="1" style="481" hidden="1"/>
    <col min="518" max="755" width="8" style="481" hidden="1"/>
    <col min="756" max="756" width="11" style="481" hidden="1"/>
    <col min="757" max="760" width="8" style="481" hidden="1"/>
    <col min="761" max="761" width="11.875" style="481" hidden="1"/>
    <col min="762" max="763" width="6.25" style="481" hidden="1"/>
    <col min="764" max="764" width="13.375" style="481" hidden="1"/>
    <col min="765" max="766" width="6" style="481" hidden="1"/>
    <col min="767" max="767" width="13" style="481" hidden="1"/>
    <col min="768" max="769" width="5.125" style="481" hidden="1"/>
    <col min="770" max="770" width="10.625" style="481" hidden="1"/>
    <col min="771" max="771" width="14.875" style="481" hidden="1"/>
    <col min="772" max="772" width="19.25" style="481" hidden="1"/>
    <col min="773" max="773" width="1" style="481" hidden="1"/>
    <col min="774" max="1011" width="8" style="481" hidden="1"/>
    <col min="1012" max="1012" width="11" style="481" hidden="1"/>
    <col min="1013" max="1016" width="8" style="481" hidden="1"/>
    <col min="1017" max="1017" width="11.875" style="481" hidden="1"/>
    <col min="1018" max="1019" width="6.25" style="481" hidden="1"/>
    <col min="1020" max="1020" width="13.375" style="481" hidden="1"/>
    <col min="1021" max="1022" width="6" style="481" hidden="1"/>
    <col min="1023" max="1023" width="13" style="481" hidden="1"/>
    <col min="1024" max="1025" width="5.125" style="481" hidden="1"/>
    <col min="1026" max="1026" width="10.625" style="481" hidden="1"/>
    <col min="1027" max="1027" width="14.875" style="481" hidden="1"/>
    <col min="1028" max="1028" width="19.25" style="481" hidden="1"/>
    <col min="1029" max="1029" width="1" style="481" hidden="1"/>
    <col min="1030" max="1267" width="8" style="481" hidden="1"/>
    <col min="1268" max="1268" width="11" style="481" hidden="1"/>
    <col min="1269" max="1272" width="8" style="481" hidden="1"/>
    <col min="1273" max="1273" width="11.875" style="481" hidden="1"/>
    <col min="1274" max="1275" width="6.25" style="481" hidden="1"/>
    <col min="1276" max="1276" width="13.375" style="481" hidden="1"/>
    <col min="1277" max="1278" width="6" style="481" hidden="1"/>
    <col min="1279" max="1279" width="13" style="481" hidden="1"/>
    <col min="1280" max="1281" width="5.125" style="481" hidden="1"/>
    <col min="1282" max="1282" width="10.625" style="481" hidden="1"/>
    <col min="1283" max="1283" width="14.875" style="481" hidden="1"/>
    <col min="1284" max="1284" width="19.25" style="481" hidden="1"/>
    <col min="1285" max="1285" width="1" style="481" hidden="1"/>
    <col min="1286" max="1523" width="8" style="481" hidden="1"/>
    <col min="1524" max="1524" width="11" style="481" hidden="1"/>
    <col min="1525" max="1528" width="8" style="481" hidden="1"/>
    <col min="1529" max="1529" width="11.875" style="481" hidden="1"/>
    <col min="1530" max="1531" width="6.25" style="481" hidden="1"/>
    <col min="1532" max="1532" width="13.375" style="481" hidden="1"/>
    <col min="1533" max="1534" width="6" style="481" hidden="1"/>
    <col min="1535" max="1535" width="13" style="481" hidden="1"/>
    <col min="1536" max="1537" width="5.125" style="481" hidden="1"/>
    <col min="1538" max="1538" width="10.625" style="481" hidden="1"/>
    <col min="1539" max="1539" width="14.875" style="481" hidden="1"/>
    <col min="1540" max="1540" width="19.25" style="481" hidden="1"/>
    <col min="1541" max="1541" width="1" style="481" hidden="1"/>
    <col min="1542" max="1779" width="8" style="481" hidden="1"/>
    <col min="1780" max="1780" width="11" style="481" hidden="1"/>
    <col min="1781" max="1784" width="8" style="481" hidden="1"/>
    <col min="1785" max="1785" width="11.875" style="481" hidden="1"/>
    <col min="1786" max="1787" width="6.25" style="481" hidden="1"/>
    <col min="1788" max="1788" width="13.375" style="481" hidden="1"/>
    <col min="1789" max="1790" width="6" style="481" hidden="1"/>
    <col min="1791" max="1791" width="13" style="481" hidden="1"/>
    <col min="1792" max="1793" width="5.125" style="481" hidden="1"/>
    <col min="1794" max="1794" width="10.625" style="481" hidden="1"/>
    <col min="1795" max="1795" width="14.875" style="481" hidden="1"/>
    <col min="1796" max="1796" width="19.25" style="481" hidden="1"/>
    <col min="1797" max="1797" width="1" style="481" hidden="1"/>
    <col min="1798" max="2035" width="8" style="481" hidden="1"/>
    <col min="2036" max="2036" width="11" style="481" hidden="1"/>
    <col min="2037" max="2040" width="8" style="481" hidden="1"/>
    <col min="2041" max="2041" width="11.875" style="481" hidden="1"/>
    <col min="2042" max="2043" width="6.25" style="481" hidden="1"/>
    <col min="2044" max="2044" width="13.375" style="481" hidden="1"/>
    <col min="2045" max="2046" width="6" style="481" hidden="1"/>
    <col min="2047" max="2047" width="13" style="481" hidden="1"/>
    <col min="2048" max="2049" width="5.125" style="481" hidden="1"/>
    <col min="2050" max="2050" width="10.625" style="481" hidden="1"/>
    <col min="2051" max="2051" width="14.875" style="481" hidden="1"/>
    <col min="2052" max="2052" width="19.25" style="481" hidden="1"/>
    <col min="2053" max="2053" width="1" style="481" hidden="1"/>
    <col min="2054" max="2291" width="8" style="481" hidden="1"/>
    <col min="2292" max="2292" width="11" style="481" hidden="1"/>
    <col min="2293" max="2296" width="8" style="481" hidden="1"/>
    <col min="2297" max="2297" width="11.875" style="481" hidden="1"/>
    <col min="2298" max="2299" width="6.25" style="481" hidden="1"/>
    <col min="2300" max="2300" width="13.375" style="481" hidden="1"/>
    <col min="2301" max="2302" width="6" style="481" hidden="1"/>
    <col min="2303" max="2303" width="13" style="481" hidden="1"/>
    <col min="2304" max="2305" width="5.125" style="481" hidden="1"/>
    <col min="2306" max="2306" width="10.625" style="481" hidden="1"/>
    <col min="2307" max="2307" width="14.875" style="481" hidden="1"/>
    <col min="2308" max="2308" width="19.25" style="481" hidden="1"/>
    <col min="2309" max="2309" width="1" style="481" hidden="1"/>
    <col min="2310" max="2547" width="8" style="481" hidden="1"/>
    <col min="2548" max="2548" width="11" style="481" hidden="1"/>
    <col min="2549" max="2552" width="8" style="481" hidden="1"/>
    <col min="2553" max="2553" width="11.875" style="481" hidden="1"/>
    <col min="2554" max="2555" width="6.25" style="481" hidden="1"/>
    <col min="2556" max="2556" width="13.375" style="481" hidden="1"/>
    <col min="2557" max="2558" width="6" style="481" hidden="1"/>
    <col min="2559" max="2559" width="13" style="481" hidden="1"/>
    <col min="2560" max="2561" width="5.125" style="481" hidden="1"/>
    <col min="2562" max="2562" width="10.625" style="481" hidden="1"/>
    <col min="2563" max="2563" width="14.875" style="481" hidden="1"/>
    <col min="2564" max="2564" width="19.25" style="481" hidden="1"/>
    <col min="2565" max="2565" width="1" style="481" hidden="1"/>
    <col min="2566" max="2803" width="8" style="481" hidden="1"/>
    <col min="2804" max="2804" width="11" style="481" hidden="1"/>
    <col min="2805" max="2808" width="8" style="481" hidden="1"/>
    <col min="2809" max="2809" width="11.875" style="481" hidden="1"/>
    <col min="2810" max="2811" width="6.25" style="481" hidden="1"/>
    <col min="2812" max="2812" width="13.375" style="481" hidden="1"/>
    <col min="2813" max="2814" width="6" style="481" hidden="1"/>
    <col min="2815" max="2815" width="13" style="481" hidden="1"/>
    <col min="2816" max="2817" width="5.125" style="481" hidden="1"/>
    <col min="2818" max="2818" width="10.625" style="481" hidden="1"/>
    <col min="2819" max="2819" width="14.875" style="481" hidden="1"/>
    <col min="2820" max="2820" width="19.25" style="481" hidden="1"/>
    <col min="2821" max="2821" width="1" style="481" hidden="1"/>
    <col min="2822" max="3059" width="8" style="481" hidden="1"/>
    <col min="3060" max="3060" width="11" style="481" hidden="1"/>
    <col min="3061" max="3064" width="8" style="481" hidden="1"/>
    <col min="3065" max="3065" width="11.875" style="481" hidden="1"/>
    <col min="3066" max="3067" width="6.25" style="481" hidden="1"/>
    <col min="3068" max="3068" width="13.375" style="481" hidden="1"/>
    <col min="3069" max="3070" width="6" style="481" hidden="1"/>
    <col min="3071" max="3071" width="13" style="481" hidden="1"/>
    <col min="3072" max="3073" width="5.125" style="481" hidden="1"/>
    <col min="3074" max="3074" width="10.625" style="481" hidden="1"/>
    <col min="3075" max="3075" width="14.875" style="481" hidden="1"/>
    <col min="3076" max="3076" width="19.25" style="481" hidden="1"/>
    <col min="3077" max="3077" width="1" style="481" hidden="1"/>
    <col min="3078" max="3315" width="8" style="481" hidden="1"/>
    <col min="3316" max="3316" width="11" style="481" hidden="1"/>
    <col min="3317" max="3320" width="8" style="481" hidden="1"/>
    <col min="3321" max="3321" width="11.875" style="481" hidden="1"/>
    <col min="3322" max="3323" width="6.25" style="481" hidden="1"/>
    <col min="3324" max="3324" width="13.375" style="481" hidden="1"/>
    <col min="3325" max="3326" width="6" style="481" hidden="1"/>
    <col min="3327" max="3327" width="13" style="481" hidden="1"/>
    <col min="3328" max="3329" width="5.125" style="481" hidden="1"/>
    <col min="3330" max="3330" width="10.625" style="481" hidden="1"/>
    <col min="3331" max="3331" width="14.875" style="481" hidden="1"/>
    <col min="3332" max="3332" width="19.25" style="481" hidden="1"/>
    <col min="3333" max="3333" width="1" style="481" hidden="1"/>
    <col min="3334" max="3571" width="8" style="481" hidden="1"/>
    <col min="3572" max="3572" width="11" style="481" hidden="1"/>
    <col min="3573" max="3576" width="8" style="481" hidden="1"/>
    <col min="3577" max="3577" width="11.875" style="481" hidden="1"/>
    <col min="3578" max="3579" width="6.25" style="481" hidden="1"/>
    <col min="3580" max="3580" width="13.375" style="481" hidden="1"/>
    <col min="3581" max="3582" width="6" style="481" hidden="1"/>
    <col min="3583" max="3583" width="13" style="481" hidden="1"/>
    <col min="3584" max="3585" width="5.125" style="481" hidden="1"/>
    <col min="3586" max="3586" width="10.625" style="481" hidden="1"/>
    <col min="3587" max="3587" width="14.875" style="481" hidden="1"/>
    <col min="3588" max="3588" width="19.25" style="481" hidden="1"/>
    <col min="3589" max="3589" width="1" style="481" hidden="1"/>
    <col min="3590" max="3827" width="8" style="481" hidden="1"/>
    <col min="3828" max="3828" width="11" style="481" hidden="1"/>
    <col min="3829" max="3832" width="8" style="481" hidden="1"/>
    <col min="3833" max="3833" width="11.875" style="481" hidden="1"/>
    <col min="3834" max="3835" width="6.25" style="481" hidden="1"/>
    <col min="3836" max="3836" width="13.375" style="481" hidden="1"/>
    <col min="3837" max="3838" width="6" style="481" hidden="1"/>
    <col min="3839" max="3839" width="13" style="481" hidden="1"/>
    <col min="3840" max="3841" width="5.125" style="481" hidden="1"/>
    <col min="3842" max="3842" width="10.625" style="481" hidden="1"/>
    <col min="3843" max="3843" width="14.875" style="481" hidden="1"/>
    <col min="3844" max="3844" width="19.25" style="481" hidden="1"/>
    <col min="3845" max="3845" width="1" style="481" hidden="1"/>
    <col min="3846" max="4083" width="8" style="481" hidden="1"/>
    <col min="4084" max="4084" width="11" style="481" hidden="1"/>
    <col min="4085" max="4088" width="8" style="481" hidden="1"/>
    <col min="4089" max="4089" width="11.875" style="481" hidden="1"/>
    <col min="4090" max="4091" width="6.25" style="481" hidden="1"/>
    <col min="4092" max="4092" width="13.375" style="481" hidden="1"/>
    <col min="4093" max="4094" width="6" style="481" hidden="1"/>
    <col min="4095" max="4095" width="13" style="481" hidden="1"/>
    <col min="4096" max="4097" width="5.125" style="481" hidden="1"/>
    <col min="4098" max="4098" width="10.625" style="481" hidden="1"/>
    <col min="4099" max="4099" width="14.875" style="481" hidden="1"/>
    <col min="4100" max="4100" width="19.25" style="481" hidden="1"/>
    <col min="4101" max="4101" width="1" style="481" hidden="1"/>
    <col min="4102" max="4339" width="8" style="481" hidden="1"/>
    <col min="4340" max="4340" width="11" style="481" hidden="1"/>
    <col min="4341" max="4344" width="8" style="481" hidden="1"/>
    <col min="4345" max="4345" width="11.875" style="481" hidden="1"/>
    <col min="4346" max="4347" width="6.25" style="481" hidden="1"/>
    <col min="4348" max="4348" width="13.375" style="481" hidden="1"/>
    <col min="4349" max="4350" width="6" style="481" hidden="1"/>
    <col min="4351" max="4351" width="13" style="481" hidden="1"/>
    <col min="4352" max="4353" width="5.125" style="481" hidden="1"/>
    <col min="4354" max="4354" width="10.625" style="481" hidden="1"/>
    <col min="4355" max="4355" width="14.875" style="481" hidden="1"/>
    <col min="4356" max="4356" width="19.25" style="481" hidden="1"/>
    <col min="4357" max="4357" width="1" style="481" hidden="1"/>
    <col min="4358" max="4595" width="8" style="481" hidden="1"/>
    <col min="4596" max="4596" width="11" style="481" hidden="1"/>
    <col min="4597" max="4600" width="8" style="481" hidden="1"/>
    <col min="4601" max="4601" width="11.875" style="481" hidden="1"/>
    <col min="4602" max="4603" width="6.25" style="481" hidden="1"/>
    <col min="4604" max="4604" width="13.375" style="481" hidden="1"/>
    <col min="4605" max="4606" width="6" style="481" hidden="1"/>
    <col min="4607" max="4607" width="13" style="481" hidden="1"/>
    <col min="4608" max="4609" width="5.125" style="481" hidden="1"/>
    <col min="4610" max="4610" width="10.625" style="481" hidden="1"/>
    <col min="4611" max="4611" width="14.875" style="481" hidden="1"/>
    <col min="4612" max="4612" width="19.25" style="481" hidden="1"/>
    <col min="4613" max="4613" width="1" style="481" hidden="1"/>
    <col min="4614" max="4851" width="8" style="481" hidden="1"/>
    <col min="4852" max="4852" width="11" style="481" hidden="1"/>
    <col min="4853" max="4856" width="8" style="481" hidden="1"/>
    <col min="4857" max="4857" width="11.875" style="481" hidden="1"/>
    <col min="4858" max="4859" width="6.25" style="481" hidden="1"/>
    <col min="4860" max="4860" width="13.375" style="481" hidden="1"/>
    <col min="4861" max="4862" width="6" style="481" hidden="1"/>
    <col min="4863" max="4863" width="13" style="481" hidden="1"/>
    <col min="4864" max="4865" width="5.125" style="481" hidden="1"/>
    <col min="4866" max="4866" width="10.625" style="481" hidden="1"/>
    <col min="4867" max="4867" width="14.875" style="481" hidden="1"/>
    <col min="4868" max="4868" width="19.25" style="481" hidden="1"/>
    <col min="4869" max="4869" width="1" style="481" hidden="1"/>
    <col min="4870" max="5107" width="8" style="481" hidden="1"/>
    <col min="5108" max="5108" width="11" style="481" hidden="1"/>
    <col min="5109" max="5112" width="8" style="481" hidden="1"/>
    <col min="5113" max="5113" width="11.875" style="481" hidden="1"/>
    <col min="5114" max="5115" width="6.25" style="481" hidden="1"/>
    <col min="5116" max="5116" width="13.375" style="481" hidden="1"/>
    <col min="5117" max="5118" width="6" style="481" hidden="1"/>
    <col min="5119" max="5119" width="13" style="481" hidden="1"/>
    <col min="5120" max="5121" width="5.125" style="481" hidden="1"/>
    <col min="5122" max="5122" width="10.625" style="481" hidden="1"/>
    <col min="5123" max="5123" width="14.875" style="481" hidden="1"/>
    <col min="5124" max="5124" width="19.25" style="481" hidden="1"/>
    <col min="5125" max="5125" width="1" style="481" hidden="1"/>
    <col min="5126" max="5363" width="8" style="481" hidden="1"/>
    <col min="5364" max="5364" width="11" style="481" hidden="1"/>
    <col min="5365" max="5368" width="8" style="481" hidden="1"/>
    <col min="5369" max="5369" width="11.875" style="481" hidden="1"/>
    <col min="5370" max="5371" width="6.25" style="481" hidden="1"/>
    <col min="5372" max="5372" width="13.375" style="481" hidden="1"/>
    <col min="5373" max="5374" width="6" style="481" hidden="1"/>
    <col min="5375" max="5375" width="13" style="481" hidden="1"/>
    <col min="5376" max="5377" width="5.125" style="481" hidden="1"/>
    <col min="5378" max="5378" width="10.625" style="481" hidden="1"/>
    <col min="5379" max="5379" width="14.875" style="481" hidden="1"/>
    <col min="5380" max="5380" width="19.25" style="481" hidden="1"/>
    <col min="5381" max="5381" width="1" style="481" hidden="1"/>
    <col min="5382" max="5619" width="8" style="481" hidden="1"/>
    <col min="5620" max="5620" width="11" style="481" hidden="1"/>
    <col min="5621" max="5624" width="8" style="481" hidden="1"/>
    <col min="5625" max="5625" width="11.875" style="481" hidden="1"/>
    <col min="5626" max="5627" width="6.25" style="481" hidden="1"/>
    <col min="5628" max="5628" width="13.375" style="481" hidden="1"/>
    <col min="5629" max="5630" width="6" style="481" hidden="1"/>
    <col min="5631" max="5631" width="13" style="481" hidden="1"/>
    <col min="5632" max="5633" width="5.125" style="481" hidden="1"/>
    <col min="5634" max="5634" width="10.625" style="481" hidden="1"/>
    <col min="5635" max="5635" width="14.875" style="481" hidden="1"/>
    <col min="5636" max="5636" width="19.25" style="481" hidden="1"/>
    <col min="5637" max="5637" width="1" style="481" hidden="1"/>
    <col min="5638" max="5875" width="8" style="481" hidden="1"/>
    <col min="5876" max="5876" width="11" style="481" hidden="1"/>
    <col min="5877" max="5880" width="8" style="481" hidden="1"/>
    <col min="5881" max="5881" width="11.875" style="481" hidden="1"/>
    <col min="5882" max="5883" width="6.25" style="481" hidden="1"/>
    <col min="5884" max="5884" width="13.375" style="481" hidden="1"/>
    <col min="5885" max="5886" width="6" style="481" hidden="1"/>
    <col min="5887" max="5887" width="13" style="481" hidden="1"/>
    <col min="5888" max="5889" width="5.125" style="481" hidden="1"/>
    <col min="5890" max="5890" width="10.625" style="481" hidden="1"/>
    <col min="5891" max="5891" width="14.875" style="481" hidden="1"/>
    <col min="5892" max="5892" width="19.25" style="481" hidden="1"/>
    <col min="5893" max="5893" width="1" style="481" hidden="1"/>
    <col min="5894" max="6131" width="8" style="481" hidden="1"/>
    <col min="6132" max="6132" width="11" style="481" hidden="1"/>
    <col min="6133" max="6136" width="8" style="481" hidden="1"/>
    <col min="6137" max="6137" width="11.875" style="481" hidden="1"/>
    <col min="6138" max="6139" width="6.25" style="481" hidden="1"/>
    <col min="6140" max="6140" width="13.375" style="481" hidden="1"/>
    <col min="6141" max="6142" width="6" style="481" hidden="1"/>
    <col min="6143" max="6143" width="13" style="481" hidden="1"/>
    <col min="6144" max="6145" width="5.125" style="481" hidden="1"/>
    <col min="6146" max="6146" width="10.625" style="481" hidden="1"/>
    <col min="6147" max="6147" width="14.875" style="481" hidden="1"/>
    <col min="6148" max="6148" width="19.25" style="481" hidden="1"/>
    <col min="6149" max="6149" width="1" style="481" hidden="1"/>
    <col min="6150" max="6387" width="8" style="481" hidden="1"/>
    <col min="6388" max="6388" width="11" style="481" hidden="1"/>
    <col min="6389" max="6392" width="8" style="481" hidden="1"/>
    <col min="6393" max="6393" width="11.875" style="481" hidden="1"/>
    <col min="6394" max="6395" width="6.25" style="481" hidden="1"/>
    <col min="6396" max="6396" width="13.375" style="481" hidden="1"/>
    <col min="6397" max="6398" width="6" style="481" hidden="1"/>
    <col min="6399" max="6399" width="13" style="481" hidden="1"/>
    <col min="6400" max="6401" width="5.125" style="481" hidden="1"/>
    <col min="6402" max="6402" width="10.625" style="481" hidden="1"/>
    <col min="6403" max="6403" width="14.875" style="481" hidden="1"/>
    <col min="6404" max="6404" width="19.25" style="481" hidden="1"/>
    <col min="6405" max="6405" width="1" style="481" hidden="1"/>
    <col min="6406" max="6643" width="8" style="481" hidden="1"/>
    <col min="6644" max="6644" width="11" style="481" hidden="1"/>
    <col min="6645" max="6648" width="8" style="481" hidden="1"/>
    <col min="6649" max="6649" width="11.875" style="481" hidden="1"/>
    <col min="6650" max="6651" width="6.25" style="481" hidden="1"/>
    <col min="6652" max="6652" width="13.375" style="481" hidden="1"/>
    <col min="6653" max="6654" width="6" style="481" hidden="1"/>
    <col min="6655" max="6655" width="13" style="481" hidden="1"/>
    <col min="6656" max="6657" width="5.125" style="481" hidden="1"/>
    <col min="6658" max="6658" width="10.625" style="481" hidden="1"/>
    <col min="6659" max="6659" width="14.875" style="481" hidden="1"/>
    <col min="6660" max="6660" width="19.25" style="481" hidden="1"/>
    <col min="6661" max="6661" width="1" style="481" hidden="1"/>
    <col min="6662" max="6899" width="8" style="481" hidden="1"/>
    <col min="6900" max="6900" width="11" style="481" hidden="1"/>
    <col min="6901" max="6904" width="8" style="481" hidden="1"/>
    <col min="6905" max="6905" width="11.875" style="481" hidden="1"/>
    <col min="6906" max="6907" width="6.25" style="481" hidden="1"/>
    <col min="6908" max="6908" width="13.375" style="481" hidden="1"/>
    <col min="6909" max="6910" width="6" style="481" hidden="1"/>
    <col min="6911" max="6911" width="13" style="481" hidden="1"/>
    <col min="6912" max="6913" width="5.125" style="481" hidden="1"/>
    <col min="6914" max="6914" width="10.625" style="481" hidden="1"/>
    <col min="6915" max="6915" width="14.875" style="481" hidden="1"/>
    <col min="6916" max="6916" width="19.25" style="481" hidden="1"/>
    <col min="6917" max="6917" width="1" style="481" hidden="1"/>
    <col min="6918" max="7155" width="8" style="481" hidden="1"/>
    <col min="7156" max="7156" width="11" style="481" hidden="1"/>
    <col min="7157" max="7160" width="8" style="481" hidden="1"/>
    <col min="7161" max="7161" width="11.875" style="481" hidden="1"/>
    <col min="7162" max="7163" width="6.25" style="481" hidden="1"/>
    <col min="7164" max="7164" width="13.375" style="481" hidden="1"/>
    <col min="7165" max="7166" width="6" style="481" hidden="1"/>
    <col min="7167" max="7167" width="13" style="481" hidden="1"/>
    <col min="7168" max="7169" width="5.125" style="481" hidden="1"/>
    <col min="7170" max="7170" width="10.625" style="481" hidden="1"/>
    <col min="7171" max="7171" width="14.875" style="481" hidden="1"/>
    <col min="7172" max="7172" width="19.25" style="481" hidden="1"/>
    <col min="7173" max="7173" width="1" style="481" hidden="1"/>
    <col min="7174" max="7411" width="8" style="481" hidden="1"/>
    <col min="7412" max="7412" width="11" style="481" hidden="1"/>
    <col min="7413" max="7416" width="8" style="481" hidden="1"/>
    <col min="7417" max="7417" width="11.875" style="481" hidden="1"/>
    <col min="7418" max="7419" width="6.25" style="481" hidden="1"/>
    <col min="7420" max="7420" width="13.375" style="481" hidden="1"/>
    <col min="7421" max="7422" width="6" style="481" hidden="1"/>
    <col min="7423" max="7423" width="13" style="481" hidden="1"/>
    <col min="7424" max="7425" width="5.125" style="481" hidden="1"/>
    <col min="7426" max="7426" width="10.625" style="481" hidden="1"/>
    <col min="7427" max="7427" width="14.875" style="481" hidden="1"/>
    <col min="7428" max="7428" width="19.25" style="481" hidden="1"/>
    <col min="7429" max="7429" width="1" style="481" hidden="1"/>
    <col min="7430" max="7667" width="8" style="481" hidden="1"/>
    <col min="7668" max="7668" width="11" style="481" hidden="1"/>
    <col min="7669" max="7672" width="8" style="481" hidden="1"/>
    <col min="7673" max="7673" width="11.875" style="481" hidden="1"/>
    <col min="7674" max="7675" width="6.25" style="481" hidden="1"/>
    <col min="7676" max="7676" width="13.375" style="481" hidden="1"/>
    <col min="7677" max="7678" width="6" style="481" hidden="1"/>
    <col min="7679" max="7679" width="13" style="481" hidden="1"/>
    <col min="7680" max="7681" width="5.125" style="481" hidden="1"/>
    <col min="7682" max="7682" width="10.625" style="481" hidden="1"/>
    <col min="7683" max="7683" width="14.875" style="481" hidden="1"/>
    <col min="7684" max="7684" width="19.25" style="481" hidden="1"/>
    <col min="7685" max="7685" width="1" style="481" hidden="1"/>
    <col min="7686" max="7923" width="8" style="481" hidden="1"/>
    <col min="7924" max="7924" width="11" style="481" hidden="1"/>
    <col min="7925" max="7928" width="8" style="481" hidden="1"/>
    <col min="7929" max="7929" width="11.875" style="481" hidden="1"/>
    <col min="7930" max="7931" width="6.25" style="481" hidden="1"/>
    <col min="7932" max="7932" width="13.375" style="481" hidden="1"/>
    <col min="7933" max="7934" width="6" style="481" hidden="1"/>
    <col min="7935" max="7935" width="13" style="481" hidden="1"/>
    <col min="7936" max="7937" width="5.125" style="481" hidden="1"/>
    <col min="7938" max="7938" width="10.625" style="481" hidden="1"/>
    <col min="7939" max="7939" width="14.875" style="481" hidden="1"/>
    <col min="7940" max="7940" width="19.25" style="481" hidden="1"/>
    <col min="7941" max="7941" width="1" style="481" hidden="1"/>
    <col min="7942" max="8179" width="8" style="481" hidden="1"/>
    <col min="8180" max="8180" width="11" style="481" hidden="1"/>
    <col min="8181" max="8184" width="8" style="481" hidden="1"/>
    <col min="8185" max="8185" width="11.875" style="481" hidden="1"/>
    <col min="8186" max="8187" width="6.25" style="481" hidden="1"/>
    <col min="8188" max="8188" width="13.375" style="481" hidden="1"/>
    <col min="8189" max="8190" width="6" style="481" hidden="1"/>
    <col min="8191" max="8191" width="13" style="481" hidden="1"/>
    <col min="8192" max="8193" width="5.125" style="481" hidden="1"/>
    <col min="8194" max="8194" width="10.625" style="481" hidden="1"/>
    <col min="8195" max="8195" width="14.875" style="481" hidden="1"/>
    <col min="8196" max="8196" width="19.25" style="481" hidden="1"/>
    <col min="8197" max="8197" width="1" style="481" hidden="1"/>
    <col min="8198" max="8435" width="8" style="481" hidden="1"/>
    <col min="8436" max="8436" width="11" style="481" hidden="1"/>
    <col min="8437" max="8440" width="8" style="481" hidden="1"/>
    <col min="8441" max="8441" width="11.875" style="481" hidden="1"/>
    <col min="8442" max="8443" width="6.25" style="481" hidden="1"/>
    <col min="8444" max="8444" width="13.375" style="481" hidden="1"/>
    <col min="8445" max="8446" width="6" style="481" hidden="1"/>
    <col min="8447" max="8447" width="13" style="481" hidden="1"/>
    <col min="8448" max="8449" width="5.125" style="481" hidden="1"/>
    <col min="8450" max="8450" width="10.625" style="481" hidden="1"/>
    <col min="8451" max="8451" width="14.875" style="481" hidden="1"/>
    <col min="8452" max="8452" width="19.25" style="481" hidden="1"/>
    <col min="8453" max="8453" width="1" style="481" hidden="1"/>
    <col min="8454" max="8691" width="8" style="481" hidden="1"/>
    <col min="8692" max="8692" width="11" style="481" hidden="1"/>
    <col min="8693" max="8696" width="8" style="481" hidden="1"/>
    <col min="8697" max="8697" width="11.875" style="481" hidden="1"/>
    <col min="8698" max="8699" width="6.25" style="481" hidden="1"/>
    <col min="8700" max="8700" width="13.375" style="481" hidden="1"/>
    <col min="8701" max="8702" width="6" style="481" hidden="1"/>
    <col min="8703" max="8703" width="13" style="481" hidden="1"/>
    <col min="8704" max="8705" width="5.125" style="481" hidden="1"/>
    <col min="8706" max="8706" width="10.625" style="481" hidden="1"/>
    <col min="8707" max="8707" width="14.875" style="481" hidden="1"/>
    <col min="8708" max="8708" width="19.25" style="481" hidden="1"/>
    <col min="8709" max="8709" width="1" style="481" hidden="1"/>
    <col min="8710" max="8947" width="8" style="481" hidden="1"/>
    <col min="8948" max="8948" width="11" style="481" hidden="1"/>
    <col min="8949" max="8952" width="8" style="481" hidden="1"/>
    <col min="8953" max="8953" width="11.875" style="481" hidden="1"/>
    <col min="8954" max="8955" width="6.25" style="481" hidden="1"/>
    <col min="8956" max="8956" width="13.375" style="481" hidden="1"/>
    <col min="8957" max="8958" width="6" style="481" hidden="1"/>
    <col min="8959" max="8959" width="13" style="481" hidden="1"/>
    <col min="8960" max="8961" width="5.125" style="481" hidden="1"/>
    <col min="8962" max="8962" width="10.625" style="481" hidden="1"/>
    <col min="8963" max="8963" width="14.875" style="481" hidden="1"/>
    <col min="8964" max="8964" width="19.25" style="481" hidden="1"/>
    <col min="8965" max="8965" width="1" style="481" hidden="1"/>
    <col min="8966" max="9203" width="8" style="481" hidden="1"/>
    <col min="9204" max="9204" width="11" style="481" hidden="1"/>
    <col min="9205" max="9208" width="8" style="481" hidden="1"/>
    <col min="9209" max="9209" width="11.875" style="481" hidden="1"/>
    <col min="9210" max="9211" width="6.25" style="481" hidden="1"/>
    <col min="9212" max="9212" width="13.375" style="481" hidden="1"/>
    <col min="9213" max="9214" width="6" style="481" hidden="1"/>
    <col min="9215" max="9215" width="13" style="481" hidden="1"/>
    <col min="9216" max="9217" width="5.125" style="481" hidden="1"/>
    <col min="9218" max="9218" width="10.625" style="481" hidden="1"/>
    <col min="9219" max="9219" width="14.875" style="481" hidden="1"/>
    <col min="9220" max="9220" width="19.25" style="481" hidden="1"/>
    <col min="9221" max="9221" width="1" style="481" hidden="1"/>
    <col min="9222" max="9459" width="8" style="481" hidden="1"/>
    <col min="9460" max="9460" width="11" style="481" hidden="1"/>
    <col min="9461" max="9464" width="8" style="481" hidden="1"/>
    <col min="9465" max="9465" width="11.875" style="481" hidden="1"/>
    <col min="9466" max="9467" width="6.25" style="481" hidden="1"/>
    <col min="9468" max="9468" width="13.375" style="481" hidden="1"/>
    <col min="9469" max="9470" width="6" style="481" hidden="1"/>
    <col min="9471" max="9471" width="13" style="481" hidden="1"/>
    <col min="9472" max="9473" width="5.125" style="481" hidden="1"/>
    <col min="9474" max="9474" width="10.625" style="481" hidden="1"/>
    <col min="9475" max="9475" width="14.875" style="481" hidden="1"/>
    <col min="9476" max="9476" width="19.25" style="481" hidden="1"/>
    <col min="9477" max="9477" width="1" style="481" hidden="1"/>
    <col min="9478" max="9715" width="8" style="481" hidden="1"/>
    <col min="9716" max="9716" width="11" style="481" hidden="1"/>
    <col min="9717" max="9720" width="8" style="481" hidden="1"/>
    <col min="9721" max="9721" width="11.875" style="481" hidden="1"/>
    <col min="9722" max="9723" width="6.25" style="481" hidden="1"/>
    <col min="9724" max="9724" width="13.375" style="481" hidden="1"/>
    <col min="9725" max="9726" width="6" style="481" hidden="1"/>
    <col min="9727" max="9727" width="13" style="481" hidden="1"/>
    <col min="9728" max="9729" width="5.125" style="481" hidden="1"/>
    <col min="9730" max="9730" width="10.625" style="481" hidden="1"/>
    <col min="9731" max="9731" width="14.875" style="481" hidden="1"/>
    <col min="9732" max="9732" width="19.25" style="481" hidden="1"/>
    <col min="9733" max="9733" width="1" style="481" hidden="1"/>
    <col min="9734" max="9971" width="8" style="481" hidden="1"/>
    <col min="9972" max="9972" width="11" style="481" hidden="1"/>
    <col min="9973" max="9976" width="8" style="481" hidden="1"/>
    <col min="9977" max="9977" width="11.875" style="481" hidden="1"/>
    <col min="9978" max="9979" width="6.25" style="481" hidden="1"/>
    <col min="9980" max="9980" width="13.375" style="481" hidden="1"/>
    <col min="9981" max="9982" width="6" style="481" hidden="1"/>
    <col min="9983" max="9983" width="13" style="481" hidden="1"/>
    <col min="9984" max="9985" width="5.125" style="481" hidden="1"/>
    <col min="9986" max="9986" width="10.625" style="481" hidden="1"/>
    <col min="9987" max="9987" width="14.875" style="481" hidden="1"/>
    <col min="9988" max="9988" width="19.25" style="481" hidden="1"/>
    <col min="9989" max="9989" width="1" style="481" hidden="1"/>
    <col min="9990" max="10227" width="8" style="481" hidden="1"/>
    <col min="10228" max="10228" width="11" style="481" hidden="1"/>
    <col min="10229" max="10232" width="8" style="481" hidden="1"/>
    <col min="10233" max="10233" width="11.875" style="481" hidden="1"/>
    <col min="10234" max="10235" width="6.25" style="481" hidden="1"/>
    <col min="10236" max="10236" width="13.375" style="481" hidden="1"/>
    <col min="10237" max="10238" width="6" style="481" hidden="1"/>
    <col min="10239" max="10239" width="13" style="481" hidden="1"/>
    <col min="10240" max="10241" width="5.125" style="481" hidden="1"/>
    <col min="10242" max="10242" width="10.625" style="481" hidden="1"/>
    <col min="10243" max="10243" width="14.875" style="481" hidden="1"/>
    <col min="10244" max="10244" width="19.25" style="481" hidden="1"/>
    <col min="10245" max="10245" width="1" style="481" hidden="1"/>
    <col min="10246" max="10483" width="8" style="481" hidden="1"/>
    <col min="10484" max="10484" width="11" style="481" hidden="1"/>
    <col min="10485" max="10488" width="8" style="481" hidden="1"/>
    <col min="10489" max="10489" width="11.875" style="481" hidden="1"/>
    <col min="10490" max="10491" width="6.25" style="481" hidden="1"/>
    <col min="10492" max="10492" width="13.375" style="481" hidden="1"/>
    <col min="10493" max="10494" width="6" style="481" hidden="1"/>
    <col min="10495" max="10495" width="13" style="481" hidden="1"/>
    <col min="10496" max="10497" width="5.125" style="481" hidden="1"/>
    <col min="10498" max="10498" width="10.625" style="481" hidden="1"/>
    <col min="10499" max="10499" width="14.875" style="481" hidden="1"/>
    <col min="10500" max="10500" width="19.25" style="481" hidden="1"/>
    <col min="10501" max="10501" width="1" style="481" hidden="1"/>
    <col min="10502" max="10739" width="8" style="481" hidden="1"/>
    <col min="10740" max="10740" width="11" style="481" hidden="1"/>
    <col min="10741" max="10744" width="8" style="481" hidden="1"/>
    <col min="10745" max="10745" width="11.875" style="481" hidden="1"/>
    <col min="10746" max="10747" width="6.25" style="481" hidden="1"/>
    <col min="10748" max="10748" width="13.375" style="481" hidden="1"/>
    <col min="10749" max="10750" width="6" style="481" hidden="1"/>
    <col min="10751" max="10751" width="13" style="481" hidden="1"/>
    <col min="10752" max="10753" width="5.125" style="481" hidden="1"/>
    <col min="10754" max="10754" width="10.625" style="481" hidden="1"/>
    <col min="10755" max="10755" width="14.875" style="481" hidden="1"/>
    <col min="10756" max="10756" width="19.25" style="481" hidden="1"/>
    <col min="10757" max="10757" width="1" style="481" hidden="1"/>
    <col min="10758" max="10995" width="8" style="481" hidden="1"/>
    <col min="10996" max="10996" width="11" style="481" hidden="1"/>
    <col min="10997" max="11000" width="8" style="481" hidden="1"/>
    <col min="11001" max="11001" width="11.875" style="481" hidden="1"/>
    <col min="11002" max="11003" width="6.25" style="481" hidden="1"/>
    <col min="11004" max="11004" width="13.375" style="481" hidden="1"/>
    <col min="11005" max="11006" width="6" style="481" hidden="1"/>
    <col min="11007" max="11007" width="13" style="481" hidden="1"/>
    <col min="11008" max="11009" width="5.125" style="481" hidden="1"/>
    <col min="11010" max="11010" width="10.625" style="481" hidden="1"/>
    <col min="11011" max="11011" width="14.875" style="481" hidden="1"/>
    <col min="11012" max="11012" width="19.25" style="481" hidden="1"/>
    <col min="11013" max="11013" width="1" style="481" hidden="1"/>
    <col min="11014" max="11251" width="8" style="481" hidden="1"/>
    <col min="11252" max="11252" width="11" style="481" hidden="1"/>
    <col min="11253" max="11256" width="8" style="481" hidden="1"/>
    <col min="11257" max="11257" width="11.875" style="481" hidden="1"/>
    <col min="11258" max="11259" width="6.25" style="481" hidden="1"/>
    <col min="11260" max="11260" width="13.375" style="481" hidden="1"/>
    <col min="11261" max="11262" width="6" style="481" hidden="1"/>
    <col min="11263" max="11263" width="13" style="481" hidden="1"/>
    <col min="11264" max="11265" width="5.125" style="481" hidden="1"/>
    <col min="11266" max="11266" width="10.625" style="481" hidden="1"/>
    <col min="11267" max="11267" width="14.875" style="481" hidden="1"/>
    <col min="11268" max="11268" width="19.25" style="481" hidden="1"/>
    <col min="11269" max="11269" width="1" style="481" hidden="1"/>
    <col min="11270" max="11507" width="8" style="481" hidden="1"/>
    <col min="11508" max="11508" width="11" style="481" hidden="1"/>
    <col min="11509" max="11512" width="8" style="481" hidden="1"/>
    <col min="11513" max="11513" width="11.875" style="481" hidden="1"/>
    <col min="11514" max="11515" width="6.25" style="481" hidden="1"/>
    <col min="11516" max="11516" width="13.375" style="481" hidden="1"/>
    <col min="11517" max="11518" width="6" style="481" hidden="1"/>
    <col min="11519" max="11519" width="13" style="481" hidden="1"/>
    <col min="11520" max="11521" width="5.125" style="481" hidden="1"/>
    <col min="11522" max="11522" width="10.625" style="481" hidden="1"/>
    <col min="11523" max="11523" width="14.875" style="481" hidden="1"/>
    <col min="11524" max="11524" width="19.25" style="481" hidden="1"/>
    <col min="11525" max="11525" width="1" style="481" hidden="1"/>
    <col min="11526" max="11763" width="8" style="481" hidden="1"/>
    <col min="11764" max="11764" width="11" style="481" hidden="1"/>
    <col min="11765" max="11768" width="8" style="481" hidden="1"/>
    <col min="11769" max="11769" width="11.875" style="481" hidden="1"/>
    <col min="11770" max="11771" width="6.25" style="481" hidden="1"/>
    <col min="11772" max="11772" width="13.375" style="481" hidden="1"/>
    <col min="11773" max="11774" width="6" style="481" hidden="1"/>
    <col min="11775" max="11775" width="13" style="481" hidden="1"/>
    <col min="11776" max="11777" width="5.125" style="481" hidden="1"/>
    <col min="11778" max="11778" width="10.625" style="481" hidden="1"/>
    <col min="11779" max="11779" width="14.875" style="481" hidden="1"/>
    <col min="11780" max="11780" width="19.25" style="481" hidden="1"/>
    <col min="11781" max="11781" width="1" style="481" hidden="1"/>
    <col min="11782" max="12019" width="8" style="481" hidden="1"/>
    <col min="12020" max="12020" width="11" style="481" hidden="1"/>
    <col min="12021" max="12024" width="8" style="481" hidden="1"/>
    <col min="12025" max="12025" width="11.875" style="481" hidden="1"/>
    <col min="12026" max="12027" width="6.25" style="481" hidden="1"/>
    <col min="12028" max="12028" width="13.375" style="481" hidden="1"/>
    <col min="12029" max="12030" width="6" style="481" hidden="1"/>
    <col min="12031" max="12031" width="13" style="481" hidden="1"/>
    <col min="12032" max="12033" width="5.125" style="481" hidden="1"/>
    <col min="12034" max="12034" width="10.625" style="481" hidden="1"/>
    <col min="12035" max="12035" width="14.875" style="481" hidden="1"/>
    <col min="12036" max="12036" width="19.25" style="481" hidden="1"/>
    <col min="12037" max="12037" width="1" style="481" hidden="1"/>
    <col min="12038" max="12275" width="8" style="481" hidden="1"/>
    <col min="12276" max="12276" width="11" style="481" hidden="1"/>
    <col min="12277" max="12280" width="8" style="481" hidden="1"/>
    <col min="12281" max="12281" width="11.875" style="481" hidden="1"/>
    <col min="12282" max="12283" width="6.25" style="481" hidden="1"/>
    <col min="12284" max="12284" width="13.375" style="481" hidden="1"/>
    <col min="12285" max="12286" width="6" style="481" hidden="1"/>
    <col min="12287" max="12287" width="13" style="481" hidden="1"/>
    <col min="12288" max="12289" width="5.125" style="481" hidden="1"/>
    <col min="12290" max="12290" width="10.625" style="481" hidden="1"/>
    <col min="12291" max="12291" width="14.875" style="481" hidden="1"/>
    <col min="12292" max="12292" width="19.25" style="481" hidden="1"/>
    <col min="12293" max="12293" width="1" style="481" hidden="1"/>
    <col min="12294" max="12531" width="8" style="481" hidden="1"/>
    <col min="12532" max="12532" width="11" style="481" hidden="1"/>
    <col min="12533" max="12536" width="8" style="481" hidden="1"/>
    <col min="12537" max="12537" width="11.875" style="481" hidden="1"/>
    <col min="12538" max="12539" width="6.25" style="481" hidden="1"/>
    <col min="12540" max="12540" width="13.375" style="481" hidden="1"/>
    <col min="12541" max="12542" width="6" style="481" hidden="1"/>
    <col min="12543" max="12543" width="13" style="481" hidden="1"/>
    <col min="12544" max="12545" width="5.125" style="481" hidden="1"/>
    <col min="12546" max="12546" width="10.625" style="481" hidden="1"/>
    <col min="12547" max="12547" width="14.875" style="481" hidden="1"/>
    <col min="12548" max="12548" width="19.25" style="481" hidden="1"/>
    <col min="12549" max="12549" width="1" style="481" hidden="1"/>
    <col min="12550" max="12787" width="8" style="481" hidden="1"/>
    <col min="12788" max="12788" width="11" style="481" hidden="1"/>
    <col min="12789" max="12792" width="8" style="481" hidden="1"/>
    <col min="12793" max="12793" width="11.875" style="481" hidden="1"/>
    <col min="12794" max="12795" width="6.25" style="481" hidden="1"/>
    <col min="12796" max="12796" width="13.375" style="481" hidden="1"/>
    <col min="12797" max="12798" width="6" style="481" hidden="1"/>
    <col min="12799" max="12799" width="13" style="481" hidden="1"/>
    <col min="12800" max="12801" width="5.125" style="481" hidden="1"/>
    <col min="12802" max="12802" width="10.625" style="481" hidden="1"/>
    <col min="12803" max="12803" width="14.875" style="481" hidden="1"/>
    <col min="12804" max="12804" width="19.25" style="481" hidden="1"/>
    <col min="12805" max="12805" width="1" style="481" hidden="1"/>
    <col min="12806" max="13043" width="8" style="481" hidden="1"/>
    <col min="13044" max="13044" width="11" style="481" hidden="1"/>
    <col min="13045" max="13048" width="8" style="481" hidden="1"/>
    <col min="13049" max="13049" width="11.875" style="481" hidden="1"/>
    <col min="13050" max="13051" width="6.25" style="481" hidden="1"/>
    <col min="13052" max="13052" width="13.375" style="481" hidden="1"/>
    <col min="13053" max="13054" width="6" style="481" hidden="1"/>
    <col min="13055" max="13055" width="13" style="481" hidden="1"/>
    <col min="13056" max="13057" width="5.125" style="481" hidden="1"/>
    <col min="13058" max="13058" width="10.625" style="481" hidden="1"/>
    <col min="13059" max="13059" width="14.875" style="481" hidden="1"/>
    <col min="13060" max="13060" width="19.25" style="481" hidden="1"/>
    <col min="13061" max="13061" width="1" style="481" hidden="1"/>
    <col min="13062" max="13299" width="8" style="481" hidden="1"/>
    <col min="13300" max="13300" width="11" style="481" hidden="1"/>
    <col min="13301" max="13304" width="8" style="481" hidden="1"/>
    <col min="13305" max="13305" width="11.875" style="481" hidden="1"/>
    <col min="13306" max="13307" width="6.25" style="481" hidden="1"/>
    <col min="13308" max="13308" width="13.375" style="481" hidden="1"/>
    <col min="13309" max="13310" width="6" style="481" hidden="1"/>
    <col min="13311" max="13311" width="13" style="481" hidden="1"/>
    <col min="13312" max="13313" width="5.125" style="481" hidden="1"/>
    <col min="13314" max="13314" width="10.625" style="481" hidden="1"/>
    <col min="13315" max="13315" width="14.875" style="481" hidden="1"/>
    <col min="13316" max="13316" width="19.25" style="481" hidden="1"/>
    <col min="13317" max="13317" width="1" style="481" hidden="1"/>
    <col min="13318" max="13555" width="8" style="481" hidden="1"/>
    <col min="13556" max="13556" width="11" style="481" hidden="1"/>
    <col min="13557" max="13560" width="8" style="481" hidden="1"/>
    <col min="13561" max="13561" width="11.875" style="481" hidden="1"/>
    <col min="13562" max="13563" width="6.25" style="481" hidden="1"/>
    <col min="13564" max="13564" width="13.375" style="481" hidden="1"/>
    <col min="13565" max="13566" width="6" style="481" hidden="1"/>
    <col min="13567" max="13567" width="13" style="481" hidden="1"/>
    <col min="13568" max="13569" width="5.125" style="481" hidden="1"/>
    <col min="13570" max="13570" width="10.625" style="481" hidden="1"/>
    <col min="13571" max="13571" width="14.875" style="481" hidden="1"/>
    <col min="13572" max="13572" width="19.25" style="481" hidden="1"/>
    <col min="13573" max="13573" width="1" style="481" hidden="1"/>
    <col min="13574" max="13811" width="8" style="481" hidden="1"/>
    <col min="13812" max="13812" width="11" style="481" hidden="1"/>
    <col min="13813" max="13816" width="8" style="481" hidden="1"/>
    <col min="13817" max="13817" width="11.875" style="481" hidden="1"/>
    <col min="13818" max="13819" width="6.25" style="481" hidden="1"/>
    <col min="13820" max="13820" width="13.375" style="481" hidden="1"/>
    <col min="13821" max="13822" width="6" style="481" hidden="1"/>
    <col min="13823" max="13823" width="13" style="481" hidden="1"/>
    <col min="13824" max="13825" width="5.125" style="481" hidden="1"/>
    <col min="13826" max="13826" width="10.625" style="481" hidden="1"/>
    <col min="13827" max="13827" width="14.875" style="481" hidden="1"/>
    <col min="13828" max="13828" width="19.25" style="481" hidden="1"/>
    <col min="13829" max="13829" width="1" style="481" hidden="1"/>
    <col min="13830" max="14067" width="8" style="481" hidden="1"/>
    <col min="14068" max="14068" width="11" style="481" hidden="1"/>
    <col min="14069" max="14072" width="8" style="481" hidden="1"/>
    <col min="14073" max="14073" width="11.875" style="481" hidden="1"/>
    <col min="14074" max="14075" width="6.25" style="481" hidden="1"/>
    <col min="14076" max="14076" width="13.375" style="481" hidden="1"/>
    <col min="14077" max="14078" width="6" style="481" hidden="1"/>
    <col min="14079" max="14079" width="13" style="481" hidden="1"/>
    <col min="14080" max="14081" width="5.125" style="481" hidden="1"/>
    <col min="14082" max="14082" width="10.625" style="481" hidden="1"/>
    <col min="14083" max="14083" width="14.875" style="481" hidden="1"/>
    <col min="14084" max="14084" width="19.25" style="481" hidden="1"/>
    <col min="14085" max="14085" width="1" style="481" hidden="1"/>
    <col min="14086" max="14323" width="8" style="481" hidden="1"/>
    <col min="14324" max="14324" width="11" style="481" hidden="1"/>
    <col min="14325" max="14328" width="8" style="481" hidden="1"/>
    <col min="14329" max="14329" width="11.875" style="481" hidden="1"/>
    <col min="14330" max="14331" width="6.25" style="481" hidden="1"/>
    <col min="14332" max="14332" width="13.375" style="481" hidden="1"/>
    <col min="14333" max="14334" width="6" style="481" hidden="1"/>
    <col min="14335" max="14335" width="13" style="481" hidden="1"/>
    <col min="14336" max="14337" width="5.125" style="481" hidden="1"/>
    <col min="14338" max="14338" width="10.625" style="481" hidden="1"/>
    <col min="14339" max="14339" width="14.875" style="481" hidden="1"/>
    <col min="14340" max="14340" width="19.25" style="481" hidden="1"/>
    <col min="14341" max="14341" width="1" style="481" hidden="1"/>
    <col min="14342" max="14579" width="8" style="481" hidden="1"/>
    <col min="14580" max="14580" width="11" style="481" hidden="1"/>
    <col min="14581" max="14584" width="8" style="481" hidden="1"/>
    <col min="14585" max="14585" width="11.875" style="481" hidden="1"/>
    <col min="14586" max="14587" width="6.25" style="481" hidden="1"/>
    <col min="14588" max="14588" width="13.375" style="481" hidden="1"/>
    <col min="14589" max="14590" width="6" style="481" hidden="1"/>
    <col min="14591" max="14591" width="13" style="481" hidden="1"/>
    <col min="14592" max="14593" width="5.125" style="481" hidden="1"/>
    <col min="14594" max="14594" width="10.625" style="481" hidden="1"/>
    <col min="14595" max="14595" width="14.875" style="481" hidden="1"/>
    <col min="14596" max="14596" width="19.25" style="481" hidden="1"/>
    <col min="14597" max="14597" width="1" style="481" hidden="1"/>
    <col min="14598" max="14835" width="8" style="481" hidden="1"/>
    <col min="14836" max="14836" width="11" style="481" hidden="1"/>
    <col min="14837" max="14840" width="8" style="481" hidden="1"/>
    <col min="14841" max="14841" width="11.875" style="481" hidden="1"/>
    <col min="14842" max="14843" width="6.25" style="481" hidden="1"/>
    <col min="14844" max="14844" width="13.375" style="481" hidden="1"/>
    <col min="14845" max="14846" width="6" style="481" hidden="1"/>
    <col min="14847" max="14847" width="13" style="481" hidden="1"/>
    <col min="14848" max="14849" width="5.125" style="481" hidden="1"/>
    <col min="14850" max="14850" width="10.625" style="481" hidden="1"/>
    <col min="14851" max="14851" width="14.875" style="481" hidden="1"/>
    <col min="14852" max="14852" width="19.25" style="481" hidden="1"/>
    <col min="14853" max="14853" width="1" style="481" hidden="1"/>
    <col min="14854" max="15091" width="8" style="481" hidden="1"/>
    <col min="15092" max="15092" width="11" style="481" hidden="1"/>
    <col min="15093" max="15096" width="8" style="481" hidden="1"/>
    <col min="15097" max="15097" width="11.875" style="481" hidden="1"/>
    <col min="15098" max="15099" width="6.25" style="481" hidden="1"/>
    <col min="15100" max="15100" width="13.375" style="481" hidden="1"/>
    <col min="15101" max="15102" width="6" style="481" hidden="1"/>
    <col min="15103" max="15103" width="13" style="481" hidden="1"/>
    <col min="15104" max="15105" width="5.125" style="481" hidden="1"/>
    <col min="15106" max="15106" width="10.625" style="481" hidden="1"/>
    <col min="15107" max="15107" width="14.875" style="481" hidden="1"/>
    <col min="15108" max="15108" width="19.25" style="481" hidden="1"/>
    <col min="15109" max="15109" width="1" style="481" hidden="1"/>
    <col min="15110" max="15347" width="8" style="481" hidden="1"/>
    <col min="15348" max="15348" width="11" style="481" hidden="1"/>
    <col min="15349" max="15352" width="8" style="481" hidden="1"/>
    <col min="15353" max="15353" width="11.875" style="481" hidden="1"/>
    <col min="15354" max="15355" width="6.25" style="481" hidden="1"/>
    <col min="15356" max="15356" width="13.375" style="481" hidden="1"/>
    <col min="15357" max="15358" width="6" style="481" hidden="1"/>
    <col min="15359" max="15359" width="13" style="481" hidden="1"/>
    <col min="15360" max="15361" width="5.125" style="481" hidden="1"/>
    <col min="15362" max="15362" width="10.625" style="481" hidden="1"/>
    <col min="15363" max="15363" width="14.875" style="481" hidden="1"/>
    <col min="15364" max="15364" width="19.25" style="481" hidden="1"/>
    <col min="15365" max="15365" width="1" style="481" hidden="1"/>
    <col min="15366" max="15603" width="8" style="481" hidden="1"/>
    <col min="15604" max="15604" width="11" style="481" hidden="1"/>
    <col min="15605" max="15608" width="8" style="481" hidden="1"/>
    <col min="15609" max="15609" width="11.875" style="481" hidden="1"/>
    <col min="15610" max="15611" width="6.25" style="481" hidden="1"/>
    <col min="15612" max="15612" width="13.375" style="481" hidden="1"/>
    <col min="15613" max="15614" width="6" style="481" hidden="1"/>
    <col min="15615" max="15615" width="13" style="481" hidden="1"/>
    <col min="15616" max="15617" width="5.125" style="481" hidden="1"/>
    <col min="15618" max="15618" width="10.625" style="481" hidden="1"/>
    <col min="15619" max="15619" width="14.875" style="481" hidden="1"/>
    <col min="15620" max="15620" width="19.25" style="481" hidden="1"/>
    <col min="15621" max="15621" width="1" style="481" hidden="1"/>
    <col min="15622" max="15859" width="8" style="481" hidden="1"/>
    <col min="15860" max="15860" width="11" style="481" hidden="1"/>
    <col min="15861" max="15864" width="8" style="481" hidden="1"/>
    <col min="15865" max="15865" width="11.875" style="481" hidden="1"/>
    <col min="15866" max="15867" width="6.25" style="481" hidden="1"/>
    <col min="15868" max="15868" width="13.375" style="481" hidden="1"/>
    <col min="15869" max="15870" width="6" style="481" hidden="1"/>
    <col min="15871" max="15871" width="13" style="481" hidden="1"/>
    <col min="15872" max="15873" width="5.125" style="481" hidden="1"/>
    <col min="15874" max="15874" width="10.625" style="481" hidden="1"/>
    <col min="15875" max="15875" width="14.875" style="481" hidden="1"/>
    <col min="15876" max="15876" width="19.25" style="481" hidden="1"/>
    <col min="15877" max="15877" width="1" style="481" hidden="1"/>
    <col min="15878" max="16115" width="8" style="481" hidden="1"/>
    <col min="16116" max="16116" width="11" style="481" hidden="1"/>
    <col min="16117" max="16120" width="8" style="481" hidden="1"/>
    <col min="16121" max="16121" width="11.875" style="481" hidden="1"/>
    <col min="16122" max="16123" width="6.25" style="481" hidden="1"/>
    <col min="16124" max="16124" width="13.375" style="481" hidden="1"/>
    <col min="16125" max="16126" width="6" style="481" hidden="1"/>
    <col min="16127" max="16127" width="13" style="481" hidden="1"/>
    <col min="16128" max="16129" width="5.125" style="481" hidden="1"/>
    <col min="16130" max="16130" width="10.625" style="481" hidden="1"/>
    <col min="16131" max="16131" width="14.875" style="481" hidden="1"/>
    <col min="16132" max="16132" width="19.25" style="481" hidden="1"/>
    <col min="16133" max="16133" width="1" style="481" hidden="1"/>
    <col min="16134" max="16384" width="0" style="481" hidden="1"/>
  </cols>
  <sheetData>
    <row r="1" spans="1:11" ht="18" customHeight="1">
      <c r="A1" s="2096" t="s">
        <v>1734</v>
      </c>
      <c r="B1" s="2096"/>
      <c r="D1" s="483"/>
    </row>
    <row r="2" spans="1:11" ht="33.75" customHeight="1">
      <c r="B2" s="2026" t="s">
        <v>1733</v>
      </c>
      <c r="C2" s="2027"/>
      <c r="D2" s="2027"/>
      <c r="E2" s="2027"/>
      <c r="F2" s="485"/>
      <c r="G2" s="481"/>
    </row>
    <row r="3" spans="1:11" s="488" customFormat="1" ht="10.5">
      <c r="A3" s="486"/>
      <c r="B3" s="487"/>
      <c r="C3" s="487"/>
      <c r="D3" s="487"/>
      <c r="E3" s="487"/>
      <c r="F3" s="487"/>
    </row>
    <row r="4" spans="1:11" s="489" customFormat="1" ht="20.100000000000001" customHeight="1" thickBot="1">
      <c r="C4" s="490" t="s">
        <v>1454</v>
      </c>
      <c r="D4" s="2028" t="str">
        <f>IF(応募申請書!T13="","",応募申請書!T13)</f>
        <v/>
      </c>
      <c r="E4" s="2028"/>
      <c r="F4" s="2028"/>
      <c r="G4" s="2028"/>
      <c r="H4" s="2028"/>
      <c r="I4" s="2028"/>
    </row>
    <row r="5" spans="1:11" s="491" customFormat="1" ht="35.25" customHeight="1">
      <c r="C5" s="492"/>
      <c r="D5" s="492"/>
      <c r="E5" s="493"/>
      <c r="F5" s="494"/>
      <c r="G5" s="495"/>
    </row>
    <row r="6" spans="1:11" s="491" customFormat="1" ht="24.95" customHeight="1">
      <c r="C6" s="2029" t="s">
        <v>1455</v>
      </c>
      <c r="D6" s="2029"/>
      <c r="E6" s="2029"/>
      <c r="F6" s="2029"/>
      <c r="G6" s="2029" t="s">
        <v>1456</v>
      </c>
      <c r="H6" s="2029"/>
      <c r="I6" s="496"/>
      <c r="J6" s="496"/>
      <c r="K6" s="497"/>
    </row>
    <row r="7" spans="1:11" s="491" customFormat="1" ht="37.5" customHeight="1">
      <c r="C7" s="2029" t="s">
        <v>1457</v>
      </c>
      <c r="D7" s="2029"/>
      <c r="E7" s="2029"/>
      <c r="F7" s="2029"/>
      <c r="G7" s="2030"/>
      <c r="H7" s="2030"/>
      <c r="I7" s="498"/>
      <c r="J7" s="498"/>
      <c r="K7" s="497"/>
    </row>
    <row r="8" spans="1:11" s="491" customFormat="1" ht="37.5" customHeight="1">
      <c r="C8" s="2029" t="s">
        <v>1458</v>
      </c>
      <c r="D8" s="2029"/>
      <c r="E8" s="2029"/>
      <c r="F8" s="2029"/>
      <c r="G8" s="2030"/>
      <c r="H8" s="2030"/>
      <c r="I8" s="498"/>
      <c r="J8" s="498"/>
      <c r="K8" s="497"/>
    </row>
    <row r="9" spans="1:11" s="491" customFormat="1" ht="37.5" customHeight="1">
      <c r="C9" s="2039" t="s">
        <v>1459</v>
      </c>
      <c r="D9" s="2041" t="s">
        <v>1750</v>
      </c>
      <c r="E9" s="2042"/>
      <c r="F9" s="2043"/>
      <c r="G9" s="2044" t="str">
        <f>IF('様式第１ 別紙2'!K20="","",'様式第１ 別紙2'!K20)</f>
        <v/>
      </c>
      <c r="H9" s="2044"/>
      <c r="I9" s="498"/>
      <c r="J9" s="498"/>
      <c r="K9" s="497"/>
    </row>
    <row r="10" spans="1:11" s="491" customFormat="1" ht="37.5" customHeight="1">
      <c r="C10" s="2040"/>
      <c r="D10" s="2041" t="s">
        <v>1460</v>
      </c>
      <c r="E10" s="2042"/>
      <c r="F10" s="2043"/>
      <c r="G10" s="2030"/>
      <c r="H10" s="2030"/>
      <c r="I10" s="498"/>
      <c r="J10" s="498"/>
      <c r="K10" s="497"/>
    </row>
    <row r="11" spans="1:11" s="491" customFormat="1" ht="37.5" customHeight="1">
      <c r="C11" s="2029" t="s">
        <v>1461</v>
      </c>
      <c r="D11" s="2029"/>
      <c r="E11" s="2029"/>
      <c r="F11" s="2029"/>
      <c r="G11" s="2045" t="str">
        <f>IF(G7="","",(G7+G8+G9+G10))</f>
        <v/>
      </c>
      <c r="H11" s="2045"/>
      <c r="I11" s="930"/>
      <c r="J11" s="931"/>
      <c r="K11" s="497"/>
    </row>
    <row r="12" spans="1:11" s="491" customFormat="1" ht="14.25">
      <c r="C12" s="2031"/>
      <c r="D12" s="2031"/>
      <c r="E12" s="2031"/>
      <c r="F12" s="2031"/>
      <c r="G12" s="2031"/>
      <c r="H12" s="2031"/>
      <c r="I12" s="2031"/>
      <c r="J12" s="2031"/>
      <c r="K12" s="497"/>
    </row>
    <row r="13" spans="1:11" s="491" customFormat="1" ht="46.5" customHeight="1">
      <c r="C13" s="2031" t="s">
        <v>1462</v>
      </c>
      <c r="D13" s="2031"/>
      <c r="E13" s="2031"/>
      <c r="F13" s="2031"/>
      <c r="G13" s="2031"/>
      <c r="H13" s="2031"/>
      <c r="I13" s="2031"/>
      <c r="J13" s="2031"/>
      <c r="K13" s="497"/>
    </row>
    <row r="14" spans="1:11" s="491" customFormat="1" ht="52.5" customHeight="1">
      <c r="C14" s="497"/>
      <c r="D14" s="2036"/>
      <c r="E14" s="2036"/>
      <c r="F14" s="2036"/>
      <c r="G14" s="2036"/>
      <c r="H14" s="2036"/>
      <c r="I14" s="2036"/>
      <c r="J14" s="2036"/>
      <c r="K14" s="497"/>
    </row>
    <row r="15" spans="1:11" s="491" customFormat="1" ht="14.25" customHeight="1">
      <c r="C15" s="683"/>
      <c r="D15" s="683"/>
      <c r="E15" s="683"/>
      <c r="F15" s="683"/>
      <c r="G15" s="683"/>
      <c r="H15" s="683"/>
      <c r="I15" s="683"/>
      <c r="J15" s="683"/>
      <c r="K15" s="497"/>
    </row>
    <row r="16" spans="1:11" s="491" customFormat="1" ht="82.5" customHeight="1">
      <c r="C16" s="2038" t="s">
        <v>1463</v>
      </c>
      <c r="D16" s="2038"/>
      <c r="E16" s="2038"/>
      <c r="F16" s="2038"/>
      <c r="G16" s="2038"/>
      <c r="H16" s="2038"/>
      <c r="I16" s="2038"/>
      <c r="J16" s="2038"/>
      <c r="K16" s="498"/>
    </row>
    <row r="17" spans="3:22" s="491" customFormat="1" ht="65.25" customHeight="1">
      <c r="C17" s="2034" t="s">
        <v>1464</v>
      </c>
      <c r="D17" s="2034"/>
      <c r="E17" s="2034"/>
      <c r="F17" s="2029" t="s">
        <v>1465</v>
      </c>
      <c r="G17" s="2029"/>
      <c r="H17" s="2029"/>
      <c r="I17" s="2029"/>
      <c r="J17" s="2029"/>
      <c r="K17" s="497"/>
    </row>
    <row r="18" spans="3:22" s="491" customFormat="1" ht="60" customHeight="1">
      <c r="C18" s="682"/>
      <c r="D18" s="2033" t="s">
        <v>1466</v>
      </c>
      <c r="E18" s="2033"/>
      <c r="F18" s="2037"/>
      <c r="G18" s="2037"/>
      <c r="H18" s="2037"/>
      <c r="I18" s="2037"/>
      <c r="J18" s="2037"/>
      <c r="K18" s="497"/>
      <c r="M18" s="1904" t="s">
        <v>1745</v>
      </c>
      <c r="N18" s="1904"/>
      <c r="O18" s="1904"/>
      <c r="P18" s="1904"/>
      <c r="Q18" s="1904"/>
      <c r="R18" s="1904"/>
      <c r="S18" s="1904"/>
      <c r="T18" s="1904"/>
      <c r="U18" s="1904"/>
      <c r="V18" s="1904"/>
    </row>
    <row r="19" spans="3:22" s="491" customFormat="1" ht="38.25" customHeight="1">
      <c r="C19" s="2032"/>
      <c r="D19" s="2033" t="s">
        <v>1467</v>
      </c>
      <c r="E19" s="2033"/>
      <c r="F19" s="2034" t="s">
        <v>1468</v>
      </c>
      <c r="G19" s="2034"/>
      <c r="H19" s="2034"/>
      <c r="I19" s="2034"/>
      <c r="J19" s="2034"/>
      <c r="K19" s="497"/>
    </row>
    <row r="20" spans="3:22" s="491" customFormat="1" ht="60" customHeight="1">
      <c r="C20" s="2032"/>
      <c r="D20" s="2033"/>
      <c r="E20" s="2033"/>
      <c r="F20" s="2035"/>
      <c r="G20" s="2035"/>
      <c r="H20" s="2035"/>
      <c r="I20" s="2035"/>
      <c r="J20" s="2035"/>
      <c r="K20" s="497"/>
    </row>
    <row r="21" spans="3:22" s="491" customFormat="1" ht="46.5" customHeight="1">
      <c r="C21" s="2032"/>
      <c r="D21" s="2033"/>
      <c r="E21" s="2033"/>
      <c r="F21" s="2029" t="s">
        <v>1469</v>
      </c>
      <c r="G21" s="2034"/>
      <c r="H21" s="2034"/>
      <c r="I21" s="2034"/>
      <c r="J21" s="2034"/>
      <c r="K21" s="497"/>
    </row>
    <row r="22" spans="3:22" s="491" customFormat="1" ht="60" customHeight="1">
      <c r="C22" s="2032"/>
      <c r="D22" s="2033"/>
      <c r="E22" s="2033"/>
      <c r="F22" s="2035"/>
      <c r="G22" s="2035"/>
      <c r="H22" s="2035"/>
      <c r="I22" s="2035"/>
      <c r="J22" s="2035"/>
      <c r="K22" s="497"/>
    </row>
    <row r="23" spans="3:22" s="491" customFormat="1" ht="20.100000000000001" customHeight="1">
      <c r="C23" s="499"/>
      <c r="E23" s="499"/>
      <c r="G23" s="495"/>
    </row>
    <row r="24" spans="3:22" s="491" customFormat="1" ht="20.100000000000001" customHeight="1">
      <c r="C24" s="499"/>
      <c r="E24" s="499"/>
      <c r="G24" s="495"/>
    </row>
    <row r="25" spans="3:22" ht="10.5"/>
    <row r="26" spans="3:22" ht="10.5"/>
    <row r="27" spans="3:22" ht="10.5"/>
    <row r="28" spans="3:22" ht="10.5"/>
    <row r="29" spans="3:22" ht="10.5"/>
    <row r="30" spans="3:22" ht="10.5"/>
    <row r="31" spans="3:22" ht="10.5"/>
    <row r="32" spans="3:22" ht="10.5"/>
    <row r="33" ht="10.5"/>
    <row r="34" ht="10.5"/>
    <row r="35" ht="10.5"/>
    <row r="36" ht="10.5"/>
  </sheetData>
  <sheetProtection selectLockedCells="1"/>
  <mergeCells count="31">
    <mergeCell ref="M18:V18"/>
    <mergeCell ref="A1:B1"/>
    <mergeCell ref="C17:E17"/>
    <mergeCell ref="F17:J17"/>
    <mergeCell ref="D18:E18"/>
    <mergeCell ref="F18:J18"/>
    <mergeCell ref="C16:J16"/>
    <mergeCell ref="C8:F8"/>
    <mergeCell ref="G8:H8"/>
    <mergeCell ref="C9:C10"/>
    <mergeCell ref="D9:F9"/>
    <mergeCell ref="G9:H9"/>
    <mergeCell ref="D10:F10"/>
    <mergeCell ref="G10:H10"/>
    <mergeCell ref="C11:F11"/>
    <mergeCell ref="G11:H11"/>
    <mergeCell ref="C12:J12"/>
    <mergeCell ref="C19:C22"/>
    <mergeCell ref="D19:E22"/>
    <mergeCell ref="F19:J19"/>
    <mergeCell ref="F20:J20"/>
    <mergeCell ref="F21:J21"/>
    <mergeCell ref="F22:J22"/>
    <mergeCell ref="C13:J13"/>
    <mergeCell ref="D14:J14"/>
    <mergeCell ref="B2:E2"/>
    <mergeCell ref="D4:I4"/>
    <mergeCell ref="C6:F6"/>
    <mergeCell ref="G6:H6"/>
    <mergeCell ref="C7:F7"/>
    <mergeCell ref="G7:H7"/>
  </mergeCells>
  <phoneticPr fontId="65"/>
  <conditionalFormatting sqref="C18:C19">
    <cfRule type="cellIs" dxfId="26" priority="4" operator="equal">
      <formula>""</formula>
    </cfRule>
  </conditionalFormatting>
  <conditionalFormatting sqref="D4:I4">
    <cfRule type="containsBlanks" dxfId="25" priority="2">
      <formula>LEN(TRIM(D4))=0</formula>
    </cfRule>
    <cfRule type="containsBlanks" dxfId="24" priority="9">
      <formula>LEN(TRIM(D4))=0</formula>
    </cfRule>
  </conditionalFormatting>
  <conditionalFormatting sqref="D14:J14">
    <cfRule type="containsBlanks" dxfId="23" priority="7">
      <formula>LEN(TRIM(D14))=0</formula>
    </cfRule>
  </conditionalFormatting>
  <conditionalFormatting sqref="F20 F22">
    <cfRule type="containsBlanks" dxfId="22" priority="8">
      <formula>LEN(TRIM(F20))=0</formula>
    </cfRule>
  </conditionalFormatting>
  <conditionalFormatting sqref="G7:G8 G10">
    <cfRule type="cellIs" dxfId="21" priority="6" operator="equal">
      <formula>""</formula>
    </cfRule>
  </conditionalFormatting>
  <conditionalFormatting sqref="G9:H9 G11:H11">
    <cfRule type="containsBlanks" dxfId="20" priority="3">
      <formula>LEN(TRIM(G9))=0</formula>
    </cfRule>
  </conditionalFormatting>
  <dataValidations count="3">
    <dataValidation type="whole" imeMode="off" allowBlank="1" showInputMessage="1" showErrorMessage="1" errorTitle="入力が正しくありません" error="整数で入力してください（円単位）" sqref="I7:J8" xr:uid="{5848D892-12D5-4EC4-8877-CC6925F7EF70}">
      <formula1>0</formula1>
      <formula2>9.99999999999999E+31</formula2>
    </dataValidation>
    <dataValidation imeMode="on" allowBlank="1" showInputMessage="1" showErrorMessage="1" sqref="F18:F22" xr:uid="{451B9566-1053-4258-9A28-57682367DA23}"/>
    <dataValidation type="list" allowBlank="1" showInputMessage="1" showErrorMessage="1" sqref="C18:C22" xr:uid="{61C3F1BD-DAA2-40F4-B364-1F2709E0116D}">
      <formula1>"○,―"</formula1>
    </dataValidation>
  </dataValidations>
  <printOptions horizontalCentered="1"/>
  <pageMargins left="0.70866141732283472" right="0.70866141732283472" top="0.74803149606299213" bottom="0.74803149606299213" header="0.31496062992125984" footer="0.31496062992125984"/>
  <pageSetup paperSize="9" scale="7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2DF3E-DEAE-4234-BC84-E6E346F7CCF9}">
  <sheetPr codeName="Sheet37">
    <tabColor rgb="FF00B0F0"/>
  </sheetPr>
  <dimension ref="A1:AE92"/>
  <sheetViews>
    <sheetView showGridLines="0" view="pageBreakPreview" zoomScaleNormal="100" zoomScaleSheetLayoutView="100" workbookViewId="0">
      <selection sqref="A1:E1"/>
    </sheetView>
  </sheetViews>
  <sheetFormatPr defaultColWidth="0" defaultRowHeight="13.5" zeroHeight="1"/>
  <cols>
    <col min="1" max="2" width="4.125" style="500" customWidth="1"/>
    <col min="3" max="3" width="8" style="500" customWidth="1"/>
    <col min="4" max="9" width="7.5" style="500" customWidth="1"/>
    <col min="10" max="10" width="10.375" style="500" customWidth="1"/>
    <col min="11" max="11" width="10.5" style="500" bestFit="1" customWidth="1"/>
    <col min="12" max="12" width="8" style="500" customWidth="1"/>
    <col min="13" max="13" width="10.625" style="500" customWidth="1"/>
    <col min="14" max="14" width="5.875" style="500" customWidth="1"/>
    <col min="15" max="15" width="8" style="500" customWidth="1"/>
    <col min="16" max="16" width="18.625" style="501" customWidth="1"/>
    <col min="17" max="20" width="18.625" style="500" customWidth="1"/>
    <col min="21" max="21" width="17.5" style="500" customWidth="1"/>
    <col min="22" max="22" width="6" style="500" customWidth="1"/>
    <col min="23" max="23" width="4.875" style="500" customWidth="1"/>
    <col min="24" max="31" width="8" style="500" hidden="1" customWidth="1"/>
    <col min="32" max="16384" width="0" style="500" hidden="1"/>
  </cols>
  <sheetData>
    <row r="1" spans="1:25" ht="24" customHeight="1">
      <c r="A1" s="2056" t="s">
        <v>1735</v>
      </c>
      <c r="B1" s="2056"/>
      <c r="C1" s="2056"/>
      <c r="D1" s="2056"/>
      <c r="E1" s="2056"/>
    </row>
    <row r="2" spans="1:25" ht="105.75" customHeight="1">
      <c r="A2" s="502"/>
      <c r="B2" s="2057" t="s">
        <v>1470</v>
      </c>
      <c r="C2" s="2057"/>
      <c r="D2" s="2057"/>
      <c r="E2" s="2057"/>
      <c r="F2" s="2057"/>
      <c r="G2" s="2057"/>
      <c r="H2" s="2057"/>
      <c r="I2" s="2057"/>
      <c r="J2" s="2057"/>
      <c r="K2" s="2057"/>
      <c r="L2" s="2057"/>
      <c r="M2" s="2057"/>
      <c r="N2" s="2057"/>
    </row>
    <row r="3" spans="1:25" ht="21" customHeight="1">
      <c r="A3" s="502"/>
      <c r="B3" s="502"/>
      <c r="C3" s="502"/>
      <c r="D3" s="502"/>
      <c r="E3" s="502"/>
      <c r="F3" s="502"/>
      <c r="G3" s="502"/>
      <c r="H3" s="502"/>
      <c r="I3" s="502"/>
      <c r="J3" s="502"/>
      <c r="K3" s="502"/>
      <c r="L3" s="502"/>
      <c r="M3" s="502"/>
    </row>
    <row r="4" spans="1:25" ht="15" thickBot="1">
      <c r="A4" s="502"/>
      <c r="B4" s="502"/>
      <c r="C4" s="490" t="s">
        <v>1382</v>
      </c>
      <c r="D4" s="2058" t="str">
        <f>IF(別添１_要件確認!J21="","",別添１_要件確認!J21)</f>
        <v/>
      </c>
      <c r="E4" s="2058"/>
      <c r="F4" s="2058"/>
      <c r="G4" s="2058"/>
      <c r="H4" s="2058"/>
      <c r="I4" s="2058"/>
      <c r="J4" s="2058"/>
      <c r="K4" s="2058"/>
      <c r="L4" s="2058"/>
      <c r="M4" s="2058"/>
    </row>
    <row r="5" spans="1:25"/>
    <row r="6" spans="1:25"/>
    <row r="7" spans="1:25" s="503" customFormat="1" ht="20.25" customHeight="1">
      <c r="D7" s="504"/>
      <c r="E7" s="504"/>
      <c r="F7" s="504"/>
      <c r="G7" s="504"/>
      <c r="H7" s="504"/>
      <c r="I7" s="505" t="s">
        <v>1471</v>
      </c>
      <c r="J7" s="506" t="s">
        <v>1472</v>
      </c>
      <c r="K7" s="2059" t="str">
        <f>IF('様式第１ 別紙2'!K20="","",'様式第１ 別紙2'!K20)</f>
        <v/>
      </c>
      <c r="L7" s="2060"/>
      <c r="M7" s="507" t="s">
        <v>1473</v>
      </c>
      <c r="P7" s="508"/>
    </row>
    <row r="8" spans="1:25" s="503" customFormat="1" ht="14.25">
      <c r="D8" s="504"/>
      <c r="E8" s="504"/>
      <c r="F8" s="504"/>
      <c r="G8" s="504"/>
      <c r="H8" s="504"/>
      <c r="I8" s="504"/>
      <c r="J8" s="506"/>
      <c r="K8" s="932"/>
      <c r="L8" s="932"/>
      <c r="M8" s="507"/>
      <c r="P8" s="508"/>
    </row>
    <row r="9" spans="1:25" s="503" customFormat="1" ht="21.75" customHeight="1">
      <c r="D9" s="504"/>
      <c r="E9" s="504"/>
      <c r="F9" s="504"/>
      <c r="G9" s="504"/>
      <c r="H9" s="504"/>
      <c r="I9" s="505" t="s">
        <v>1474</v>
      </c>
      <c r="J9" s="506" t="s">
        <v>1475</v>
      </c>
      <c r="K9" s="2061"/>
      <c r="L9" s="2062"/>
      <c r="M9" s="507" t="s">
        <v>1476</v>
      </c>
      <c r="P9" s="508"/>
    </row>
    <row r="10" spans="1:25" s="503" customFormat="1" ht="14.25">
      <c r="D10" s="504"/>
      <c r="E10" s="504"/>
      <c r="F10" s="504"/>
      <c r="G10" s="504"/>
      <c r="H10" s="504"/>
      <c r="I10" s="504"/>
      <c r="J10" s="506"/>
      <c r="K10" s="932"/>
      <c r="L10" s="932"/>
      <c r="M10" s="507"/>
      <c r="P10" s="508"/>
    </row>
    <row r="11" spans="1:25" s="503" customFormat="1" ht="20.45" customHeight="1" thickBot="1">
      <c r="A11" s="509"/>
      <c r="B11" s="509"/>
      <c r="C11" s="509"/>
      <c r="D11" s="509"/>
      <c r="E11" s="510"/>
      <c r="F11" s="510"/>
      <c r="G11" s="510"/>
      <c r="H11" s="510"/>
      <c r="I11" s="510"/>
      <c r="J11" s="509"/>
      <c r="K11" s="933"/>
      <c r="L11" s="933"/>
      <c r="M11" s="509"/>
      <c r="N11" s="509"/>
      <c r="P11" s="2055"/>
      <c r="Q11" s="2055"/>
      <c r="R11" s="2055"/>
      <c r="S11" s="2055"/>
      <c r="T11" s="2055"/>
      <c r="U11" s="2055"/>
      <c r="V11" s="2055"/>
      <c r="W11" s="511"/>
      <c r="X11" s="511"/>
      <c r="Y11" s="511"/>
    </row>
    <row r="12" spans="1:25">
      <c r="K12" s="934"/>
      <c r="L12" s="934"/>
    </row>
    <row r="13" spans="1:25" s="503" customFormat="1" ht="14.25">
      <c r="B13" s="503" t="s">
        <v>1477</v>
      </c>
      <c r="K13" s="935"/>
      <c r="L13" s="935"/>
      <c r="P13" s="508"/>
    </row>
    <row r="14" spans="1:25" s="503" customFormat="1" ht="14.25">
      <c r="K14" s="935"/>
      <c r="L14" s="935"/>
      <c r="P14" s="508"/>
    </row>
    <row r="15" spans="1:25" s="512" customFormat="1" ht="15" hidden="1">
      <c r="H15" s="513" t="s">
        <v>1478</v>
      </c>
      <c r="I15" s="513"/>
      <c r="J15" s="514" t="s">
        <v>1479</v>
      </c>
      <c r="K15" s="2063" t="str">
        <f>IF(K17="","",K17-K19)</f>
        <v/>
      </c>
      <c r="L15" s="2064"/>
      <c r="M15" s="512" t="s">
        <v>1473</v>
      </c>
      <c r="P15" s="508"/>
    </row>
    <row r="16" spans="1:25" s="512" customFormat="1" ht="20.100000000000001" customHeight="1">
      <c r="K16" s="936"/>
      <c r="L16" s="936"/>
      <c r="P16" s="515"/>
    </row>
    <row r="17" spans="3:24" s="512" customFormat="1" ht="20.100000000000001" customHeight="1">
      <c r="I17" s="513" t="s">
        <v>1480</v>
      </c>
      <c r="J17" s="514" t="s">
        <v>1481</v>
      </c>
      <c r="K17" s="2065"/>
      <c r="L17" s="2066"/>
      <c r="M17" s="512" t="s">
        <v>1473</v>
      </c>
      <c r="O17" s="1334" t="s">
        <v>3956</v>
      </c>
      <c r="P17" s="1334"/>
      <c r="Q17" s="1334"/>
      <c r="R17" s="1334"/>
      <c r="S17" s="1334"/>
      <c r="T17" s="1334"/>
      <c r="U17" s="1334"/>
      <c r="V17" s="1334"/>
      <c r="W17" s="1334"/>
      <c r="X17" s="1334"/>
    </row>
    <row r="18" spans="3:24" s="512" customFormat="1" ht="20.100000000000001" customHeight="1">
      <c r="K18" s="936"/>
      <c r="L18" s="936"/>
      <c r="P18" s="515"/>
    </row>
    <row r="19" spans="3:24" s="512" customFormat="1" ht="20.100000000000001" customHeight="1">
      <c r="I19" s="513" t="s">
        <v>1482</v>
      </c>
      <c r="J19" s="514" t="s">
        <v>1483</v>
      </c>
      <c r="K19" s="2065"/>
      <c r="L19" s="2066"/>
      <c r="M19" s="512" t="s">
        <v>1473</v>
      </c>
      <c r="P19" s="515"/>
    </row>
    <row r="20" spans="3:24" s="503" customFormat="1" ht="14.25">
      <c r="P20" s="508"/>
    </row>
    <row r="21" spans="3:24" s="503" customFormat="1" ht="20.100000000000001" customHeight="1">
      <c r="I21" s="516" t="s">
        <v>1484</v>
      </c>
      <c r="K21" s="2067" t="str">
        <f>IF(K17="","",(K17-K19))</f>
        <v/>
      </c>
      <c r="L21" s="2068"/>
      <c r="P21" s="508"/>
    </row>
    <row r="22" spans="3:24" s="503" customFormat="1" ht="14.25">
      <c r="P22" s="508"/>
    </row>
    <row r="23" spans="3:24" s="517" customFormat="1" ht="14.25">
      <c r="C23" s="517" t="s">
        <v>1485</v>
      </c>
      <c r="P23" s="508"/>
    </row>
    <row r="24" spans="3:24" s="517" customFormat="1" ht="50.1" customHeight="1">
      <c r="C24" s="2046"/>
      <c r="D24" s="2047"/>
      <c r="E24" s="2047"/>
      <c r="F24" s="2047"/>
      <c r="G24" s="2047"/>
      <c r="H24" s="2047"/>
      <c r="I24" s="2047"/>
      <c r="J24" s="2047"/>
      <c r="K24" s="2047"/>
      <c r="L24" s="2047"/>
      <c r="M24" s="2048"/>
      <c r="P24" s="508"/>
    </row>
    <row r="25" spans="3:24" s="517" customFormat="1" ht="50.1" customHeight="1">
      <c r="C25" s="2049"/>
      <c r="D25" s="2050"/>
      <c r="E25" s="2050"/>
      <c r="F25" s="2050"/>
      <c r="G25" s="2050"/>
      <c r="H25" s="2050"/>
      <c r="I25" s="2050"/>
      <c r="J25" s="2050"/>
      <c r="K25" s="2050"/>
      <c r="L25" s="2050"/>
      <c r="M25" s="2051"/>
      <c r="P25" s="508"/>
    </row>
    <row r="26" spans="3:24" s="517" customFormat="1" ht="50.1" customHeight="1">
      <c r="C26" s="2049"/>
      <c r="D26" s="2050"/>
      <c r="E26" s="2050"/>
      <c r="F26" s="2050"/>
      <c r="G26" s="2050"/>
      <c r="H26" s="2050"/>
      <c r="I26" s="2050"/>
      <c r="J26" s="2050"/>
      <c r="K26" s="2050"/>
      <c r="L26" s="2050"/>
      <c r="M26" s="2051"/>
      <c r="P26" s="508"/>
    </row>
    <row r="27" spans="3:24" s="517" customFormat="1" ht="50.1" customHeight="1">
      <c r="C27" s="2049"/>
      <c r="D27" s="2050"/>
      <c r="E27" s="2050"/>
      <c r="F27" s="2050"/>
      <c r="G27" s="2050"/>
      <c r="H27" s="2050"/>
      <c r="I27" s="2050"/>
      <c r="J27" s="2050"/>
      <c r="K27" s="2050"/>
      <c r="L27" s="2050"/>
      <c r="M27" s="2051"/>
      <c r="P27" s="508"/>
    </row>
    <row r="28" spans="3:24" s="503" customFormat="1" ht="51.75" customHeight="1">
      <c r="C28" s="2049"/>
      <c r="D28" s="2050"/>
      <c r="E28" s="2050"/>
      <c r="F28" s="2050"/>
      <c r="G28" s="2050"/>
      <c r="H28" s="2050"/>
      <c r="I28" s="2050"/>
      <c r="J28" s="2050"/>
      <c r="K28" s="2050"/>
      <c r="L28" s="2050"/>
      <c r="M28" s="2051"/>
      <c r="P28" s="508"/>
    </row>
    <row r="29" spans="3:24" s="503" customFormat="1" ht="44.25" customHeight="1">
      <c r="C29" s="2052"/>
      <c r="D29" s="2053"/>
      <c r="E29" s="2053"/>
      <c r="F29" s="2053"/>
      <c r="G29" s="2053"/>
      <c r="H29" s="2053"/>
      <c r="I29" s="2053"/>
      <c r="J29" s="2053"/>
      <c r="K29" s="2053"/>
      <c r="L29" s="2053"/>
      <c r="M29" s="2054"/>
      <c r="P29" s="508"/>
    </row>
    <row r="30" spans="3:24"/>
    <row r="32" spans="3:24"/>
    <row r="34"/>
    <row r="35"/>
    <row r="36"/>
    <row r="37"/>
    <row r="38"/>
    <row r="39"/>
    <row r="40"/>
    <row r="41"/>
    <row r="42"/>
    <row r="43"/>
    <row r="44"/>
    <row r="45"/>
    <row r="46"/>
    <row r="47"/>
    <row r="48"/>
    <row r="53"/>
    <row r="63"/>
    <row r="64"/>
    <row r="66"/>
    <row r="67"/>
    <row r="68"/>
    <row r="69"/>
    <row r="70"/>
    <row r="71"/>
    <row r="72"/>
    <row r="73"/>
    <row r="74"/>
    <row r="75"/>
    <row r="76"/>
    <row r="77"/>
    <row r="78"/>
    <row r="79"/>
    <row r="80"/>
    <row r="82"/>
    <row r="83"/>
    <row r="84"/>
    <row r="90"/>
    <row r="92"/>
  </sheetData>
  <sheetProtection selectLockedCells="1"/>
  <mergeCells count="11">
    <mergeCell ref="C24:M29"/>
    <mergeCell ref="P11:V11"/>
    <mergeCell ref="A1:E1"/>
    <mergeCell ref="B2:N2"/>
    <mergeCell ref="D4:M4"/>
    <mergeCell ref="K7:L7"/>
    <mergeCell ref="K9:L9"/>
    <mergeCell ref="K15:L15"/>
    <mergeCell ref="K17:L17"/>
    <mergeCell ref="K19:L19"/>
    <mergeCell ref="K21:L21"/>
  </mergeCells>
  <phoneticPr fontId="65"/>
  <conditionalFormatting sqref="D4:M4">
    <cfRule type="containsBlanks" dxfId="19" priority="1">
      <formula>LEN(TRIM(D4))=0</formula>
    </cfRule>
  </conditionalFormatting>
  <conditionalFormatting sqref="K7:L7">
    <cfRule type="containsBlanks" dxfId="18" priority="3">
      <formula>LEN(TRIM(K7))=0</formula>
    </cfRule>
  </conditionalFormatting>
  <conditionalFormatting sqref="K9:L9">
    <cfRule type="containsBlanks" dxfId="17" priority="5">
      <formula>LEN(TRIM(K9))=0</formula>
    </cfRule>
  </conditionalFormatting>
  <conditionalFormatting sqref="K17:L17 K19:L19">
    <cfRule type="containsBlanks" dxfId="16" priority="4">
      <formula>LEN(TRIM(K17))=0</formula>
    </cfRule>
  </conditionalFormatting>
  <conditionalFormatting sqref="K21:L21">
    <cfRule type="containsBlanks" dxfId="15" priority="2">
      <formula>LEN(TRIM(K21))=0</formula>
    </cfRule>
  </conditionalFormatting>
  <printOptions horizontalCentered="1"/>
  <pageMargins left="0.70866141732283472" right="0.70866141732283472" top="0.74803149606299213" bottom="0.74803149606299213" header="0.31496062992125984" footer="0.31496062992125984"/>
  <pageSetup paperSize="9" scale="83"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669F3-7B7D-4F19-810C-7531743F2A86}">
  <sheetPr>
    <tabColor rgb="FFFF0000"/>
    <pageSetUpPr fitToPage="1"/>
  </sheetPr>
  <dimension ref="A1:BQ184"/>
  <sheetViews>
    <sheetView showGridLines="0" showZeros="0" view="pageBreakPreview" topLeftCell="A2" zoomScale="80" zoomScaleNormal="80" zoomScaleSheetLayoutView="80" workbookViewId="0">
      <selection activeCell="B3" sqref="B3"/>
    </sheetView>
  </sheetViews>
  <sheetFormatPr defaultColWidth="9" defaultRowHeight="13.5"/>
  <cols>
    <col min="1" max="1" width="3.5" style="541" customWidth="1"/>
    <col min="2" max="2" width="11.125" style="24" customWidth="1"/>
    <col min="3" max="3" width="14.125" style="24" customWidth="1"/>
    <col min="4" max="5" width="12.625" style="24" customWidth="1"/>
    <col min="6" max="6" width="19" style="24" customWidth="1"/>
    <col min="7" max="7" width="13.375" style="24" customWidth="1"/>
    <col min="8" max="9" width="12.625" style="24" customWidth="1"/>
    <col min="10" max="10" width="11.75" style="24" customWidth="1"/>
    <col min="11" max="11" width="4.375" style="24" customWidth="1"/>
    <col min="12" max="12" width="9" style="247" customWidth="1"/>
    <col min="13" max="20" width="9" style="24" customWidth="1"/>
    <col min="21" max="21" width="9.125" style="24" customWidth="1"/>
    <col min="22" max="27" width="9" style="24" customWidth="1"/>
    <col min="28" max="28" width="3.375" style="24" customWidth="1"/>
    <col min="29" max="29" width="3.875" style="24" customWidth="1"/>
    <col min="30" max="30" width="11.125" style="24" customWidth="1"/>
    <col min="31" max="31" width="14.125" style="24" customWidth="1"/>
    <col min="32" max="34" width="12.625" style="24" customWidth="1"/>
    <col min="35" max="35" width="14.125" style="24" customWidth="1"/>
    <col min="36" max="38" width="12.625" style="24" customWidth="1"/>
    <col min="39" max="39" width="3.5" style="24" customWidth="1"/>
    <col min="40" max="64" width="9" style="32" customWidth="1"/>
    <col min="65" max="65" width="9" style="24" customWidth="1"/>
    <col min="66" max="16384" width="9" style="24"/>
  </cols>
  <sheetData>
    <row r="1" spans="1:69" ht="30" customHeight="1">
      <c r="A1" s="24"/>
    </row>
    <row r="2" spans="1:69" s="9" customFormat="1" ht="12" customHeight="1">
      <c r="A2" s="542"/>
      <c r="B2" s="8"/>
      <c r="C2" s="8"/>
      <c r="D2" s="8"/>
      <c r="E2" s="8"/>
      <c r="F2" s="8"/>
      <c r="G2" s="8"/>
      <c r="H2" s="8"/>
      <c r="I2" s="8"/>
      <c r="J2" s="12"/>
      <c r="K2" s="24"/>
      <c r="L2" s="248"/>
      <c r="M2" s="11"/>
      <c r="Q2" s="26"/>
      <c r="R2" s="27"/>
      <c r="S2" s="27"/>
      <c r="T2" s="26"/>
      <c r="U2" s="28"/>
      <c r="V2" s="29"/>
      <c r="W2" s="26"/>
      <c r="X2" s="26"/>
      <c r="Y2" s="26"/>
      <c r="Z2" s="26"/>
      <c r="AA2" s="26"/>
      <c r="AB2" s="26"/>
      <c r="AC2" s="49"/>
      <c r="AD2" s="150"/>
      <c r="AE2" s="8"/>
      <c r="AF2" s="8"/>
      <c r="AG2" s="8"/>
      <c r="AH2" s="8"/>
      <c r="AI2" s="8"/>
      <c r="AJ2" s="8"/>
      <c r="AK2" s="8"/>
      <c r="AL2" s="151"/>
      <c r="AM2" s="49"/>
      <c r="AN2" s="1113"/>
      <c r="AO2" s="1113"/>
      <c r="AP2" s="1113"/>
      <c r="AQ2" s="1113"/>
      <c r="AR2" s="1113"/>
      <c r="AS2" s="1113"/>
      <c r="AT2" s="1113"/>
      <c r="AU2" s="1113"/>
      <c r="AV2" s="1113"/>
      <c r="AW2" s="1113"/>
      <c r="AX2" s="1113"/>
      <c r="AY2" s="1113"/>
      <c r="AZ2" s="1113"/>
      <c r="BA2" s="1113"/>
      <c r="BB2" s="1113"/>
      <c r="BC2" s="1113"/>
      <c r="BD2" s="1113"/>
      <c r="BE2" s="1113"/>
      <c r="BF2" s="1113"/>
      <c r="BG2" s="1113"/>
      <c r="BH2" s="1113"/>
      <c r="BI2" s="1113"/>
      <c r="BJ2" s="1113"/>
      <c r="BK2" s="1113"/>
      <c r="BL2" s="1113"/>
    </row>
    <row r="3" spans="1:69" s="9" customFormat="1" ht="18" customHeight="1">
      <c r="A3" s="542"/>
      <c r="B3" s="149" t="s">
        <v>3949</v>
      </c>
      <c r="D3" s="8"/>
      <c r="E3" s="8"/>
      <c r="F3" s="8"/>
      <c r="G3" s="8"/>
      <c r="H3" s="8"/>
      <c r="I3" s="8"/>
      <c r="J3" s="151"/>
      <c r="K3" s="24"/>
      <c r="L3" s="248"/>
      <c r="M3" s="11"/>
      <c r="Q3" s="26"/>
      <c r="R3" s="27"/>
      <c r="S3" s="27"/>
      <c r="T3" s="26"/>
      <c r="U3" s="28"/>
      <c r="V3" s="29"/>
      <c r="W3" s="26"/>
      <c r="X3" s="26"/>
      <c r="Y3" s="26"/>
      <c r="Z3" s="26"/>
      <c r="AA3" s="26"/>
      <c r="AB3" s="26"/>
      <c r="AC3" s="49"/>
      <c r="AD3" s="150"/>
      <c r="AE3" s="8"/>
      <c r="AF3" s="8"/>
      <c r="AG3" s="8"/>
      <c r="AH3" s="8"/>
      <c r="AI3" s="8"/>
      <c r="AJ3" s="8"/>
      <c r="AK3" s="8"/>
      <c r="AL3" s="151"/>
      <c r="AM3" s="49"/>
      <c r="AN3" s="1113"/>
      <c r="AO3" s="1113"/>
      <c r="AP3" s="1113"/>
      <c r="AQ3" s="1113"/>
      <c r="AR3" s="1113"/>
      <c r="AS3" s="1113"/>
      <c r="AT3" s="1113"/>
      <c r="AU3" s="1113"/>
      <c r="AV3" s="1113"/>
      <c r="AW3" s="1113"/>
      <c r="AX3" s="1113"/>
      <c r="AY3" s="1113"/>
      <c r="AZ3" s="1113"/>
      <c r="BA3" s="1113"/>
      <c r="BB3" s="1113"/>
      <c r="BC3" s="1113"/>
      <c r="BD3" s="1113"/>
      <c r="BE3" s="1113"/>
      <c r="BF3" s="1113"/>
      <c r="BG3" s="1113"/>
      <c r="BH3" s="1113"/>
      <c r="BI3" s="1113"/>
      <c r="BJ3" s="1113"/>
      <c r="BK3" s="1113"/>
      <c r="BL3" s="1113"/>
    </row>
    <row r="4" spans="1:69" s="9" customFormat="1" ht="39.75" customHeight="1">
      <c r="A4" s="542"/>
      <c r="B4" s="1526" t="s">
        <v>3950</v>
      </c>
      <c r="C4" s="1527"/>
      <c r="D4" s="1527"/>
      <c r="E4" s="1527"/>
      <c r="F4" s="1527"/>
      <c r="G4" s="1527"/>
      <c r="H4" s="1527"/>
      <c r="I4" s="1527"/>
      <c r="J4" s="1527"/>
      <c r="K4" s="24"/>
      <c r="L4" s="248"/>
      <c r="M4" s="11"/>
      <c r="N4" s="10"/>
      <c r="O4" s="10"/>
      <c r="P4" s="10"/>
      <c r="Q4" s="30"/>
      <c r="R4" s="27"/>
      <c r="S4" s="27"/>
      <c r="T4" s="30"/>
      <c r="U4" s="28"/>
      <c r="V4" s="1114"/>
      <c r="W4" s="26"/>
      <c r="X4" s="26"/>
      <c r="Y4" s="26"/>
      <c r="Z4" s="26"/>
      <c r="AA4" s="26"/>
      <c r="AB4" s="26"/>
      <c r="AC4" s="49"/>
      <c r="AD4" s="1115"/>
      <c r="AE4" s="1115"/>
      <c r="AF4" s="1115"/>
      <c r="AG4" s="1115"/>
      <c r="AH4" s="1115"/>
      <c r="AI4" s="1115"/>
      <c r="AJ4" s="1115"/>
      <c r="AK4" s="1115"/>
      <c r="AL4" s="1115"/>
      <c r="AM4" s="49"/>
      <c r="AN4" s="1113"/>
      <c r="AO4" s="1113"/>
      <c r="AP4" s="1113"/>
      <c r="AQ4" s="1113"/>
      <c r="AR4" s="1113"/>
      <c r="AS4" s="1113"/>
      <c r="AT4" s="1113"/>
      <c r="AU4" s="1113"/>
      <c r="AV4" s="1113"/>
      <c r="BB4" s="1113"/>
      <c r="BC4" s="1113"/>
      <c r="BD4" s="1113"/>
      <c r="BE4" s="1113"/>
      <c r="BF4" s="1113"/>
      <c r="BG4" s="1113"/>
      <c r="BH4" s="1113"/>
      <c r="BI4" s="1113"/>
      <c r="BJ4" s="1113"/>
      <c r="BK4" s="1113"/>
      <c r="BL4" s="1113"/>
      <c r="BM4" s="1113"/>
      <c r="BN4" s="1113"/>
      <c r="BO4" s="1113"/>
      <c r="BP4" s="1113"/>
      <c r="BQ4" s="1113"/>
    </row>
    <row r="5" spans="1:69" s="9" customFormat="1" ht="11.25" customHeight="1" thickBot="1">
      <c r="A5" s="542"/>
      <c r="B5" s="1527"/>
      <c r="C5" s="1527"/>
      <c r="D5" s="1527"/>
      <c r="E5" s="1527"/>
      <c r="F5" s="1527"/>
      <c r="G5" s="1527"/>
      <c r="H5" s="1527"/>
      <c r="I5" s="1527"/>
      <c r="J5" s="1527"/>
      <c r="L5" s="248"/>
      <c r="M5" s="11"/>
      <c r="N5" s="10"/>
      <c r="O5" s="10"/>
      <c r="P5" s="10"/>
      <c r="Q5" s="30"/>
      <c r="R5" s="27"/>
      <c r="S5" s="27"/>
      <c r="T5" s="30"/>
      <c r="U5" s="28"/>
      <c r="V5" s="29"/>
      <c r="W5" s="26"/>
      <c r="X5" s="26"/>
      <c r="Y5" s="26"/>
      <c r="Z5" s="26"/>
      <c r="AA5" s="26"/>
      <c r="AB5" s="26"/>
      <c r="AC5" s="49"/>
      <c r="AD5" s="1115"/>
      <c r="AE5" s="1115"/>
      <c r="AF5" s="1115"/>
      <c r="AG5" s="1115"/>
      <c r="AH5" s="1115"/>
      <c r="AI5" s="1115"/>
      <c r="AJ5" s="1115"/>
      <c r="AK5" s="1115"/>
      <c r="AL5" s="1115"/>
      <c r="AM5" s="49"/>
      <c r="AN5" s="1113"/>
      <c r="AO5" s="1113"/>
      <c r="AP5" s="32"/>
      <c r="AQ5" s="1113"/>
      <c r="AR5" s="1113"/>
      <c r="AS5" s="1113"/>
      <c r="AT5" s="1113"/>
      <c r="AU5" s="1113"/>
      <c r="AV5" s="1113"/>
      <c r="BB5" s="1113"/>
      <c r="BC5" s="1113"/>
      <c r="BD5" s="1113"/>
      <c r="BE5" s="1113"/>
      <c r="BF5" s="1113"/>
      <c r="BG5" s="1113"/>
      <c r="BH5" s="1113"/>
      <c r="BI5" s="1113"/>
      <c r="BJ5" s="1113"/>
      <c r="BK5" s="1113"/>
      <c r="BL5" s="1113"/>
      <c r="BM5" s="1113"/>
      <c r="BN5" s="1113"/>
      <c r="BO5" s="1113"/>
      <c r="BP5" s="1113"/>
      <c r="BQ5" s="1113"/>
    </row>
    <row r="6" spans="1:69" s="9" customFormat="1" ht="27.75" customHeight="1" thickBot="1">
      <c r="A6" s="542"/>
      <c r="B6" s="180" t="s">
        <v>1218</v>
      </c>
      <c r="C6" s="1528" t="str">
        <f>IF(応募申請書!$H$33="","",応募申請書!$H$33)</f>
        <v/>
      </c>
      <c r="D6" s="1529"/>
      <c r="E6" s="1529"/>
      <c r="F6" s="1529"/>
      <c r="G6" s="1529"/>
      <c r="H6" s="1529"/>
      <c r="I6" s="1529"/>
      <c r="J6" s="1530"/>
      <c r="L6" s="248"/>
      <c r="M6" s="11"/>
      <c r="N6" s="11"/>
      <c r="O6" s="11"/>
      <c r="P6" s="11"/>
      <c r="Q6" s="31"/>
      <c r="R6" s="27"/>
      <c r="S6" s="27"/>
      <c r="T6" s="31"/>
      <c r="U6" s="28"/>
      <c r="V6" s="29"/>
      <c r="W6" s="26"/>
      <c r="X6" s="26"/>
      <c r="Y6" s="26"/>
      <c r="Z6" s="26"/>
      <c r="AA6" s="26"/>
      <c r="AB6" s="26"/>
      <c r="AC6" s="49"/>
      <c r="AE6" s="152"/>
      <c r="AF6" s="152"/>
      <c r="AG6" s="152"/>
      <c r="AH6" s="152"/>
      <c r="AI6" s="152"/>
      <c r="AJ6" s="152"/>
      <c r="AK6" s="152"/>
      <c r="AL6" s="1115"/>
      <c r="AM6" s="49"/>
      <c r="AN6" s="32"/>
      <c r="AO6" s="32"/>
      <c r="AQ6" s="32"/>
      <c r="AR6" s="32"/>
      <c r="AS6" s="32"/>
      <c r="AT6" s="32"/>
      <c r="AU6" s="32"/>
      <c r="AV6" s="1113"/>
      <c r="BB6" s="1113"/>
      <c r="BC6" s="1113"/>
      <c r="BD6" s="1113"/>
      <c r="BE6" s="1113"/>
      <c r="BF6" s="1113"/>
      <c r="BG6" s="1113"/>
      <c r="BH6" s="1113"/>
      <c r="BI6" s="1113"/>
      <c r="BJ6" s="1113"/>
      <c r="BK6" s="1113"/>
      <c r="BL6" s="1113"/>
      <c r="BM6" s="1113"/>
      <c r="BN6" s="1113"/>
      <c r="BO6" s="1113"/>
      <c r="BP6" s="1113"/>
      <c r="BQ6" s="1113"/>
    </row>
    <row r="7" spans="1:69" ht="18" customHeight="1">
      <c r="B7" s="1502" t="s">
        <v>1529</v>
      </c>
      <c r="C7" s="1464" t="s">
        <v>2</v>
      </c>
      <c r="D7" s="684" t="s">
        <v>75</v>
      </c>
      <c r="E7" s="1508"/>
      <c r="F7" s="1509"/>
      <c r="G7" s="1509"/>
      <c r="H7" s="1509"/>
      <c r="I7" s="1509"/>
      <c r="J7" s="1510"/>
      <c r="K7" s="685"/>
      <c r="L7" s="686"/>
      <c r="M7" s="686"/>
      <c r="N7" s="11"/>
      <c r="O7" s="11"/>
      <c r="P7" s="11"/>
      <c r="Q7" s="31"/>
      <c r="R7" s="27"/>
      <c r="S7" s="27"/>
      <c r="T7" s="31"/>
      <c r="U7" s="28"/>
      <c r="V7" s="29"/>
      <c r="W7" s="25"/>
      <c r="X7" s="25"/>
      <c r="Y7" s="25"/>
      <c r="Z7" s="25"/>
      <c r="AA7" s="25"/>
      <c r="AB7" s="25"/>
      <c r="AC7" s="48"/>
      <c r="AD7" s="1519"/>
      <c r="AE7" s="1519"/>
      <c r="AF7" s="1519"/>
      <c r="AG7" s="1519"/>
      <c r="AH7" s="1519"/>
      <c r="AI7" s="1519"/>
      <c r="AJ7" s="1519"/>
      <c r="AK7" s="1519"/>
      <c r="AL7" s="1115"/>
      <c r="AM7" s="48"/>
    </row>
    <row r="8" spans="1:69" ht="18" customHeight="1">
      <c r="B8" s="1502"/>
      <c r="C8" s="1477"/>
      <c r="D8" s="687" t="s">
        <v>3</v>
      </c>
      <c r="E8" s="1508" t="str">
        <f>IF(応募申請書!$T$13="","",応募申請書!$T$13)</f>
        <v/>
      </c>
      <c r="F8" s="1509"/>
      <c r="G8" s="1509"/>
      <c r="H8" s="1509"/>
      <c r="I8" s="1509"/>
      <c r="J8" s="1510"/>
      <c r="K8" s="685"/>
      <c r="L8" s="686"/>
      <c r="M8" s="686"/>
      <c r="N8" s="11"/>
      <c r="O8" s="11"/>
      <c r="P8" s="11"/>
      <c r="Q8" s="31"/>
      <c r="R8" s="27"/>
      <c r="S8" s="27"/>
      <c r="T8" s="31"/>
      <c r="U8" s="28"/>
      <c r="V8" s="29"/>
      <c r="W8" s="25"/>
      <c r="X8" s="25"/>
      <c r="Y8" s="25"/>
      <c r="Z8" s="25"/>
      <c r="AA8" s="25"/>
      <c r="AB8" s="25"/>
      <c r="AC8" s="48"/>
      <c r="AD8" s="1519"/>
      <c r="AE8" s="1519"/>
      <c r="AF8" s="1519"/>
      <c r="AG8" s="1519"/>
      <c r="AH8" s="1519"/>
      <c r="AI8" s="1519"/>
      <c r="AJ8" s="1519"/>
      <c r="AK8" s="1519"/>
      <c r="AL8" s="1115"/>
      <c r="AM8" s="48"/>
    </row>
    <row r="9" spans="1:69" ht="18" customHeight="1">
      <c r="B9" s="1502"/>
      <c r="C9" s="1477"/>
      <c r="D9" s="687" t="s">
        <v>4</v>
      </c>
      <c r="E9" s="1508" t="str">
        <f>IF(応募申請書!$T$11="","",応募申請書!$T$11)</f>
        <v/>
      </c>
      <c r="F9" s="1509"/>
      <c r="G9" s="1509"/>
      <c r="H9" s="1509"/>
      <c r="I9" s="1509"/>
      <c r="J9" s="1510"/>
      <c r="K9" s="685"/>
      <c r="L9" s="685"/>
      <c r="M9" s="688"/>
      <c r="N9" s="248"/>
      <c r="O9" s="248"/>
      <c r="P9" s="11"/>
      <c r="Q9" s="31"/>
      <c r="R9" s="27"/>
      <c r="S9" s="27"/>
      <c r="T9" s="31"/>
      <c r="U9" s="28"/>
      <c r="V9" s="29"/>
      <c r="W9" s="25"/>
      <c r="X9" s="25"/>
      <c r="Y9" s="25"/>
      <c r="Z9" s="25"/>
      <c r="AA9" s="25"/>
      <c r="AB9" s="25"/>
      <c r="AC9" s="48"/>
      <c r="AD9" s="8"/>
      <c r="AE9" s="8"/>
      <c r="AF9" s="8"/>
      <c r="AG9" s="8"/>
      <c r="AH9" s="8"/>
      <c r="AI9" s="8"/>
      <c r="AJ9" s="8"/>
      <c r="AK9" s="8"/>
      <c r="AL9" s="1115"/>
      <c r="AM9" s="48"/>
    </row>
    <row r="10" spans="1:69" ht="18" customHeight="1">
      <c r="B10" s="1502"/>
      <c r="C10" s="1477"/>
      <c r="D10" s="687" t="s">
        <v>5</v>
      </c>
      <c r="E10" s="1478"/>
      <c r="F10" s="1479"/>
      <c r="G10" s="1479"/>
      <c r="H10" s="1479"/>
      <c r="I10" s="1479"/>
      <c r="J10" s="1480"/>
      <c r="K10" s="685"/>
      <c r="L10" s="685"/>
      <c r="M10" s="688"/>
      <c r="N10" s="248"/>
      <c r="O10" s="248"/>
      <c r="Q10" s="25"/>
      <c r="R10" s="27"/>
      <c r="S10" s="27"/>
      <c r="T10" s="25"/>
      <c r="U10" s="28"/>
      <c r="V10" s="29"/>
      <c r="W10" s="25"/>
      <c r="X10" s="25"/>
      <c r="Y10" s="25"/>
      <c r="Z10" s="25"/>
      <c r="AA10" s="25"/>
      <c r="AB10" s="25"/>
      <c r="AC10" s="48"/>
      <c r="AD10" s="8"/>
      <c r="AE10" s="8"/>
      <c r="AF10" s="8"/>
      <c r="AG10" s="8"/>
      <c r="AH10" s="8"/>
      <c r="AI10" s="8"/>
      <c r="AJ10" s="8"/>
      <c r="AK10" s="8"/>
      <c r="AL10" s="1115"/>
      <c r="AM10" s="48"/>
      <c r="AP10" s="1113"/>
    </row>
    <row r="11" spans="1:69" ht="18" customHeight="1">
      <c r="B11" s="1502"/>
      <c r="C11" s="1477" t="s">
        <v>0</v>
      </c>
      <c r="D11" s="687" t="s">
        <v>6</v>
      </c>
      <c r="E11" s="1523"/>
      <c r="F11" s="1524"/>
      <c r="G11" s="1524"/>
      <c r="H11" s="1524"/>
      <c r="I11" s="1524"/>
      <c r="J11" s="1525"/>
      <c r="K11" s="685"/>
      <c r="L11" s="685"/>
      <c r="M11" s="688"/>
      <c r="N11" s="248"/>
      <c r="O11" s="248"/>
      <c r="Q11" s="25"/>
      <c r="R11" s="27"/>
      <c r="S11" s="27"/>
      <c r="T11" s="25"/>
      <c r="U11" s="28"/>
      <c r="V11" s="29"/>
      <c r="W11" s="25"/>
      <c r="X11" s="25"/>
      <c r="Y11" s="25"/>
      <c r="Z11" s="25"/>
      <c r="AA11" s="25"/>
      <c r="AB11" s="25"/>
      <c r="AC11" s="48"/>
      <c r="AD11" s="8"/>
      <c r="AE11" s="8"/>
      <c r="AF11" s="8"/>
      <c r="AG11" s="8"/>
      <c r="AH11" s="8"/>
      <c r="AI11" s="8"/>
      <c r="AJ11" s="8"/>
      <c r="AK11" s="8"/>
      <c r="AL11" s="1115"/>
      <c r="AM11" s="48"/>
    </row>
    <row r="12" spans="1:69" ht="18" customHeight="1">
      <c r="B12" s="1502"/>
      <c r="C12" s="1477"/>
      <c r="D12" s="687" t="s">
        <v>7</v>
      </c>
      <c r="E12" s="1523"/>
      <c r="F12" s="1524"/>
      <c r="G12" s="1524"/>
      <c r="H12" s="1524"/>
      <c r="I12" s="1524"/>
      <c r="J12" s="1525"/>
      <c r="K12" s="685"/>
      <c r="L12" s="688"/>
      <c r="M12" s="688"/>
      <c r="N12" s="248"/>
      <c r="O12" s="248"/>
      <c r="Q12" s="25"/>
      <c r="R12" s="27"/>
      <c r="S12" s="27"/>
      <c r="T12" s="25"/>
      <c r="U12" s="28"/>
      <c r="V12" s="29"/>
      <c r="W12" s="25"/>
      <c r="X12" s="25"/>
      <c r="Y12" s="25"/>
      <c r="Z12" s="25"/>
      <c r="AA12" s="25"/>
      <c r="AB12" s="25"/>
      <c r="AC12" s="48"/>
      <c r="AD12" s="8"/>
      <c r="AE12" s="8"/>
      <c r="AF12" s="8"/>
      <c r="AG12" s="8"/>
      <c r="AH12" s="8"/>
      <c r="AI12" s="8"/>
      <c r="AJ12" s="8"/>
      <c r="AK12" s="8"/>
      <c r="AL12" s="1115"/>
      <c r="AM12" s="48"/>
    </row>
    <row r="13" spans="1:69" ht="18" customHeight="1">
      <c r="B13" s="1502"/>
      <c r="C13" s="1477"/>
      <c r="D13" s="687" t="s">
        <v>8</v>
      </c>
      <c r="E13" s="1523"/>
      <c r="F13" s="1524"/>
      <c r="G13" s="1524"/>
      <c r="H13" s="1524"/>
      <c r="I13" s="1524"/>
      <c r="J13" s="1525"/>
      <c r="K13" s="685"/>
      <c r="L13" s="688"/>
      <c r="M13" s="688"/>
      <c r="N13" s="248"/>
      <c r="O13" s="248"/>
      <c r="Q13" s="25"/>
      <c r="R13" s="27"/>
      <c r="S13" s="27"/>
      <c r="T13" s="25"/>
      <c r="U13" s="28"/>
      <c r="V13" s="29"/>
      <c r="W13" s="25"/>
      <c r="X13" s="25"/>
      <c r="Y13" s="25"/>
      <c r="Z13" s="25"/>
      <c r="AA13" s="25"/>
      <c r="AB13" s="25"/>
      <c r="AC13" s="48"/>
      <c r="AD13" s="8"/>
      <c r="AE13" s="8"/>
      <c r="AF13" s="8"/>
      <c r="AG13" s="8"/>
      <c r="AH13" s="8"/>
      <c r="AI13" s="8"/>
      <c r="AJ13" s="8"/>
      <c r="AK13" s="8"/>
      <c r="AL13" s="1115"/>
      <c r="AM13" s="48"/>
    </row>
    <row r="14" spans="1:69" ht="18" customHeight="1">
      <c r="B14" s="1502"/>
      <c r="C14" s="1462" t="s">
        <v>1530</v>
      </c>
      <c r="D14" s="687" t="s">
        <v>10</v>
      </c>
      <c r="E14" s="1520"/>
      <c r="F14" s="1521"/>
      <c r="G14" s="1521"/>
      <c r="H14" s="1521"/>
      <c r="I14" s="1521"/>
      <c r="J14" s="1522"/>
      <c r="K14" s="685"/>
      <c r="L14" s="1293"/>
      <c r="M14" s="1294"/>
      <c r="N14" s="248"/>
      <c r="O14" s="248"/>
      <c r="Q14" s="25"/>
      <c r="R14" s="27"/>
      <c r="S14" s="27"/>
      <c r="T14" s="25"/>
      <c r="U14" s="28"/>
      <c r="V14" s="29"/>
      <c r="W14" s="25"/>
      <c r="X14" s="25"/>
      <c r="Y14" s="25"/>
      <c r="Z14" s="25"/>
      <c r="AA14" s="25"/>
      <c r="AB14" s="25"/>
      <c r="AC14" s="48"/>
      <c r="AD14" s="8"/>
      <c r="AE14" s="8"/>
      <c r="AF14" s="8"/>
      <c r="AG14" s="8"/>
      <c r="AH14" s="8"/>
      <c r="AI14" s="8"/>
      <c r="AJ14" s="8"/>
      <c r="AK14" s="8"/>
      <c r="AL14" s="1115"/>
      <c r="AM14" s="48"/>
    </row>
    <row r="15" spans="1:69" ht="18" customHeight="1">
      <c r="B15" s="1502"/>
      <c r="C15" s="1463"/>
      <c r="D15" s="687" t="s">
        <v>11</v>
      </c>
      <c r="E15" s="1523"/>
      <c r="F15" s="1524"/>
      <c r="G15" s="1524"/>
      <c r="H15" s="1524"/>
      <c r="I15" s="1524"/>
      <c r="J15" s="1525"/>
      <c r="K15" s="685"/>
      <c r="L15" s="1515" t="s">
        <v>1756</v>
      </c>
      <c r="M15" s="1515"/>
      <c r="N15" s="1515"/>
      <c r="O15" s="1515"/>
      <c r="P15" s="1515"/>
      <c r="Q15" s="1515"/>
      <c r="R15" s="1515"/>
      <c r="S15" s="1515"/>
      <c r="T15" s="1515"/>
      <c r="U15" s="1515"/>
      <c r="V15" s="29"/>
      <c r="W15" s="25"/>
      <c r="X15" s="25"/>
      <c r="Y15" s="25"/>
      <c r="Z15" s="25"/>
      <c r="AA15" s="25"/>
      <c r="AB15" s="25"/>
      <c r="AC15" s="48"/>
      <c r="AE15" s="1128"/>
      <c r="AF15" s="1128"/>
      <c r="AG15" s="1128"/>
      <c r="AH15" s="1128"/>
      <c r="AI15" s="1128"/>
      <c r="AJ15" s="1128"/>
      <c r="AK15" s="1128"/>
      <c r="AL15" s="1128"/>
      <c r="AM15" s="48"/>
    </row>
    <row r="16" spans="1:69" ht="18" customHeight="1">
      <c r="B16" s="1502"/>
      <c r="C16" s="1463"/>
      <c r="D16" s="687" t="s">
        <v>6</v>
      </c>
      <c r="E16" s="1516"/>
      <c r="F16" s="1517"/>
      <c r="G16" s="1517"/>
      <c r="H16" s="1517"/>
      <c r="I16" s="1517"/>
      <c r="J16" s="1518"/>
      <c r="K16" s="685"/>
      <c r="L16" s="1515"/>
      <c r="M16" s="1515"/>
      <c r="N16" s="1515"/>
      <c r="O16" s="1515"/>
      <c r="P16" s="1515"/>
      <c r="Q16" s="1515"/>
      <c r="R16" s="1515"/>
      <c r="S16" s="1515"/>
      <c r="T16" s="1515"/>
      <c r="U16" s="1515"/>
      <c r="V16" s="29"/>
      <c r="W16" s="25"/>
      <c r="X16" s="25"/>
      <c r="Y16" s="25"/>
      <c r="Z16" s="25"/>
      <c r="AA16" s="25"/>
      <c r="AB16" s="25"/>
      <c r="AC16" s="48"/>
      <c r="AD16" s="1128"/>
      <c r="AE16" s="1128"/>
      <c r="AF16" s="1128"/>
      <c r="AG16" s="1128"/>
      <c r="AH16" s="1128"/>
      <c r="AI16" s="1128"/>
      <c r="AJ16" s="1128"/>
      <c r="AK16" s="1128"/>
      <c r="AL16" s="1128"/>
      <c r="AM16" s="48"/>
    </row>
    <row r="17" spans="1:69" s="32" customFormat="1" ht="18" customHeight="1">
      <c r="A17" s="541"/>
      <c r="B17" s="1502"/>
      <c r="C17" s="1463"/>
      <c r="D17" s="687" t="s">
        <v>9</v>
      </c>
      <c r="E17" s="1516"/>
      <c r="F17" s="1517"/>
      <c r="G17" s="1517"/>
      <c r="H17" s="1517"/>
      <c r="I17" s="1517"/>
      <c r="J17" s="1518"/>
      <c r="K17" s="685"/>
      <c r="L17" s="1515"/>
      <c r="M17" s="1515"/>
      <c r="N17" s="1515"/>
      <c r="O17" s="1515"/>
      <c r="P17" s="1515"/>
      <c r="Q17" s="1515"/>
      <c r="R17" s="1515"/>
      <c r="S17" s="1515"/>
      <c r="T17" s="1515"/>
      <c r="U17" s="1515"/>
      <c r="V17" s="29"/>
      <c r="W17" s="25"/>
      <c r="X17" s="25"/>
      <c r="Y17" s="25"/>
      <c r="Z17" s="25"/>
      <c r="AA17" s="25"/>
      <c r="AB17" s="25"/>
      <c r="AC17" s="48"/>
      <c r="AD17" s="1128"/>
      <c r="AE17" s="1128"/>
      <c r="AF17" s="1128"/>
      <c r="AG17" s="1128"/>
      <c r="AH17" s="1128"/>
      <c r="AI17" s="1128"/>
      <c r="AJ17" s="1128"/>
      <c r="AK17" s="1128"/>
      <c r="AL17" s="1128"/>
      <c r="AM17" s="48"/>
      <c r="BM17" s="24"/>
      <c r="BN17" s="24"/>
      <c r="BO17" s="24"/>
      <c r="BP17" s="24"/>
      <c r="BQ17" s="24"/>
    </row>
    <row r="18" spans="1:69" s="32" customFormat="1" ht="18" customHeight="1">
      <c r="A18" s="541"/>
      <c r="B18" s="1502"/>
      <c r="C18" s="1463"/>
      <c r="D18" s="687" t="s">
        <v>8</v>
      </c>
      <c r="E18" s="1516"/>
      <c r="F18" s="1517"/>
      <c r="G18" s="1517"/>
      <c r="H18" s="1517"/>
      <c r="I18" s="1517"/>
      <c r="J18" s="1518"/>
      <c r="K18" s="685"/>
      <c r="L18" s="1515"/>
      <c r="M18" s="1515"/>
      <c r="N18" s="1515"/>
      <c r="O18" s="1515"/>
      <c r="P18" s="1515"/>
      <c r="Q18" s="1515"/>
      <c r="R18" s="1515"/>
      <c r="S18" s="1515"/>
      <c r="T18" s="1515"/>
      <c r="U18" s="1515"/>
      <c r="V18" s="29"/>
      <c r="W18" s="25"/>
      <c r="X18" s="25"/>
      <c r="Y18" s="25"/>
      <c r="Z18" s="25"/>
      <c r="AA18" s="25"/>
      <c r="AB18" s="25"/>
      <c r="AC18" s="48"/>
      <c r="AD18" s="1128"/>
      <c r="AE18" s="1128"/>
      <c r="AF18" s="1128"/>
      <c r="AG18" s="1128"/>
      <c r="AH18" s="1128"/>
      <c r="AI18" s="1128"/>
      <c r="AJ18" s="1128"/>
      <c r="AK18" s="1128"/>
      <c r="AL18" s="1128"/>
      <c r="AM18" s="48"/>
      <c r="AP18" s="1113"/>
      <c r="BM18" s="24"/>
      <c r="BN18" s="24"/>
      <c r="BO18" s="24"/>
      <c r="BP18" s="24"/>
      <c r="BQ18" s="24"/>
    </row>
    <row r="19" spans="1:69" s="32" customFormat="1" ht="18" customHeight="1">
      <c r="A19" s="541"/>
      <c r="B19" s="1502"/>
      <c r="C19" s="1463"/>
      <c r="D19" s="687" t="s">
        <v>1175</v>
      </c>
      <c r="E19" s="689"/>
      <c r="F19" s="1481"/>
      <c r="G19" s="1482"/>
      <c r="H19" s="1482"/>
      <c r="I19" s="1482"/>
      <c r="J19" s="1483"/>
      <c r="K19" s="685"/>
      <c r="L19" s="1515"/>
      <c r="M19" s="1515"/>
      <c r="N19" s="1515"/>
      <c r="O19" s="1515"/>
      <c r="P19" s="1515"/>
      <c r="Q19" s="1515"/>
      <c r="R19" s="1515"/>
      <c r="S19" s="1515"/>
      <c r="T19" s="1515"/>
      <c r="U19" s="1515"/>
      <c r="V19" s="29"/>
      <c r="W19" s="25"/>
      <c r="X19" s="25"/>
      <c r="Y19" s="25"/>
      <c r="Z19" s="25"/>
      <c r="AA19" s="25"/>
      <c r="AB19" s="25"/>
      <c r="AC19" s="48"/>
      <c r="AD19" s="1128"/>
      <c r="AE19" s="1128"/>
      <c r="AF19" s="1128"/>
      <c r="AG19" s="1128"/>
      <c r="AH19" s="1128"/>
      <c r="AI19" s="1128"/>
      <c r="AJ19" s="1128"/>
      <c r="AK19" s="1128"/>
      <c r="AL19" s="1128"/>
      <c r="AM19" s="48"/>
      <c r="BM19" s="24"/>
      <c r="BN19" s="24"/>
      <c r="BO19" s="24"/>
      <c r="BP19" s="24"/>
      <c r="BQ19" s="24"/>
    </row>
    <row r="20" spans="1:69" s="32" customFormat="1" ht="18" customHeight="1">
      <c r="A20" s="541"/>
      <c r="B20" s="1502"/>
      <c r="C20" s="1463"/>
      <c r="D20" s="687" t="s">
        <v>12</v>
      </c>
      <c r="E20" s="1481"/>
      <c r="F20" s="1482"/>
      <c r="G20" s="1482"/>
      <c r="H20" s="1482"/>
      <c r="I20" s="1482"/>
      <c r="J20" s="1483"/>
      <c r="K20" s="685"/>
      <c r="L20" s="685"/>
      <c r="M20" s="685"/>
      <c r="N20" s="24"/>
      <c r="O20" s="24"/>
      <c r="P20" s="24"/>
      <c r="Q20" s="25"/>
      <c r="R20" s="27"/>
      <c r="S20" s="27"/>
      <c r="T20" s="25"/>
      <c r="U20" s="28"/>
      <c r="V20" s="29"/>
      <c r="W20" s="25"/>
      <c r="X20" s="25"/>
      <c r="Y20" s="25"/>
      <c r="Z20" s="25"/>
      <c r="AA20" s="25"/>
      <c r="AB20" s="25"/>
      <c r="AC20" s="48"/>
      <c r="AD20" s="1128"/>
      <c r="AE20" s="1128"/>
      <c r="AF20" s="1128"/>
      <c r="AG20" s="1128"/>
      <c r="AH20" s="1128"/>
      <c r="AI20" s="1128"/>
      <c r="AJ20" s="1128"/>
      <c r="AK20" s="1128"/>
      <c r="AL20" s="1128"/>
      <c r="AM20" s="48"/>
      <c r="BM20" s="24"/>
      <c r="BN20" s="24"/>
      <c r="BO20" s="24"/>
      <c r="BP20" s="24"/>
      <c r="BQ20" s="24"/>
    </row>
    <row r="21" spans="1:69" s="32" customFormat="1" ht="18" customHeight="1" thickBot="1">
      <c r="A21" s="541"/>
      <c r="B21" s="1531"/>
      <c r="C21" s="1532"/>
      <c r="D21" s="690" t="s">
        <v>1</v>
      </c>
      <c r="E21" s="1533"/>
      <c r="F21" s="1488"/>
      <c r="G21" s="1488"/>
      <c r="H21" s="1488"/>
      <c r="I21" s="1488"/>
      <c r="J21" s="1489"/>
      <c r="K21" s="685"/>
      <c r="L21" s="685"/>
      <c r="M21" s="685"/>
      <c r="N21" s="24"/>
      <c r="O21" s="24"/>
      <c r="P21" s="24"/>
      <c r="Q21" s="25"/>
      <c r="R21" s="27"/>
      <c r="S21" s="27"/>
      <c r="T21" s="25"/>
      <c r="U21" s="28"/>
      <c r="V21" s="29"/>
      <c r="W21" s="25"/>
      <c r="X21" s="25"/>
      <c r="Y21" s="25"/>
      <c r="Z21" s="25"/>
      <c r="AA21" s="25"/>
      <c r="AB21" s="25"/>
      <c r="AC21" s="48"/>
      <c r="AD21" s="1115"/>
      <c r="AE21" s="1115"/>
      <c r="AF21" s="1115"/>
      <c r="AG21" s="1115"/>
      <c r="AH21" s="1115"/>
      <c r="AI21" s="1115"/>
      <c r="AJ21" s="1115"/>
      <c r="AK21" s="1115"/>
      <c r="AL21" s="1115"/>
      <c r="AM21" s="48"/>
      <c r="BM21" s="24"/>
      <c r="BN21" s="24"/>
      <c r="BO21" s="24"/>
      <c r="BP21" s="24"/>
      <c r="BQ21" s="24"/>
    </row>
    <row r="22" spans="1:69" s="32" customFormat="1" ht="18" customHeight="1">
      <c r="A22" s="541"/>
      <c r="B22" s="1501" t="s">
        <v>1531</v>
      </c>
      <c r="C22" s="1505" t="s">
        <v>2</v>
      </c>
      <c r="D22" s="691" t="s">
        <v>75</v>
      </c>
      <c r="E22" s="1508"/>
      <c r="F22" s="1509"/>
      <c r="G22" s="1509"/>
      <c r="H22" s="1509"/>
      <c r="I22" s="1509"/>
      <c r="J22" s="1510"/>
      <c r="K22" s="685"/>
      <c r="L22" s="685"/>
      <c r="M22" s="685"/>
      <c r="N22" s="24"/>
      <c r="O22" s="24"/>
      <c r="P22" s="24"/>
      <c r="Q22" s="25"/>
      <c r="R22" s="27"/>
      <c r="S22" s="27"/>
      <c r="T22" s="25"/>
      <c r="U22" s="28"/>
      <c r="V22" s="29"/>
      <c r="W22" s="25"/>
      <c r="X22" s="25"/>
      <c r="Y22" s="25"/>
      <c r="Z22" s="25"/>
      <c r="AA22" s="25"/>
      <c r="AB22" s="25"/>
      <c r="AC22" s="48"/>
      <c r="AD22" s="1115"/>
      <c r="AE22" s="1115"/>
      <c r="AF22" s="1115"/>
      <c r="AG22" s="1115"/>
      <c r="AH22" s="1115"/>
      <c r="AI22" s="1115"/>
      <c r="AJ22" s="1115"/>
      <c r="AK22" s="1115"/>
      <c r="AL22" s="1115"/>
      <c r="AM22" s="48"/>
      <c r="BM22" s="24"/>
      <c r="BN22" s="24"/>
      <c r="BO22" s="24"/>
      <c r="BP22" s="24"/>
      <c r="BQ22" s="24"/>
    </row>
    <row r="23" spans="1:69" s="32" customFormat="1" ht="18" customHeight="1">
      <c r="A23" s="541"/>
      <c r="B23" s="1502"/>
      <c r="C23" s="1506"/>
      <c r="D23" s="687" t="s">
        <v>3</v>
      </c>
      <c r="E23" s="1508" t="str">
        <f>IF(応募申請書!T19="","",応募申請書!T19)</f>
        <v/>
      </c>
      <c r="F23" s="1509"/>
      <c r="G23" s="1509"/>
      <c r="H23" s="1509"/>
      <c r="I23" s="1509"/>
      <c r="J23" s="1510"/>
      <c r="K23" s="685"/>
      <c r="L23" s="685"/>
      <c r="M23" s="685"/>
      <c r="N23" s="24"/>
      <c r="O23" s="24"/>
      <c r="P23" s="24"/>
      <c r="Q23" s="25"/>
      <c r="R23" s="27"/>
      <c r="S23" s="27"/>
      <c r="T23" s="25"/>
      <c r="U23" s="28"/>
      <c r="V23" s="29"/>
      <c r="W23" s="25"/>
      <c r="X23" s="25"/>
      <c r="Y23" s="25"/>
      <c r="Z23" s="25"/>
      <c r="AA23" s="25"/>
      <c r="AB23" s="25"/>
      <c r="AC23" s="48"/>
      <c r="AD23" s="1115"/>
      <c r="AE23" s="1115"/>
      <c r="AF23" s="1115"/>
      <c r="AG23" s="1115"/>
      <c r="AH23" s="1115"/>
      <c r="AI23" s="1115"/>
      <c r="AJ23" s="1115"/>
      <c r="AK23" s="1115"/>
      <c r="AL23" s="1115"/>
      <c r="AM23" s="48"/>
      <c r="BM23" s="24"/>
      <c r="BN23" s="24"/>
      <c r="BO23" s="24"/>
      <c r="BP23" s="24"/>
      <c r="BQ23" s="24"/>
    </row>
    <row r="24" spans="1:69" s="32" customFormat="1" ht="18" customHeight="1">
      <c r="A24" s="541"/>
      <c r="B24" s="1503"/>
      <c r="C24" s="1506"/>
      <c r="D24" s="687" t="s">
        <v>4</v>
      </c>
      <c r="E24" s="1508" t="str">
        <f>IF(応募申請書!T17="","",応募申請書!T17)</f>
        <v/>
      </c>
      <c r="F24" s="1509"/>
      <c r="G24" s="1509"/>
      <c r="H24" s="1509"/>
      <c r="I24" s="1509"/>
      <c r="J24" s="1510"/>
      <c r="K24" s="685"/>
      <c r="L24" s="685"/>
      <c r="M24" s="685"/>
      <c r="N24" s="24"/>
      <c r="O24" s="24"/>
      <c r="P24" s="24"/>
      <c r="Q24" s="25"/>
      <c r="R24" s="27"/>
      <c r="S24" s="27"/>
      <c r="T24" s="25"/>
      <c r="U24" s="28"/>
      <c r="V24" s="29"/>
      <c r="W24" s="25"/>
      <c r="X24" s="25"/>
      <c r="Y24" s="25"/>
      <c r="Z24" s="25"/>
      <c r="AA24" s="25"/>
      <c r="AB24" s="25"/>
      <c r="AC24" s="48"/>
      <c r="AD24" s="1115"/>
      <c r="AE24" s="1115"/>
      <c r="AF24" s="1115"/>
      <c r="AG24" s="1115"/>
      <c r="AH24" s="1115"/>
      <c r="AI24" s="1115"/>
      <c r="AJ24" s="1115"/>
      <c r="AK24" s="1115"/>
      <c r="AL24" s="1115"/>
      <c r="AM24" s="48"/>
      <c r="BM24" s="24"/>
      <c r="BN24" s="24"/>
      <c r="BO24" s="24"/>
      <c r="BP24" s="24"/>
      <c r="BQ24" s="24"/>
    </row>
    <row r="25" spans="1:69" s="32" customFormat="1" ht="18" customHeight="1">
      <c r="A25" s="541"/>
      <c r="B25" s="1503"/>
      <c r="C25" s="1507"/>
      <c r="D25" s="687" t="s">
        <v>5</v>
      </c>
      <c r="E25" s="1478"/>
      <c r="F25" s="1479"/>
      <c r="G25" s="1479"/>
      <c r="H25" s="1479"/>
      <c r="I25" s="1479"/>
      <c r="J25" s="1480"/>
      <c r="K25" s="685"/>
      <c r="L25" s="685"/>
      <c r="M25" s="685"/>
      <c r="N25" s="24"/>
      <c r="O25" s="24"/>
      <c r="P25" s="24"/>
      <c r="Q25" s="25"/>
      <c r="R25" s="27"/>
      <c r="S25" s="27"/>
      <c r="T25" s="25"/>
      <c r="U25" s="28"/>
      <c r="V25" s="29"/>
      <c r="W25" s="25"/>
      <c r="X25" s="25"/>
      <c r="Y25" s="25"/>
      <c r="Z25" s="25"/>
      <c r="AA25" s="25"/>
      <c r="AB25" s="25"/>
      <c r="AC25" s="48"/>
      <c r="AD25" s="1115"/>
      <c r="AE25" s="1115"/>
      <c r="AF25" s="1115"/>
      <c r="AG25" s="1115"/>
      <c r="AH25" s="1115"/>
      <c r="AI25" s="1115"/>
      <c r="AJ25" s="1115"/>
      <c r="AK25" s="1115"/>
      <c r="AL25" s="1115"/>
      <c r="AM25" s="48"/>
      <c r="BM25" s="24"/>
      <c r="BN25" s="24"/>
      <c r="BO25" s="24"/>
      <c r="BP25" s="24"/>
      <c r="BQ25" s="24"/>
    </row>
    <row r="26" spans="1:69" s="32" customFormat="1" ht="18" customHeight="1">
      <c r="A26" s="541"/>
      <c r="B26" s="1503"/>
      <c r="C26" s="1511" t="s">
        <v>72</v>
      </c>
      <c r="D26" s="687" t="s">
        <v>6</v>
      </c>
      <c r="E26" s="1512"/>
      <c r="F26" s="1513"/>
      <c r="G26" s="1513"/>
      <c r="H26" s="1513"/>
      <c r="I26" s="1513"/>
      <c r="J26" s="1514"/>
      <c r="K26" s="685"/>
      <c r="L26" s="685"/>
      <c r="M26" s="685"/>
      <c r="N26" s="24"/>
      <c r="O26" s="24"/>
      <c r="P26" s="24"/>
      <c r="Q26" s="25"/>
      <c r="R26" s="27"/>
      <c r="S26" s="27"/>
      <c r="T26" s="25"/>
      <c r="U26" s="28"/>
      <c r="V26" s="29"/>
      <c r="W26" s="25"/>
      <c r="X26" s="25"/>
      <c r="Y26" s="25"/>
      <c r="Z26" s="25"/>
      <c r="AA26" s="25"/>
      <c r="AB26" s="25"/>
      <c r="AC26" s="48"/>
      <c r="AD26" s="1115"/>
      <c r="AE26" s="1115"/>
      <c r="AF26" s="1115"/>
      <c r="AG26" s="1115"/>
      <c r="AH26" s="1115"/>
      <c r="AI26" s="1115"/>
      <c r="AJ26" s="1115"/>
      <c r="AK26" s="1115"/>
      <c r="AL26" s="1115"/>
      <c r="AM26" s="48"/>
      <c r="BM26" s="24"/>
      <c r="BN26" s="24"/>
      <c r="BO26" s="24"/>
      <c r="BP26" s="24"/>
      <c r="BQ26" s="24"/>
    </row>
    <row r="27" spans="1:69" s="32" customFormat="1" ht="18" customHeight="1">
      <c r="A27" s="541"/>
      <c r="B27" s="1503"/>
      <c r="C27" s="1506"/>
      <c r="D27" s="687" t="s">
        <v>7</v>
      </c>
      <c r="E27" s="1512"/>
      <c r="F27" s="1513"/>
      <c r="G27" s="1513"/>
      <c r="H27" s="1513"/>
      <c r="I27" s="1513"/>
      <c r="J27" s="1514"/>
      <c r="K27" s="685"/>
      <c r="L27" s="685"/>
      <c r="M27" s="685"/>
      <c r="N27" s="24"/>
      <c r="O27" s="24"/>
      <c r="P27" s="24"/>
      <c r="Q27" s="25"/>
      <c r="R27" s="27"/>
      <c r="S27" s="27"/>
      <c r="T27" s="25"/>
      <c r="U27" s="28"/>
      <c r="V27" s="29"/>
      <c r="W27" s="25"/>
      <c r="X27" s="25"/>
      <c r="Y27" s="25"/>
      <c r="Z27" s="25"/>
      <c r="AA27" s="25"/>
      <c r="AB27" s="25"/>
      <c r="AC27" s="48"/>
      <c r="AD27" s="1115"/>
      <c r="AE27" s="1115"/>
      <c r="AF27" s="1115"/>
      <c r="AG27" s="1115"/>
      <c r="AH27" s="1115"/>
      <c r="AI27" s="1115"/>
      <c r="AJ27" s="1115"/>
      <c r="AK27" s="1115"/>
      <c r="AL27" s="1115"/>
      <c r="AM27" s="48"/>
      <c r="BM27" s="24"/>
      <c r="BN27" s="24"/>
      <c r="BO27" s="24"/>
      <c r="BP27" s="24"/>
      <c r="BQ27" s="24"/>
    </row>
    <row r="28" spans="1:69" s="32" customFormat="1" ht="18" customHeight="1">
      <c r="A28" s="541"/>
      <c r="B28" s="1503"/>
      <c r="C28" s="1507"/>
      <c r="D28" s="687" t="s">
        <v>8</v>
      </c>
      <c r="E28" s="1512"/>
      <c r="F28" s="1513"/>
      <c r="G28" s="1513"/>
      <c r="H28" s="1513"/>
      <c r="I28" s="1513"/>
      <c r="J28" s="1514"/>
      <c r="K28" s="685"/>
      <c r="L28" s="685"/>
      <c r="M28" s="685"/>
      <c r="N28" s="24"/>
      <c r="O28" s="24"/>
      <c r="P28" s="24"/>
      <c r="Q28" s="25"/>
      <c r="R28" s="27"/>
      <c r="S28" s="27"/>
      <c r="T28" s="25"/>
      <c r="U28" s="28"/>
      <c r="V28" s="29"/>
      <c r="W28" s="25"/>
      <c r="X28" s="25"/>
      <c r="Y28" s="25"/>
      <c r="Z28" s="25"/>
      <c r="AA28" s="25"/>
      <c r="AB28" s="25"/>
      <c r="AC28" s="48"/>
      <c r="AD28" s="1115"/>
      <c r="AE28" s="1115"/>
      <c r="AF28" s="1115"/>
      <c r="AG28" s="1115"/>
      <c r="AH28" s="1115"/>
      <c r="AI28" s="1115"/>
      <c r="AJ28" s="1115"/>
      <c r="AK28" s="1115"/>
      <c r="AL28" s="1115"/>
      <c r="AM28" s="48"/>
      <c r="BM28" s="24"/>
      <c r="BN28" s="24"/>
      <c r="BO28" s="24"/>
      <c r="BP28" s="24"/>
      <c r="BQ28" s="24"/>
    </row>
    <row r="29" spans="1:69" s="32" customFormat="1" ht="18" customHeight="1">
      <c r="A29" s="541"/>
      <c r="B29" s="1503"/>
      <c r="C29" s="1477" t="s">
        <v>71</v>
      </c>
      <c r="D29" s="687" t="s">
        <v>11</v>
      </c>
      <c r="E29" s="1478"/>
      <c r="F29" s="1479"/>
      <c r="G29" s="1479"/>
      <c r="H29" s="1479"/>
      <c r="I29" s="1479"/>
      <c r="J29" s="1480"/>
      <c r="K29" s="685"/>
      <c r="L29" s="685"/>
      <c r="M29" s="685"/>
      <c r="N29" s="24"/>
      <c r="O29" s="24"/>
      <c r="P29" s="24"/>
      <c r="Q29" s="25"/>
      <c r="R29" s="27"/>
      <c r="S29" s="27"/>
      <c r="T29" s="25"/>
      <c r="U29" s="28"/>
      <c r="V29" s="29"/>
      <c r="W29" s="25"/>
      <c r="X29" s="25"/>
      <c r="Y29" s="25"/>
      <c r="Z29" s="25"/>
      <c r="AA29" s="25"/>
      <c r="AB29" s="25"/>
      <c r="AC29" s="48"/>
      <c r="AD29" s="1115"/>
      <c r="AE29" s="1115"/>
      <c r="AF29" s="1115"/>
      <c r="AG29" s="1115"/>
      <c r="AH29" s="1115"/>
      <c r="AI29" s="1115"/>
      <c r="AJ29" s="1115"/>
      <c r="AK29" s="1115"/>
      <c r="AL29" s="1115"/>
      <c r="AM29" s="48"/>
      <c r="BM29" s="24"/>
      <c r="BN29" s="24"/>
      <c r="BO29" s="24"/>
      <c r="BP29" s="24"/>
      <c r="BQ29" s="24"/>
    </row>
    <row r="30" spans="1:69" s="32" customFormat="1" ht="18" customHeight="1">
      <c r="A30" s="541"/>
      <c r="B30" s="1503"/>
      <c r="C30" s="1477"/>
      <c r="D30" s="687" t="s">
        <v>6</v>
      </c>
      <c r="E30" s="1478"/>
      <c r="F30" s="1479"/>
      <c r="G30" s="1479"/>
      <c r="H30" s="1479"/>
      <c r="I30" s="1479"/>
      <c r="J30" s="1480"/>
      <c r="K30" s="685"/>
      <c r="L30" s="685"/>
      <c r="M30" s="685"/>
      <c r="N30" s="24"/>
      <c r="O30" s="24"/>
      <c r="P30" s="24"/>
      <c r="Q30" s="25"/>
      <c r="R30" s="27"/>
      <c r="S30" s="27"/>
      <c r="T30" s="25"/>
      <c r="U30" s="28"/>
      <c r="V30" s="29"/>
      <c r="W30" s="25"/>
      <c r="X30" s="25"/>
      <c r="Y30" s="25"/>
      <c r="Z30" s="25"/>
      <c r="AA30" s="25"/>
      <c r="AB30" s="25"/>
      <c r="AC30" s="48"/>
      <c r="AD30" s="1115"/>
      <c r="AE30" s="1115"/>
      <c r="AF30" s="1115"/>
      <c r="AG30" s="1115"/>
      <c r="AH30" s="1115"/>
      <c r="AI30" s="1115"/>
      <c r="AJ30" s="1115"/>
      <c r="AK30" s="1115"/>
      <c r="AL30" s="1115"/>
      <c r="AM30" s="48"/>
      <c r="BM30" s="24"/>
      <c r="BN30" s="24"/>
      <c r="BO30" s="24"/>
      <c r="BP30" s="24"/>
      <c r="BQ30" s="24"/>
    </row>
    <row r="31" spans="1:69" s="32" customFormat="1" ht="18" customHeight="1">
      <c r="A31" s="541"/>
      <c r="B31" s="1503"/>
      <c r="C31" s="1477"/>
      <c r="D31" s="687" t="s">
        <v>9</v>
      </c>
      <c r="E31" s="1478"/>
      <c r="F31" s="1479"/>
      <c r="G31" s="1479"/>
      <c r="H31" s="1479"/>
      <c r="I31" s="1479"/>
      <c r="J31" s="1480"/>
      <c r="K31" s="685"/>
      <c r="L31" s="685"/>
      <c r="M31" s="685"/>
      <c r="N31" s="24"/>
      <c r="O31" s="24"/>
      <c r="P31" s="24"/>
      <c r="Q31" s="25"/>
      <c r="R31" s="27"/>
      <c r="S31" s="27"/>
      <c r="T31" s="25"/>
      <c r="U31" s="28"/>
      <c r="V31" s="29"/>
      <c r="W31" s="25"/>
      <c r="X31" s="25"/>
      <c r="Y31" s="25"/>
      <c r="Z31" s="25"/>
      <c r="AA31" s="25"/>
      <c r="AB31" s="25"/>
      <c r="AC31" s="48"/>
      <c r="AD31" s="1115"/>
      <c r="AE31" s="1115"/>
      <c r="AF31" s="1115"/>
      <c r="AG31" s="1115"/>
      <c r="AH31" s="1115"/>
      <c r="AI31" s="1115"/>
      <c r="AJ31" s="1115"/>
      <c r="AK31" s="1115"/>
      <c r="AL31" s="1115"/>
      <c r="AM31" s="48"/>
      <c r="BM31" s="24"/>
      <c r="BN31" s="24"/>
      <c r="BO31" s="24"/>
      <c r="BP31" s="24"/>
      <c r="BQ31" s="24"/>
    </row>
    <row r="32" spans="1:69" s="32" customFormat="1" ht="18" customHeight="1">
      <c r="A32" s="541"/>
      <c r="B32" s="1503"/>
      <c r="C32" s="1477"/>
      <c r="D32" s="687" t="s">
        <v>8</v>
      </c>
      <c r="E32" s="1478"/>
      <c r="F32" s="1479"/>
      <c r="G32" s="1479"/>
      <c r="H32" s="1479"/>
      <c r="I32" s="1479"/>
      <c r="J32" s="1480"/>
      <c r="K32" s="685"/>
      <c r="L32" s="685"/>
      <c r="M32" s="685"/>
      <c r="N32" s="24"/>
      <c r="O32" s="24"/>
      <c r="P32" s="24"/>
      <c r="Q32" s="25"/>
      <c r="R32" s="27"/>
      <c r="S32" s="27"/>
      <c r="T32" s="25"/>
      <c r="U32" s="28"/>
      <c r="V32" s="29"/>
      <c r="W32" s="25"/>
      <c r="X32" s="25"/>
      <c r="Y32" s="25"/>
      <c r="Z32" s="25"/>
      <c r="AA32" s="25"/>
      <c r="AB32" s="25"/>
      <c r="AC32" s="48"/>
      <c r="AD32" s="1115"/>
      <c r="AE32" s="1115"/>
      <c r="AF32" s="1115"/>
      <c r="AG32" s="1115"/>
      <c r="AH32" s="1115"/>
      <c r="AI32" s="1115"/>
      <c r="AJ32" s="1115"/>
      <c r="AK32" s="1115"/>
      <c r="AL32" s="1115"/>
      <c r="AM32" s="48"/>
      <c r="BM32" s="24"/>
      <c r="BN32" s="24"/>
      <c r="BO32" s="24"/>
      <c r="BP32" s="24"/>
      <c r="BQ32" s="24"/>
    </row>
    <row r="33" spans="1:69" ht="18" customHeight="1">
      <c r="B33" s="1503"/>
      <c r="C33" s="1477"/>
      <c r="D33" s="687" t="s">
        <v>1175</v>
      </c>
      <c r="E33" s="692"/>
      <c r="F33" s="1481"/>
      <c r="G33" s="1482"/>
      <c r="H33" s="1482"/>
      <c r="I33" s="1482"/>
      <c r="J33" s="1483"/>
      <c r="K33" s="685"/>
      <c r="L33" s="685"/>
      <c r="M33" s="685"/>
      <c r="Q33" s="25"/>
      <c r="R33" s="27"/>
      <c r="S33" s="27"/>
      <c r="T33" s="25"/>
      <c r="U33" s="28"/>
      <c r="V33" s="29"/>
      <c r="W33" s="25"/>
      <c r="X33" s="25"/>
      <c r="Y33" s="25"/>
      <c r="Z33" s="25"/>
      <c r="AA33" s="25"/>
      <c r="AB33" s="25"/>
      <c r="AC33" s="48"/>
      <c r="AD33" s="1115"/>
      <c r="AE33" s="1115"/>
      <c r="AF33" s="1115"/>
      <c r="AG33" s="1115"/>
      <c r="AH33" s="1115"/>
      <c r="AI33" s="1115"/>
      <c r="AJ33" s="1115"/>
      <c r="AK33" s="1115"/>
      <c r="AL33" s="1115"/>
      <c r="AM33" s="48"/>
    </row>
    <row r="34" spans="1:69" ht="18" customHeight="1">
      <c r="B34" s="1503"/>
      <c r="C34" s="1477"/>
      <c r="D34" s="687" t="s">
        <v>12</v>
      </c>
      <c r="E34" s="1484"/>
      <c r="F34" s="1485"/>
      <c r="G34" s="1485"/>
      <c r="H34" s="1485"/>
      <c r="I34" s="1485"/>
      <c r="J34" s="1486"/>
      <c r="K34" s="685"/>
      <c r="L34" s="685"/>
      <c r="M34" s="685"/>
      <c r="Q34" s="25"/>
      <c r="R34" s="27"/>
      <c r="S34" s="27"/>
      <c r="T34" s="25"/>
      <c r="U34" s="28"/>
      <c r="V34" s="29"/>
      <c r="W34" s="25"/>
      <c r="X34" s="25"/>
      <c r="Y34" s="25"/>
      <c r="Z34" s="25"/>
      <c r="AA34" s="25"/>
      <c r="AB34" s="25"/>
      <c r="AC34" s="48"/>
      <c r="AD34" s="1115"/>
      <c r="AE34" s="1115"/>
      <c r="AF34" s="1115"/>
      <c r="AG34" s="1115"/>
      <c r="AH34" s="1115"/>
      <c r="AI34" s="1115"/>
      <c r="AJ34" s="1115"/>
      <c r="AK34" s="1115"/>
      <c r="AL34" s="1115"/>
      <c r="AM34" s="48"/>
    </row>
    <row r="35" spans="1:69" ht="18" customHeight="1" thickBot="1">
      <c r="B35" s="1504"/>
      <c r="C35" s="1415"/>
      <c r="D35" s="690" t="s">
        <v>13</v>
      </c>
      <c r="E35" s="1487"/>
      <c r="F35" s="1488"/>
      <c r="G35" s="1488"/>
      <c r="H35" s="1488"/>
      <c r="I35" s="1488"/>
      <c r="J35" s="1489"/>
      <c r="K35" s="685"/>
      <c r="L35" s="685"/>
      <c r="M35" s="685"/>
      <c r="Q35" s="25"/>
      <c r="R35" s="27"/>
      <c r="S35" s="27"/>
      <c r="T35" s="25"/>
      <c r="U35" s="28"/>
      <c r="V35" s="29"/>
      <c r="W35" s="25"/>
      <c r="X35" s="25"/>
      <c r="Y35" s="25"/>
      <c r="Z35" s="25"/>
      <c r="AA35" s="25"/>
      <c r="AB35" s="25"/>
      <c r="AC35" s="48"/>
      <c r="AD35" s="1115"/>
      <c r="AE35" s="1115"/>
      <c r="AF35" s="1115"/>
      <c r="AG35" s="1115"/>
      <c r="AH35" s="1115"/>
      <c r="AI35" s="1115"/>
      <c r="AJ35" s="1115"/>
      <c r="AK35" s="1115"/>
      <c r="AL35" s="1115"/>
      <c r="AM35" s="48"/>
    </row>
    <row r="36" spans="1:69" s="32" customFormat="1" ht="18" hidden="1" customHeight="1">
      <c r="A36" s="541"/>
      <c r="B36" s="1501" t="s">
        <v>1531</v>
      </c>
      <c r="C36" s="1505" t="s">
        <v>2</v>
      </c>
      <c r="D36" s="691" t="s">
        <v>75</v>
      </c>
      <c r="E36" s="1508"/>
      <c r="F36" s="1509"/>
      <c r="G36" s="1509"/>
      <c r="H36" s="1509"/>
      <c r="I36" s="1509"/>
      <c r="J36" s="1510"/>
      <c r="K36" s="685"/>
      <c r="L36" s="685"/>
      <c r="M36" s="685"/>
      <c r="N36" s="24"/>
      <c r="O36" s="24"/>
      <c r="P36" s="24"/>
      <c r="Q36" s="25"/>
      <c r="R36" s="27"/>
      <c r="S36" s="27"/>
      <c r="T36" s="25"/>
      <c r="U36" s="28"/>
      <c r="V36" s="29"/>
      <c r="W36" s="25"/>
      <c r="X36" s="25"/>
      <c r="Y36" s="25"/>
      <c r="Z36" s="25"/>
      <c r="AA36" s="25"/>
      <c r="AB36" s="25"/>
      <c r="AC36" s="48"/>
      <c r="AD36" s="1115"/>
      <c r="AE36" s="1115"/>
      <c r="AF36" s="1115"/>
      <c r="AG36" s="1115"/>
      <c r="AH36" s="1115"/>
      <c r="AI36" s="1115"/>
      <c r="AJ36" s="1115"/>
      <c r="AK36" s="1115"/>
      <c r="AL36" s="1115"/>
      <c r="AM36" s="48"/>
      <c r="BM36" s="24"/>
      <c r="BN36" s="24"/>
      <c r="BO36" s="24"/>
      <c r="BP36" s="24"/>
      <c r="BQ36" s="24"/>
    </row>
    <row r="37" spans="1:69" s="32" customFormat="1" ht="18" hidden="1" customHeight="1">
      <c r="A37" s="541"/>
      <c r="B37" s="1502"/>
      <c r="C37" s="1506"/>
      <c r="D37" s="687" t="s">
        <v>3</v>
      </c>
      <c r="E37" s="1508"/>
      <c r="F37" s="1509"/>
      <c r="G37" s="1509"/>
      <c r="H37" s="1509"/>
      <c r="I37" s="1509"/>
      <c r="J37" s="1510"/>
      <c r="K37" s="685"/>
      <c r="L37" s="685"/>
      <c r="M37" s="685"/>
      <c r="N37" s="24"/>
      <c r="O37" s="24"/>
      <c r="P37" s="24"/>
      <c r="Q37" s="25"/>
      <c r="R37" s="27"/>
      <c r="S37" s="27"/>
      <c r="T37" s="25"/>
      <c r="U37" s="28"/>
      <c r="V37" s="29"/>
      <c r="W37" s="25"/>
      <c r="X37" s="25"/>
      <c r="Y37" s="25"/>
      <c r="Z37" s="25"/>
      <c r="AA37" s="25"/>
      <c r="AB37" s="25"/>
      <c r="AC37" s="48"/>
      <c r="AD37" s="1115"/>
      <c r="AE37" s="1115"/>
      <c r="AF37" s="1115"/>
      <c r="AG37" s="1115"/>
      <c r="AH37" s="1115"/>
      <c r="AI37" s="1115"/>
      <c r="AJ37" s="1115"/>
      <c r="AK37" s="1115"/>
      <c r="AL37" s="1115"/>
      <c r="AM37" s="48"/>
      <c r="BM37" s="24"/>
      <c r="BN37" s="24"/>
      <c r="BO37" s="24"/>
      <c r="BP37" s="24"/>
      <c r="BQ37" s="24"/>
    </row>
    <row r="38" spans="1:69" s="32" customFormat="1" ht="18" hidden="1" customHeight="1">
      <c r="A38" s="541"/>
      <c r="B38" s="1503"/>
      <c r="C38" s="1506"/>
      <c r="D38" s="687" t="s">
        <v>4</v>
      </c>
      <c r="E38" s="1508"/>
      <c r="F38" s="1509"/>
      <c r="G38" s="1509"/>
      <c r="H38" s="1509"/>
      <c r="I38" s="1509"/>
      <c r="J38" s="1510"/>
      <c r="K38" s="685"/>
      <c r="L38" s="685"/>
      <c r="M38" s="685"/>
      <c r="N38" s="24"/>
      <c r="O38" s="24"/>
      <c r="P38" s="24"/>
      <c r="Q38" s="25"/>
      <c r="R38" s="27"/>
      <c r="S38" s="27"/>
      <c r="T38" s="25"/>
      <c r="U38" s="28"/>
      <c r="V38" s="29"/>
      <c r="W38" s="25"/>
      <c r="X38" s="25"/>
      <c r="Y38" s="25"/>
      <c r="Z38" s="25"/>
      <c r="AA38" s="25"/>
      <c r="AB38" s="25"/>
      <c r="AC38" s="48"/>
      <c r="AD38" s="1115"/>
      <c r="AE38" s="1115"/>
      <c r="AF38" s="1115"/>
      <c r="AG38" s="1115"/>
      <c r="AH38" s="1115"/>
      <c r="AI38" s="1115"/>
      <c r="AJ38" s="1115"/>
      <c r="AK38" s="1115"/>
      <c r="AL38" s="1115"/>
      <c r="AM38" s="48"/>
      <c r="BM38" s="24"/>
      <c r="BN38" s="24"/>
      <c r="BO38" s="24"/>
      <c r="BP38" s="24"/>
      <c r="BQ38" s="24"/>
    </row>
    <row r="39" spans="1:69" s="32" customFormat="1" ht="18" hidden="1" customHeight="1">
      <c r="A39" s="541"/>
      <c r="B39" s="1503"/>
      <c r="C39" s="1507"/>
      <c r="D39" s="687" t="s">
        <v>5</v>
      </c>
      <c r="E39" s="1478"/>
      <c r="F39" s="1479"/>
      <c r="G39" s="1479"/>
      <c r="H39" s="1479"/>
      <c r="I39" s="1479"/>
      <c r="J39" s="1480"/>
      <c r="K39" s="685"/>
      <c r="L39" s="685"/>
      <c r="M39" s="685"/>
      <c r="N39" s="24"/>
      <c r="O39" s="24"/>
      <c r="P39" s="24"/>
      <c r="Q39" s="25"/>
      <c r="R39" s="27"/>
      <c r="S39" s="27"/>
      <c r="T39" s="25"/>
      <c r="U39" s="28"/>
      <c r="V39" s="29"/>
      <c r="W39" s="25"/>
      <c r="X39" s="25"/>
      <c r="Y39" s="25"/>
      <c r="Z39" s="25"/>
      <c r="AA39" s="25"/>
      <c r="AB39" s="25"/>
      <c r="AC39" s="48"/>
      <c r="AD39" s="1115"/>
      <c r="AE39" s="1115"/>
      <c r="AF39" s="1115"/>
      <c r="AG39" s="1115"/>
      <c r="AH39" s="1115"/>
      <c r="AI39" s="1115"/>
      <c r="AJ39" s="1115"/>
      <c r="AK39" s="1115"/>
      <c r="AL39" s="1115"/>
      <c r="AM39" s="48"/>
      <c r="BM39" s="24"/>
      <c r="BN39" s="24"/>
      <c r="BO39" s="24"/>
      <c r="BP39" s="24"/>
      <c r="BQ39" s="24"/>
    </row>
    <row r="40" spans="1:69" s="32" customFormat="1" ht="18" hidden="1" customHeight="1">
      <c r="A40" s="541"/>
      <c r="B40" s="1503"/>
      <c r="C40" s="1511" t="s">
        <v>72</v>
      </c>
      <c r="D40" s="687" t="s">
        <v>6</v>
      </c>
      <c r="E40" s="1512"/>
      <c r="F40" s="1513"/>
      <c r="G40" s="1513"/>
      <c r="H40" s="1513"/>
      <c r="I40" s="1513"/>
      <c r="J40" s="1514"/>
      <c r="K40" s="685"/>
      <c r="L40" s="685"/>
      <c r="M40" s="685"/>
      <c r="N40" s="24"/>
      <c r="O40" s="24"/>
      <c r="P40" s="24"/>
      <c r="Q40" s="25"/>
      <c r="R40" s="27"/>
      <c r="S40" s="27"/>
      <c r="T40" s="25"/>
      <c r="U40" s="28"/>
      <c r="V40" s="29"/>
      <c r="W40" s="25"/>
      <c r="X40" s="25"/>
      <c r="Y40" s="25"/>
      <c r="Z40" s="25"/>
      <c r="AA40" s="25"/>
      <c r="AB40" s="25"/>
      <c r="AC40" s="48"/>
      <c r="AD40" s="1115"/>
      <c r="AE40" s="1115"/>
      <c r="AF40" s="1115"/>
      <c r="AG40" s="1115"/>
      <c r="AH40" s="1115"/>
      <c r="AI40" s="1115"/>
      <c r="AJ40" s="1115"/>
      <c r="AK40" s="1115"/>
      <c r="AL40" s="1115"/>
      <c r="AM40" s="48"/>
      <c r="BM40" s="24"/>
      <c r="BN40" s="24"/>
      <c r="BO40" s="24"/>
      <c r="BP40" s="24"/>
      <c r="BQ40" s="24"/>
    </row>
    <row r="41" spans="1:69" s="32" customFormat="1" ht="18" hidden="1" customHeight="1">
      <c r="A41" s="541"/>
      <c r="B41" s="1503"/>
      <c r="C41" s="1506"/>
      <c r="D41" s="687" t="s">
        <v>7</v>
      </c>
      <c r="E41" s="1512"/>
      <c r="F41" s="1513"/>
      <c r="G41" s="1513"/>
      <c r="H41" s="1513"/>
      <c r="I41" s="1513"/>
      <c r="J41" s="1514"/>
      <c r="K41" s="685"/>
      <c r="L41" s="685"/>
      <c r="M41" s="685"/>
      <c r="N41" s="24"/>
      <c r="O41" s="24"/>
      <c r="P41" s="24"/>
      <c r="Q41" s="25"/>
      <c r="R41" s="27"/>
      <c r="S41" s="27"/>
      <c r="T41" s="25"/>
      <c r="U41" s="28"/>
      <c r="V41" s="29"/>
      <c r="W41" s="25"/>
      <c r="X41" s="25"/>
      <c r="Y41" s="25"/>
      <c r="Z41" s="25"/>
      <c r="AA41" s="25"/>
      <c r="AB41" s="25"/>
      <c r="AC41" s="48"/>
      <c r="AD41" s="1115"/>
      <c r="AE41" s="1115"/>
      <c r="AF41" s="1115"/>
      <c r="AG41" s="1115"/>
      <c r="AH41" s="1115"/>
      <c r="AI41" s="1115"/>
      <c r="AJ41" s="1115"/>
      <c r="AK41" s="1115"/>
      <c r="AL41" s="1115"/>
      <c r="AM41" s="48"/>
      <c r="BM41" s="24"/>
      <c r="BN41" s="24"/>
      <c r="BO41" s="24"/>
      <c r="BP41" s="24"/>
      <c r="BQ41" s="24"/>
    </row>
    <row r="42" spans="1:69" s="32" customFormat="1" ht="18" hidden="1" customHeight="1">
      <c r="A42" s="541"/>
      <c r="B42" s="1503"/>
      <c r="C42" s="1507"/>
      <c r="D42" s="687" t="s">
        <v>8</v>
      </c>
      <c r="E42" s="1512"/>
      <c r="F42" s="1513"/>
      <c r="G42" s="1513"/>
      <c r="H42" s="1513"/>
      <c r="I42" s="1513"/>
      <c r="J42" s="1514"/>
      <c r="K42" s="685"/>
      <c r="L42" s="685"/>
      <c r="M42" s="685"/>
      <c r="N42" s="24"/>
      <c r="O42" s="24"/>
      <c r="P42" s="24"/>
      <c r="Q42" s="25"/>
      <c r="R42" s="27"/>
      <c r="S42" s="27"/>
      <c r="T42" s="25"/>
      <c r="U42" s="28"/>
      <c r="V42" s="29"/>
      <c r="W42" s="25"/>
      <c r="X42" s="25"/>
      <c r="Y42" s="25"/>
      <c r="Z42" s="25"/>
      <c r="AA42" s="25"/>
      <c r="AB42" s="25"/>
      <c r="AC42" s="48"/>
      <c r="AD42" s="1115"/>
      <c r="AE42" s="1115"/>
      <c r="AF42" s="1115"/>
      <c r="AG42" s="1115"/>
      <c r="AH42" s="1115"/>
      <c r="AI42" s="1115"/>
      <c r="AJ42" s="1115"/>
      <c r="AK42" s="1115"/>
      <c r="AL42" s="1115"/>
      <c r="AM42" s="48"/>
      <c r="BM42" s="24"/>
      <c r="BN42" s="24"/>
      <c r="BO42" s="24"/>
      <c r="BP42" s="24"/>
      <c r="BQ42" s="24"/>
    </row>
    <row r="43" spans="1:69" s="32" customFormat="1" ht="18" hidden="1" customHeight="1">
      <c r="A43" s="541"/>
      <c r="B43" s="1503"/>
      <c r="C43" s="1477" t="s">
        <v>71</v>
      </c>
      <c r="D43" s="687" t="s">
        <v>11</v>
      </c>
      <c r="E43" s="1478"/>
      <c r="F43" s="1479"/>
      <c r="G43" s="1479"/>
      <c r="H43" s="1479"/>
      <c r="I43" s="1479"/>
      <c r="J43" s="1480"/>
      <c r="K43" s="685"/>
      <c r="L43" s="685"/>
      <c r="M43" s="685"/>
      <c r="N43" s="24"/>
      <c r="O43" s="24"/>
      <c r="P43" s="24"/>
      <c r="Q43" s="25"/>
      <c r="R43" s="27"/>
      <c r="S43" s="27"/>
      <c r="T43" s="25"/>
      <c r="U43" s="28"/>
      <c r="V43" s="29"/>
      <c r="W43" s="25"/>
      <c r="X43" s="25"/>
      <c r="Y43" s="25"/>
      <c r="Z43" s="25"/>
      <c r="AA43" s="25"/>
      <c r="AB43" s="25"/>
      <c r="AC43" s="48"/>
      <c r="AD43" s="1115"/>
      <c r="AE43" s="1115"/>
      <c r="AF43" s="1115"/>
      <c r="AG43" s="1115"/>
      <c r="AH43" s="1115"/>
      <c r="AI43" s="1115"/>
      <c r="AJ43" s="1115"/>
      <c r="AK43" s="1115"/>
      <c r="AL43" s="1115"/>
      <c r="AM43" s="48"/>
      <c r="BM43" s="24"/>
      <c r="BN43" s="24"/>
      <c r="BO43" s="24"/>
      <c r="BP43" s="24"/>
      <c r="BQ43" s="24"/>
    </row>
    <row r="44" spans="1:69" s="32" customFormat="1" ht="18" hidden="1" customHeight="1">
      <c r="A44" s="541"/>
      <c r="B44" s="1503"/>
      <c r="C44" s="1477"/>
      <c r="D44" s="687" t="s">
        <v>6</v>
      </c>
      <c r="E44" s="1478"/>
      <c r="F44" s="1479"/>
      <c r="G44" s="1479"/>
      <c r="H44" s="1479"/>
      <c r="I44" s="1479"/>
      <c r="J44" s="1480"/>
      <c r="K44" s="685"/>
      <c r="L44" s="685"/>
      <c r="M44" s="685"/>
      <c r="N44" s="24"/>
      <c r="O44" s="24"/>
      <c r="P44" s="24"/>
      <c r="Q44" s="25"/>
      <c r="R44" s="27"/>
      <c r="S44" s="27"/>
      <c r="T44" s="25"/>
      <c r="U44" s="28"/>
      <c r="V44" s="29"/>
      <c r="W44" s="25"/>
      <c r="X44" s="25"/>
      <c r="Y44" s="25"/>
      <c r="Z44" s="25"/>
      <c r="AA44" s="25"/>
      <c r="AB44" s="25"/>
      <c r="AC44" s="48"/>
      <c r="AD44" s="1115"/>
      <c r="AE44" s="1115"/>
      <c r="AF44" s="1115"/>
      <c r="AG44" s="1115"/>
      <c r="AH44" s="1115"/>
      <c r="AI44" s="1115"/>
      <c r="AJ44" s="1115"/>
      <c r="AK44" s="1115"/>
      <c r="AL44" s="1115"/>
      <c r="AM44" s="48"/>
      <c r="BM44" s="24"/>
      <c r="BN44" s="24"/>
      <c r="BO44" s="24"/>
      <c r="BP44" s="24"/>
      <c r="BQ44" s="24"/>
    </row>
    <row r="45" spans="1:69" s="32" customFormat="1" ht="18" hidden="1" customHeight="1">
      <c r="A45" s="541"/>
      <c r="B45" s="1503"/>
      <c r="C45" s="1477"/>
      <c r="D45" s="687" t="s">
        <v>9</v>
      </c>
      <c r="E45" s="1478"/>
      <c r="F45" s="1479"/>
      <c r="G45" s="1479"/>
      <c r="H45" s="1479"/>
      <c r="I45" s="1479"/>
      <c r="J45" s="1480"/>
      <c r="K45" s="685"/>
      <c r="L45" s="685"/>
      <c r="M45" s="685"/>
      <c r="N45" s="24"/>
      <c r="O45" s="24"/>
      <c r="P45" s="24"/>
      <c r="Q45" s="25"/>
      <c r="R45" s="27"/>
      <c r="S45" s="27"/>
      <c r="T45" s="25"/>
      <c r="U45" s="28"/>
      <c r="V45" s="29"/>
      <c r="W45" s="25"/>
      <c r="X45" s="25"/>
      <c r="Y45" s="25"/>
      <c r="Z45" s="25"/>
      <c r="AA45" s="25"/>
      <c r="AB45" s="25"/>
      <c r="AC45" s="48"/>
      <c r="AD45" s="1115"/>
      <c r="AE45" s="1115"/>
      <c r="AF45" s="1115"/>
      <c r="AG45" s="1115"/>
      <c r="AH45" s="1115"/>
      <c r="AI45" s="1115"/>
      <c r="AJ45" s="1115"/>
      <c r="AK45" s="1115"/>
      <c r="AL45" s="1115"/>
      <c r="AM45" s="48"/>
      <c r="BM45" s="24"/>
      <c r="BN45" s="24"/>
      <c r="BO45" s="24"/>
      <c r="BP45" s="24"/>
      <c r="BQ45" s="24"/>
    </row>
    <row r="46" spans="1:69" s="32" customFormat="1" ht="18" hidden="1" customHeight="1">
      <c r="A46" s="541"/>
      <c r="B46" s="1503"/>
      <c r="C46" s="1477"/>
      <c r="D46" s="687" t="s">
        <v>8</v>
      </c>
      <c r="E46" s="1478"/>
      <c r="F46" s="1479"/>
      <c r="G46" s="1479"/>
      <c r="H46" s="1479"/>
      <c r="I46" s="1479"/>
      <c r="J46" s="1480"/>
      <c r="K46" s="685"/>
      <c r="L46" s="685"/>
      <c r="M46" s="685"/>
      <c r="N46" s="24"/>
      <c r="O46" s="24"/>
      <c r="P46" s="24"/>
      <c r="Q46" s="25"/>
      <c r="R46" s="27"/>
      <c r="S46" s="27"/>
      <c r="T46" s="25"/>
      <c r="U46" s="28"/>
      <c r="V46" s="29"/>
      <c r="W46" s="25"/>
      <c r="X46" s="25"/>
      <c r="Y46" s="25"/>
      <c r="Z46" s="25"/>
      <c r="AA46" s="25"/>
      <c r="AB46" s="25"/>
      <c r="AC46" s="48"/>
      <c r="AD46" s="1115"/>
      <c r="AE46" s="1115"/>
      <c r="AF46" s="1115"/>
      <c r="AG46" s="1115"/>
      <c r="AH46" s="1115"/>
      <c r="AI46" s="1115"/>
      <c r="AJ46" s="1115"/>
      <c r="AK46" s="1115"/>
      <c r="AL46" s="1115"/>
      <c r="AM46" s="48"/>
      <c r="BM46" s="24"/>
      <c r="BN46" s="24"/>
      <c r="BO46" s="24"/>
      <c r="BP46" s="24"/>
      <c r="BQ46" s="24"/>
    </row>
    <row r="47" spans="1:69" ht="18" hidden="1" customHeight="1">
      <c r="B47" s="1503"/>
      <c r="C47" s="1477"/>
      <c r="D47" s="687" t="s">
        <v>1175</v>
      </c>
      <c r="E47" s="692"/>
      <c r="F47" s="1481"/>
      <c r="G47" s="1482"/>
      <c r="H47" s="1482"/>
      <c r="I47" s="1482"/>
      <c r="J47" s="1483"/>
      <c r="K47" s="685"/>
      <c r="L47" s="685"/>
      <c r="M47" s="685"/>
      <c r="Q47" s="25"/>
      <c r="R47" s="27"/>
      <c r="S47" s="27"/>
      <c r="T47" s="25"/>
      <c r="U47" s="28"/>
      <c r="V47" s="29"/>
      <c r="W47" s="25"/>
      <c r="X47" s="25"/>
      <c r="Y47" s="25"/>
      <c r="Z47" s="25"/>
      <c r="AA47" s="25"/>
      <c r="AB47" s="25"/>
      <c r="AC47" s="48"/>
      <c r="AD47" s="1115"/>
      <c r="AE47" s="1115"/>
      <c r="AF47" s="1115"/>
      <c r="AG47" s="1115"/>
      <c r="AH47" s="1115"/>
      <c r="AI47" s="1115"/>
      <c r="AJ47" s="1115"/>
      <c r="AK47" s="1115"/>
      <c r="AL47" s="1115"/>
      <c r="AM47" s="48"/>
    </row>
    <row r="48" spans="1:69" ht="18" hidden="1" customHeight="1">
      <c r="B48" s="1503"/>
      <c r="C48" s="1477"/>
      <c r="D48" s="687" t="s">
        <v>12</v>
      </c>
      <c r="E48" s="1484"/>
      <c r="F48" s="1485"/>
      <c r="G48" s="1485"/>
      <c r="H48" s="1485"/>
      <c r="I48" s="1485"/>
      <c r="J48" s="1486"/>
      <c r="K48" s="685"/>
      <c r="L48" s="685"/>
      <c r="M48" s="685"/>
      <c r="Q48" s="25"/>
      <c r="R48" s="27"/>
      <c r="S48" s="27"/>
      <c r="T48" s="25"/>
      <c r="U48" s="28"/>
      <c r="V48" s="29"/>
      <c r="W48" s="25"/>
      <c r="X48" s="25"/>
      <c r="Y48" s="25"/>
      <c r="Z48" s="25"/>
      <c r="AA48" s="25"/>
      <c r="AB48" s="25"/>
      <c r="AC48" s="48"/>
      <c r="AD48" s="1115"/>
      <c r="AE48" s="1115"/>
      <c r="AF48" s="1115"/>
      <c r="AG48" s="1115"/>
      <c r="AH48" s="1115"/>
      <c r="AI48" s="1115"/>
      <c r="AJ48" s="1115"/>
      <c r="AK48" s="1115"/>
      <c r="AL48" s="1115"/>
      <c r="AM48" s="48"/>
    </row>
    <row r="49" spans="2:39" ht="18" hidden="1" customHeight="1" thickBot="1">
      <c r="B49" s="1504"/>
      <c r="C49" s="1415"/>
      <c r="D49" s="690" t="s">
        <v>13</v>
      </c>
      <c r="E49" s="1487"/>
      <c r="F49" s="1488"/>
      <c r="G49" s="1488"/>
      <c r="H49" s="1488"/>
      <c r="I49" s="1488"/>
      <c r="J49" s="1489"/>
      <c r="K49" s="685"/>
      <c r="L49" s="685"/>
      <c r="M49" s="685"/>
      <c r="Q49" s="25"/>
      <c r="R49" s="27"/>
      <c r="S49" s="27"/>
      <c r="T49" s="25"/>
      <c r="U49" s="28"/>
      <c r="V49" s="29"/>
      <c r="W49" s="25"/>
      <c r="X49" s="25"/>
      <c r="Y49" s="25"/>
      <c r="Z49" s="25"/>
      <c r="AA49" s="25"/>
      <c r="AB49" s="25"/>
      <c r="AC49" s="48"/>
      <c r="AD49" s="1115"/>
      <c r="AE49" s="1115"/>
      <c r="AF49" s="1115"/>
      <c r="AG49" s="1115"/>
      <c r="AH49" s="1115"/>
      <c r="AI49" s="1115"/>
      <c r="AJ49" s="1115"/>
      <c r="AK49" s="1115"/>
      <c r="AL49" s="1115"/>
      <c r="AM49" s="48"/>
    </row>
    <row r="50" spans="2:39" ht="18" customHeight="1">
      <c r="B50" s="1422" t="s">
        <v>148</v>
      </c>
      <c r="C50" s="693" t="s">
        <v>1532</v>
      </c>
      <c r="D50" s="1453"/>
      <c r="E50" s="1454"/>
      <c r="F50" s="1454"/>
      <c r="G50" s="1454"/>
      <c r="H50" s="1454"/>
      <c r="I50" s="1454"/>
      <c r="J50" s="1455"/>
      <c r="K50" s="685"/>
      <c r="L50" s="685"/>
      <c r="M50" s="685"/>
      <c r="Q50" s="25"/>
      <c r="R50" s="27"/>
      <c r="S50" s="27"/>
      <c r="T50" s="25"/>
      <c r="U50" s="28"/>
      <c r="V50" s="29"/>
      <c r="W50" s="25"/>
      <c r="X50" s="25"/>
      <c r="Y50" s="25"/>
      <c r="Z50" s="25"/>
      <c r="AA50" s="25"/>
      <c r="AB50" s="25"/>
      <c r="AC50" s="48"/>
      <c r="AD50" s="1115"/>
      <c r="AE50" s="1115"/>
      <c r="AF50" s="1115"/>
      <c r="AG50" s="1115"/>
      <c r="AH50" s="1115"/>
      <c r="AI50" s="1115"/>
      <c r="AJ50" s="1115"/>
      <c r="AK50" s="1115"/>
      <c r="AL50" s="1115"/>
      <c r="AM50" s="48"/>
    </row>
    <row r="51" spans="2:39" ht="18" customHeight="1">
      <c r="B51" s="1423"/>
      <c r="C51" s="694" t="s">
        <v>55</v>
      </c>
      <c r="D51" s="1456"/>
      <c r="E51" s="1457"/>
      <c r="F51" s="1457"/>
      <c r="G51" s="1457"/>
      <c r="H51" s="1457"/>
      <c r="I51" s="1457"/>
      <c r="J51" s="1458"/>
      <c r="K51" s="685"/>
      <c r="L51" s="685"/>
      <c r="M51" s="685"/>
      <c r="Q51" s="25"/>
      <c r="R51" s="27"/>
      <c r="S51" s="27"/>
      <c r="T51" s="25"/>
      <c r="U51" s="28"/>
      <c r="V51" s="29"/>
      <c r="W51" s="25"/>
      <c r="X51" s="25"/>
      <c r="Y51" s="25"/>
      <c r="Z51" s="25"/>
      <c r="AA51" s="25"/>
      <c r="AB51" s="25"/>
      <c r="AC51" s="48"/>
      <c r="AD51" s="1115"/>
      <c r="AE51" s="1115"/>
      <c r="AF51" s="1115"/>
      <c r="AG51" s="1115"/>
      <c r="AH51" s="1115"/>
      <c r="AI51" s="1115"/>
      <c r="AJ51" s="1115"/>
      <c r="AK51" s="1115"/>
      <c r="AL51" s="1115"/>
      <c r="AM51" s="48"/>
    </row>
    <row r="52" spans="2:39" ht="18" customHeight="1">
      <c r="B52" s="1423"/>
      <c r="C52" s="695" t="s">
        <v>56</v>
      </c>
      <c r="D52" s="696"/>
      <c r="E52" s="1459"/>
      <c r="F52" s="1460"/>
      <c r="G52" s="1460"/>
      <c r="H52" s="1460"/>
      <c r="I52" s="1460"/>
      <c r="J52" s="1461"/>
      <c r="K52" s="685"/>
      <c r="L52" s="685"/>
      <c r="M52" s="685"/>
      <c r="Q52" s="25"/>
      <c r="R52" s="27"/>
      <c r="S52" s="27"/>
      <c r="T52" s="25"/>
      <c r="U52" s="28"/>
      <c r="V52" s="29"/>
      <c r="W52" s="25"/>
      <c r="X52" s="25"/>
      <c r="Y52" s="25"/>
      <c r="Z52" s="25"/>
      <c r="AA52" s="25"/>
      <c r="AB52" s="25"/>
      <c r="AC52" s="48"/>
      <c r="AD52" s="1115"/>
      <c r="AE52" s="1115"/>
      <c r="AF52" s="1115"/>
      <c r="AG52" s="1115"/>
      <c r="AH52" s="1115"/>
      <c r="AI52" s="1115"/>
      <c r="AJ52" s="1115"/>
      <c r="AK52" s="1115"/>
      <c r="AL52" s="1115"/>
      <c r="AM52" s="48"/>
    </row>
    <row r="53" spans="2:39" ht="18" customHeight="1">
      <c r="B53" s="1423"/>
      <c r="C53" s="1462" t="s">
        <v>54</v>
      </c>
      <c r="D53" s="1465"/>
      <c r="E53" s="1466"/>
      <c r="F53" s="1466"/>
      <c r="G53" s="1466"/>
      <c r="H53" s="1466"/>
      <c r="I53" s="1466"/>
      <c r="J53" s="1467"/>
      <c r="K53" s="685"/>
      <c r="L53" s="1195"/>
      <c r="M53" s="685"/>
      <c r="Q53" s="25"/>
      <c r="R53" s="27"/>
      <c r="S53" s="27"/>
      <c r="T53" s="25"/>
      <c r="U53" s="28"/>
      <c r="V53" s="29"/>
      <c r="W53" s="25"/>
      <c r="X53" s="25"/>
      <c r="Y53" s="25"/>
      <c r="Z53" s="25"/>
      <c r="AA53" s="25"/>
      <c r="AB53" s="25"/>
      <c r="AC53" s="48"/>
      <c r="AD53" s="1115"/>
      <c r="AE53" s="1115"/>
      <c r="AF53" s="1115"/>
      <c r="AG53" s="1115"/>
      <c r="AH53" s="1115"/>
      <c r="AI53" s="1115"/>
      <c r="AJ53" s="1115"/>
      <c r="AK53" s="1115"/>
      <c r="AL53" s="1115"/>
      <c r="AM53" s="48"/>
    </row>
    <row r="54" spans="2:39" ht="18" customHeight="1">
      <c r="B54" s="1423"/>
      <c r="C54" s="1463"/>
      <c r="D54" s="1468"/>
      <c r="E54" s="1469"/>
      <c r="F54" s="1469"/>
      <c r="G54" s="1469"/>
      <c r="H54" s="1469"/>
      <c r="I54" s="1469"/>
      <c r="J54" s="1470"/>
      <c r="K54" s="685"/>
      <c r="L54" s="685"/>
      <c r="M54" s="685"/>
      <c r="Q54" s="25"/>
      <c r="R54" s="27"/>
      <c r="S54" s="27"/>
      <c r="T54" s="25"/>
      <c r="U54" s="28"/>
      <c r="V54" s="29"/>
      <c r="W54" s="25"/>
      <c r="X54" s="25"/>
      <c r="Y54" s="25"/>
      <c r="Z54" s="25"/>
      <c r="AA54" s="25"/>
      <c r="AB54" s="25"/>
      <c r="AC54" s="48"/>
      <c r="AD54" s="1115"/>
      <c r="AE54" s="1115"/>
      <c r="AF54" s="1115"/>
      <c r="AG54" s="1115"/>
      <c r="AH54" s="1115"/>
      <c r="AI54" s="1115"/>
      <c r="AJ54" s="1115"/>
      <c r="AK54" s="1115"/>
      <c r="AL54" s="1115"/>
      <c r="AM54" s="48"/>
    </row>
    <row r="55" spans="2:39" ht="18" customHeight="1">
      <c r="B55" s="1423"/>
      <c r="C55" s="1464"/>
      <c r="D55" s="1459"/>
      <c r="E55" s="1460"/>
      <c r="F55" s="1460"/>
      <c r="G55" s="1460"/>
      <c r="H55" s="1460"/>
      <c r="I55" s="1460"/>
      <c r="J55" s="1461"/>
      <c r="K55" s="685"/>
      <c r="L55" s="697"/>
      <c r="M55" s="685"/>
      <c r="Q55" s="25"/>
      <c r="R55" s="27"/>
      <c r="S55" s="27"/>
      <c r="T55" s="25"/>
      <c r="U55" s="28"/>
      <c r="V55" s="29"/>
      <c r="W55" s="25"/>
      <c r="X55" s="25"/>
      <c r="Y55" s="25"/>
      <c r="Z55" s="25"/>
      <c r="AA55" s="25"/>
      <c r="AB55" s="25"/>
      <c r="AC55" s="48"/>
      <c r="AD55" s="1115"/>
      <c r="AE55" s="1115"/>
      <c r="AF55" s="1115"/>
      <c r="AG55" s="1115"/>
      <c r="AH55" s="1115"/>
      <c r="AI55" s="1115"/>
      <c r="AJ55" s="1115"/>
      <c r="AK55" s="1115"/>
      <c r="AL55" s="1115"/>
      <c r="AM55" s="48"/>
    </row>
    <row r="56" spans="2:39" ht="18" customHeight="1">
      <c r="B56" s="1423"/>
      <c r="C56" s="1462" t="s">
        <v>1533</v>
      </c>
      <c r="D56" s="698" t="s">
        <v>1264</v>
      </c>
      <c r="E56" s="1471"/>
      <c r="F56" s="1472"/>
      <c r="G56" s="1472"/>
      <c r="H56" s="1472"/>
      <c r="I56" s="1472"/>
      <c r="J56" s="1473"/>
      <c r="K56" s="685"/>
      <c r="L56" s="25"/>
      <c r="M56" s="685"/>
      <c r="O56" s="247"/>
      <c r="Q56" s="25"/>
      <c r="R56" s="27"/>
      <c r="S56" s="27"/>
      <c r="T56" s="25"/>
      <c r="U56" s="28"/>
      <c r="V56" s="29"/>
      <c r="W56" s="25"/>
      <c r="X56" s="25"/>
      <c r="Y56" s="25"/>
      <c r="Z56" s="25"/>
      <c r="AA56" s="25"/>
      <c r="AB56" s="25"/>
      <c r="AC56" s="48"/>
      <c r="AD56" s="1115"/>
      <c r="AE56" s="1115"/>
      <c r="AF56" s="1115"/>
      <c r="AG56" s="1115"/>
      <c r="AH56" s="1115"/>
      <c r="AI56" s="1115"/>
      <c r="AJ56" s="1115"/>
      <c r="AK56" s="1115"/>
      <c r="AL56" s="1115"/>
      <c r="AM56" s="48"/>
    </row>
    <row r="57" spans="2:39" ht="25.15" customHeight="1">
      <c r="B57" s="1423"/>
      <c r="C57" s="1463"/>
      <c r="D57" s="1490" t="s">
        <v>1742</v>
      </c>
      <c r="E57" s="1491"/>
      <c r="F57" s="1492"/>
      <c r="G57" s="1493"/>
      <c r="H57" s="1493"/>
      <c r="I57" s="1493"/>
      <c r="J57" s="1494"/>
      <c r="K57" s="685"/>
      <c r="L57" s="1295"/>
      <c r="M57" s="1295"/>
      <c r="O57" s="247"/>
      <c r="Q57" s="25"/>
      <c r="R57" s="27"/>
      <c r="S57" s="27"/>
      <c r="T57" s="25"/>
      <c r="U57" s="28"/>
      <c r="V57" s="29"/>
      <c r="W57" s="25"/>
      <c r="X57" s="25"/>
      <c r="Y57" s="25"/>
      <c r="Z57" s="25"/>
      <c r="AA57" s="25"/>
      <c r="AB57" s="25"/>
      <c r="AC57" s="48"/>
      <c r="AD57" s="1115"/>
      <c r="AE57" s="1115"/>
      <c r="AF57" s="1115"/>
      <c r="AG57" s="1115"/>
      <c r="AH57" s="1115"/>
      <c r="AI57" s="1115"/>
      <c r="AJ57" s="1115"/>
      <c r="AK57" s="1115"/>
      <c r="AL57" s="1115"/>
      <c r="AM57" s="48"/>
    </row>
    <row r="58" spans="2:39" ht="25.15" customHeight="1">
      <c r="B58" s="1423"/>
      <c r="C58" s="1464"/>
      <c r="D58" s="1495" t="s">
        <v>3959</v>
      </c>
      <c r="E58" s="1496"/>
      <c r="F58" s="1497" t="s">
        <v>1740</v>
      </c>
      <c r="G58" s="1498"/>
      <c r="H58" s="1499"/>
      <c r="I58" s="1499"/>
      <c r="J58" s="1500"/>
      <c r="K58" s="685"/>
      <c r="L58" s="1296"/>
      <c r="M58" s="1296"/>
      <c r="N58" s="247"/>
      <c r="O58" s="247"/>
      <c r="Q58" s="25"/>
      <c r="R58" s="27"/>
      <c r="S58" s="27"/>
      <c r="T58" s="25"/>
      <c r="U58" s="28"/>
      <c r="V58" s="29"/>
      <c r="W58" s="25"/>
      <c r="X58" s="25"/>
      <c r="Y58" s="25"/>
      <c r="Z58" s="25"/>
      <c r="AA58" s="25"/>
      <c r="AB58" s="25"/>
      <c r="AC58" s="48"/>
      <c r="AD58" s="1115"/>
      <c r="AE58" s="1115"/>
      <c r="AF58" s="1115"/>
      <c r="AG58" s="1115"/>
      <c r="AH58" s="1115"/>
      <c r="AI58" s="1115"/>
      <c r="AJ58" s="1115"/>
      <c r="AK58" s="1115"/>
      <c r="AL58" s="1115"/>
      <c r="AM58" s="48"/>
    </row>
    <row r="59" spans="2:39" ht="25.15" customHeight="1" thickBot="1">
      <c r="B59" s="1133"/>
      <c r="C59" s="1132" t="s">
        <v>1534</v>
      </c>
      <c r="D59" s="1474"/>
      <c r="E59" s="1475"/>
      <c r="F59" s="1475"/>
      <c r="G59" s="1475"/>
      <c r="H59" s="1475"/>
      <c r="I59" s="1475"/>
      <c r="J59" s="1476"/>
      <c r="K59" s="685"/>
      <c r="L59" s="1295"/>
      <c r="M59" s="1294"/>
      <c r="N59" s="247"/>
      <c r="O59" s="247"/>
      <c r="Q59" s="25"/>
      <c r="R59" s="27"/>
      <c r="S59" s="27"/>
      <c r="T59" s="25"/>
      <c r="U59" s="28"/>
      <c r="V59" s="29"/>
      <c r="W59" s="25"/>
      <c r="X59" s="25"/>
      <c r="Y59" s="25"/>
      <c r="Z59" s="25"/>
      <c r="AA59" s="25"/>
      <c r="AB59" s="25"/>
      <c r="AC59" s="48"/>
      <c r="AD59" s="1115"/>
      <c r="AE59" s="1115"/>
      <c r="AF59" s="1115"/>
      <c r="AG59" s="1115"/>
      <c r="AH59" s="1115"/>
      <c r="AI59" s="1115"/>
      <c r="AJ59" s="1115"/>
      <c r="AK59" s="1115"/>
      <c r="AL59" s="1115"/>
      <c r="AM59" s="48"/>
    </row>
    <row r="60" spans="2:39" ht="25.15" customHeight="1" thickBot="1">
      <c r="B60" s="1422" t="s">
        <v>1758</v>
      </c>
      <c r="C60" s="1426" t="s">
        <v>3944</v>
      </c>
      <c r="D60" s="1427"/>
      <c r="E60" s="1427"/>
      <c r="F60" s="1427"/>
      <c r="G60" s="1428"/>
      <c r="H60" s="1429"/>
      <c r="I60" s="1428"/>
      <c r="J60" s="1430"/>
      <c r="K60" s="685"/>
      <c r="L60" s="1297" t="b">
        <v>0</v>
      </c>
      <c r="M60" s="1298" t="b">
        <v>0</v>
      </c>
      <c r="N60" s="247"/>
      <c r="O60" s="247"/>
      <c r="Q60" s="25"/>
      <c r="R60" s="27"/>
      <c r="S60" s="27"/>
      <c r="T60" s="25"/>
      <c r="U60" s="28"/>
      <c r="V60" s="29"/>
      <c r="W60" s="25"/>
      <c r="X60" s="25"/>
      <c r="Y60" s="25"/>
      <c r="Z60" s="25"/>
      <c r="AA60" s="25"/>
      <c r="AB60" s="25"/>
      <c r="AC60" s="48"/>
      <c r="AD60" s="1115"/>
      <c r="AE60" s="1115"/>
      <c r="AF60" s="1115"/>
      <c r="AG60" s="1115"/>
      <c r="AH60" s="1115"/>
      <c r="AI60" s="1115"/>
      <c r="AJ60" s="1115"/>
      <c r="AK60" s="1115"/>
      <c r="AL60" s="1115"/>
      <c r="AM60" s="48"/>
    </row>
    <row r="61" spans="2:39" ht="24.95" customHeight="1">
      <c r="B61" s="1423"/>
      <c r="C61" s="1431" t="s">
        <v>150</v>
      </c>
      <c r="D61" s="1440"/>
      <c r="E61" s="1441"/>
      <c r="F61" s="1442"/>
      <c r="G61" s="1432" t="s">
        <v>1797</v>
      </c>
      <c r="H61" s="1434"/>
      <c r="I61" s="1435"/>
      <c r="J61" s="1436"/>
      <c r="K61" s="685"/>
      <c r="L61" s="1297"/>
      <c r="M61" s="1193"/>
      <c r="N61" s="247"/>
      <c r="O61" s="247"/>
      <c r="Q61" s="25"/>
      <c r="R61" s="27"/>
      <c r="S61" s="27"/>
      <c r="T61" s="25"/>
      <c r="U61" s="28"/>
      <c r="V61" s="29"/>
      <c r="W61" s="25"/>
      <c r="X61" s="25"/>
      <c r="Y61" s="25"/>
      <c r="Z61" s="25"/>
      <c r="AA61" s="25"/>
      <c r="AB61" s="25"/>
      <c r="AC61" s="48"/>
      <c r="AD61" s="1115"/>
      <c r="AE61" s="1115"/>
      <c r="AF61" s="1115"/>
      <c r="AG61" s="1115"/>
      <c r="AH61" s="1115"/>
      <c r="AI61" s="1115"/>
      <c r="AJ61" s="1115"/>
      <c r="AK61" s="1115"/>
      <c r="AL61" s="1115"/>
      <c r="AM61" s="48"/>
    </row>
    <row r="62" spans="2:39" ht="24.95" customHeight="1">
      <c r="B62" s="1423"/>
      <c r="C62" s="1404"/>
      <c r="D62" s="1443"/>
      <c r="E62" s="1444"/>
      <c r="F62" s="1445"/>
      <c r="G62" s="1433"/>
      <c r="H62" s="1437"/>
      <c r="I62" s="1438"/>
      <c r="J62" s="1439"/>
      <c r="K62" s="685"/>
      <c r="L62" s="1297"/>
      <c r="M62" s="1193"/>
      <c r="N62" s="247"/>
      <c r="O62" s="247"/>
      <c r="Q62" s="25"/>
      <c r="R62" s="27"/>
      <c r="S62" s="27"/>
      <c r="T62" s="25"/>
      <c r="U62" s="28"/>
      <c r="V62" s="29"/>
      <c r="W62" s="25"/>
      <c r="X62" s="25"/>
      <c r="Y62" s="25"/>
      <c r="Z62" s="25"/>
      <c r="AA62" s="25"/>
      <c r="AB62" s="25"/>
      <c r="AC62" s="48"/>
      <c r="AD62" s="1115"/>
      <c r="AE62" s="1115"/>
      <c r="AF62" s="1115"/>
      <c r="AG62" s="1115"/>
      <c r="AH62" s="1115"/>
      <c r="AI62" s="1115"/>
      <c r="AJ62" s="1115"/>
      <c r="AK62" s="1115"/>
      <c r="AL62" s="1115"/>
      <c r="AM62" s="48"/>
    </row>
    <row r="63" spans="2:39" ht="24.95" customHeight="1">
      <c r="B63" s="1424"/>
      <c r="C63" s="1404"/>
      <c r="D63" s="1443"/>
      <c r="E63" s="1444"/>
      <c r="F63" s="1445"/>
      <c r="G63" s="1404" t="s">
        <v>1755</v>
      </c>
      <c r="H63" s="1406"/>
      <c r="I63" s="1407"/>
      <c r="J63" s="1408"/>
      <c r="K63" s="685"/>
      <c r="L63" s="1299"/>
      <c r="M63" s="1294"/>
      <c r="N63" s="1194"/>
      <c r="O63" s="1194"/>
      <c r="P63" s="249"/>
      <c r="Q63" s="27"/>
      <c r="R63" s="27"/>
      <c r="S63" s="27"/>
      <c r="T63" s="25"/>
      <c r="U63" s="28"/>
      <c r="V63" s="29"/>
      <c r="W63" s="25"/>
      <c r="X63" s="25"/>
      <c r="Y63" s="25"/>
      <c r="Z63" s="25"/>
      <c r="AA63" s="25"/>
      <c r="AB63" s="25"/>
      <c r="AC63" s="48"/>
      <c r="AD63" s="1115"/>
      <c r="AE63" s="1115"/>
      <c r="AF63" s="1115"/>
      <c r="AG63" s="1115"/>
      <c r="AH63" s="1115"/>
      <c r="AI63" s="1115"/>
      <c r="AJ63" s="1115"/>
      <c r="AK63" s="1115"/>
      <c r="AL63" s="1115"/>
      <c r="AM63" s="48"/>
    </row>
    <row r="64" spans="2:39" ht="24.95" customHeight="1" thickBot="1">
      <c r="B64" s="1425"/>
      <c r="C64" s="1405"/>
      <c r="D64" s="1446"/>
      <c r="E64" s="1447"/>
      <c r="F64" s="1448"/>
      <c r="G64" s="1405"/>
      <c r="H64" s="1409"/>
      <c r="I64" s="1410"/>
      <c r="J64" s="1411"/>
      <c r="K64" s="685"/>
      <c r="L64" s="1294"/>
      <c r="M64" s="1300"/>
      <c r="N64"/>
      <c r="O64"/>
      <c r="Q64" s="25"/>
      <c r="R64" s="27"/>
      <c r="S64" s="27"/>
      <c r="T64" s="25"/>
      <c r="U64" s="28"/>
      <c r="V64" s="29"/>
      <c r="W64" s="25"/>
      <c r="X64" s="25"/>
      <c r="Y64" s="25"/>
      <c r="Z64" s="25"/>
      <c r="AA64" s="25"/>
      <c r="AB64" s="25"/>
      <c r="AC64" s="48"/>
      <c r="AD64" s="1115"/>
      <c r="AE64" s="1115"/>
      <c r="AF64" s="1115"/>
      <c r="AG64" s="1115"/>
      <c r="AH64" s="1115"/>
      <c r="AI64" s="1115"/>
      <c r="AJ64" s="1115"/>
      <c r="AK64" s="1115"/>
      <c r="AL64" s="1115"/>
      <c r="AM64" s="48"/>
    </row>
    <row r="65" spans="2:39" ht="30" customHeight="1">
      <c r="B65" s="1412" t="s">
        <v>149</v>
      </c>
      <c r="C65" s="1414" t="s">
        <v>151</v>
      </c>
      <c r="D65" s="1414"/>
      <c r="E65" s="1449"/>
      <c r="F65" s="1450"/>
      <c r="G65" s="700" t="s">
        <v>89</v>
      </c>
      <c r="H65" s="1416"/>
      <c r="I65" s="1417"/>
      <c r="J65" s="1418"/>
      <c r="K65" s="685"/>
      <c r="L65" s="1295"/>
      <c r="M65" s="1294"/>
      <c r="N65"/>
      <c r="Q65" s="25"/>
      <c r="R65" s="27"/>
      <c r="S65" s="27"/>
      <c r="T65" s="25"/>
      <c r="U65" s="28"/>
      <c r="V65" s="29"/>
      <c r="W65" s="25"/>
      <c r="X65" s="25"/>
      <c r="Y65" s="25"/>
      <c r="Z65" s="25"/>
      <c r="AA65" s="25"/>
      <c r="AB65" s="25"/>
      <c r="AC65" s="48"/>
      <c r="AD65" s="1115"/>
      <c r="AE65" s="1115"/>
      <c r="AF65" s="1115"/>
      <c r="AG65" s="1115"/>
      <c r="AH65" s="1115"/>
      <c r="AI65" s="1115"/>
      <c r="AJ65" s="1115"/>
      <c r="AK65" s="1115"/>
      <c r="AL65" s="1115"/>
      <c r="AM65" s="48"/>
    </row>
    <row r="66" spans="2:39" ht="30" customHeight="1" thickBot="1">
      <c r="B66" s="1413"/>
      <c r="C66" s="1415"/>
      <c r="D66" s="1415"/>
      <c r="E66" s="1451"/>
      <c r="F66" s="1452"/>
      <c r="G66" s="701" t="s">
        <v>145</v>
      </c>
      <c r="H66" s="1419"/>
      <c r="I66" s="1420"/>
      <c r="J66" s="1421"/>
      <c r="K66" s="685"/>
      <c r="L66" s="1296"/>
      <c r="M66" s="1296"/>
      <c r="Q66" s="25"/>
      <c r="R66" s="27"/>
      <c r="S66" s="27"/>
      <c r="T66" s="25"/>
      <c r="U66" s="28"/>
      <c r="V66" s="29"/>
      <c r="W66" s="25"/>
      <c r="X66" s="25"/>
      <c r="Y66" s="25"/>
      <c r="Z66" s="25"/>
      <c r="AA66" s="25"/>
      <c r="AB66" s="25"/>
      <c r="AC66" s="48"/>
      <c r="AD66" s="1115"/>
      <c r="AE66" s="1115"/>
      <c r="AF66" s="1115"/>
      <c r="AG66" s="1115"/>
      <c r="AH66" s="1115"/>
      <c r="AI66" s="1115"/>
      <c r="AJ66" s="1115"/>
      <c r="AK66" s="1115"/>
      <c r="AL66" s="1115"/>
      <c r="AM66" s="48"/>
    </row>
    <row r="67" spans="2:39" ht="19.5" customHeight="1">
      <c r="B67" s="1402" t="s">
        <v>3963</v>
      </c>
      <c r="C67" s="1402"/>
      <c r="D67" s="1402"/>
      <c r="E67" s="1402"/>
      <c r="F67" s="1402"/>
      <c r="G67" s="1402"/>
      <c r="H67" s="1402"/>
      <c r="I67" s="1402"/>
      <c r="J67" s="1402"/>
      <c r="K67" s="685"/>
      <c r="L67" s="685"/>
      <c r="M67" s="685"/>
      <c r="Q67" s="25"/>
      <c r="R67" s="27"/>
      <c r="S67" s="27"/>
      <c r="T67" s="25"/>
      <c r="U67" s="28"/>
      <c r="V67" s="29"/>
      <c r="W67" s="25"/>
      <c r="X67" s="25"/>
      <c r="Y67" s="25"/>
      <c r="Z67" s="25"/>
      <c r="AA67" s="25"/>
      <c r="AB67" s="25"/>
      <c r="AC67" s="48"/>
      <c r="AD67" s="1115"/>
      <c r="AE67" s="1115"/>
      <c r="AF67" s="1115"/>
      <c r="AG67" s="1115"/>
      <c r="AH67" s="1115"/>
      <c r="AI67" s="1115"/>
      <c r="AJ67" s="1115"/>
      <c r="AK67" s="1115"/>
      <c r="AL67" s="1115"/>
      <c r="AM67" s="48"/>
    </row>
    <row r="68" spans="2:39" ht="15" customHeight="1">
      <c r="B68" s="1401" t="s">
        <v>64</v>
      </c>
      <c r="C68" s="1401"/>
      <c r="D68" s="1401"/>
      <c r="E68" s="1401"/>
      <c r="F68" s="1401"/>
      <c r="G68" s="1401"/>
      <c r="H68" s="1401"/>
      <c r="I68" s="1401"/>
      <c r="J68" s="1401"/>
      <c r="K68" s="685"/>
      <c r="L68" s="685"/>
      <c r="M68" s="685"/>
      <c r="Q68" s="25"/>
      <c r="R68" s="25"/>
      <c r="S68" s="25"/>
      <c r="T68" s="25"/>
      <c r="U68" s="28"/>
      <c r="V68" s="29"/>
      <c r="W68" s="25"/>
      <c r="X68" s="25"/>
      <c r="Y68" s="25"/>
      <c r="Z68" s="25"/>
      <c r="AA68" s="25"/>
      <c r="AB68" s="25"/>
      <c r="AC68" s="48"/>
      <c r="AD68" s="1115"/>
      <c r="AE68" s="1115"/>
      <c r="AF68" s="1115"/>
      <c r="AG68" s="1115"/>
      <c r="AH68" s="1115"/>
      <c r="AI68" s="1115"/>
      <c r="AJ68" s="1115"/>
      <c r="AK68" s="1115"/>
      <c r="AL68" s="1115"/>
      <c r="AM68" s="48"/>
    </row>
    <row r="69" spans="2:39" ht="27.6" customHeight="1">
      <c r="B69" s="1402" t="s">
        <v>1767</v>
      </c>
      <c r="C69" s="1402"/>
      <c r="D69" s="1402"/>
      <c r="E69" s="1402"/>
      <c r="F69" s="1402"/>
      <c r="G69" s="1402"/>
      <c r="H69" s="1402"/>
      <c r="I69" s="1402"/>
      <c r="J69" s="1402"/>
      <c r="K69" s="685"/>
      <c r="L69" s="685"/>
      <c r="M69" s="685"/>
      <c r="Q69" s="25"/>
      <c r="R69" s="25"/>
      <c r="S69" s="25"/>
      <c r="T69" s="25"/>
      <c r="U69" s="28"/>
      <c r="V69" s="29"/>
      <c r="W69" s="25"/>
      <c r="X69" s="25"/>
      <c r="Y69" s="25"/>
      <c r="Z69" s="25"/>
      <c r="AA69" s="25"/>
      <c r="AB69" s="25"/>
      <c r="AC69" s="48"/>
      <c r="AD69" s="1115"/>
      <c r="AE69" s="1115"/>
      <c r="AF69" s="1115"/>
      <c r="AG69" s="1115"/>
      <c r="AH69" s="1115"/>
      <c r="AI69" s="1115"/>
      <c r="AJ69" s="1115"/>
      <c r="AK69" s="1115"/>
      <c r="AL69" s="1115"/>
      <c r="AM69" s="48"/>
    </row>
    <row r="70" spans="2:39" ht="15" customHeight="1">
      <c r="B70" s="1398" t="s">
        <v>1219</v>
      </c>
      <c r="C70" s="1398"/>
      <c r="D70" s="1398"/>
      <c r="E70" s="1398"/>
      <c r="F70" s="1398"/>
      <c r="G70" s="1398"/>
      <c r="H70" s="1398"/>
      <c r="I70" s="1398"/>
      <c r="J70" s="1398"/>
      <c r="Q70" s="25"/>
      <c r="R70" s="25"/>
      <c r="S70" s="25"/>
      <c r="T70" s="25"/>
      <c r="U70" s="28"/>
      <c r="V70" s="29"/>
      <c r="W70" s="25"/>
      <c r="X70" s="25"/>
      <c r="Y70" s="25"/>
      <c r="Z70" s="25"/>
      <c r="AA70" s="25"/>
      <c r="AB70" s="25"/>
      <c r="AC70" s="48"/>
      <c r="AD70" s="1115"/>
      <c r="AE70" s="1115"/>
      <c r="AF70" s="1115"/>
      <c r="AG70" s="1115"/>
      <c r="AH70" s="1115"/>
      <c r="AI70" s="1115"/>
      <c r="AJ70" s="1115"/>
      <c r="AK70" s="1115"/>
      <c r="AL70" s="1115"/>
      <c r="AM70" s="48"/>
    </row>
    <row r="71" spans="2:39" ht="15" customHeight="1">
      <c r="B71" s="1403" t="s">
        <v>143</v>
      </c>
      <c r="C71" s="1403"/>
      <c r="D71" s="1403"/>
      <c r="E71" s="1403"/>
      <c r="F71" s="1403"/>
      <c r="G71" s="1403"/>
      <c r="H71" s="1403"/>
      <c r="I71" s="1403"/>
      <c r="J71" s="1403"/>
      <c r="Q71" s="25"/>
      <c r="R71" s="25"/>
      <c r="S71" s="25"/>
      <c r="T71" s="25"/>
      <c r="U71" s="28"/>
      <c r="V71" s="29"/>
      <c r="W71" s="25"/>
      <c r="X71" s="25"/>
      <c r="Y71" s="25"/>
      <c r="Z71" s="25"/>
      <c r="AA71" s="25"/>
      <c r="AB71" s="25"/>
      <c r="AC71" s="48"/>
      <c r="AD71" s="1115"/>
      <c r="AE71" s="1115"/>
      <c r="AF71" s="1115"/>
      <c r="AG71" s="1115"/>
      <c r="AH71" s="1115"/>
      <c r="AI71" s="1115"/>
      <c r="AJ71" s="1115"/>
      <c r="AK71" s="1115"/>
      <c r="AL71" s="1115"/>
      <c r="AM71" s="48"/>
    </row>
    <row r="72" spans="2:39" ht="15" customHeight="1">
      <c r="B72" s="1398" t="s">
        <v>144</v>
      </c>
      <c r="C72" s="1398"/>
      <c r="D72" s="1398"/>
      <c r="E72" s="1398"/>
      <c r="F72" s="1398"/>
      <c r="G72" s="1398"/>
      <c r="H72" s="1398"/>
      <c r="I72" s="1398"/>
      <c r="J72" s="1398"/>
      <c r="Q72" s="25"/>
      <c r="R72" s="25"/>
      <c r="S72" s="25"/>
      <c r="T72" s="25"/>
      <c r="U72" s="28"/>
      <c r="V72" s="29"/>
      <c r="W72" s="25"/>
      <c r="X72" s="25"/>
      <c r="Y72" s="25"/>
      <c r="Z72" s="25"/>
      <c r="AA72" s="25"/>
      <c r="AB72" s="25"/>
      <c r="AC72" s="48"/>
      <c r="AD72" s="1115"/>
      <c r="AE72" s="1115"/>
      <c r="AF72" s="1115"/>
      <c r="AG72" s="1115"/>
      <c r="AH72" s="1115"/>
      <c r="AI72" s="1115"/>
      <c r="AJ72" s="1115"/>
      <c r="AK72" s="1115"/>
      <c r="AL72" s="1115"/>
      <c r="AM72" s="48"/>
    </row>
    <row r="73" spans="2:39" ht="15.75" customHeight="1">
      <c r="B73" s="1398" t="s">
        <v>1741</v>
      </c>
      <c r="C73" s="1398"/>
      <c r="D73" s="1398"/>
      <c r="E73" s="1398"/>
      <c r="F73" s="1398"/>
      <c r="G73" s="1398"/>
      <c r="H73" s="1398"/>
      <c r="I73" s="1398"/>
      <c r="J73" s="1398"/>
      <c r="Q73" s="25"/>
      <c r="R73" s="25"/>
      <c r="S73" s="25"/>
      <c r="T73" s="25"/>
      <c r="U73" s="28"/>
      <c r="V73" s="29"/>
      <c r="W73" s="25"/>
      <c r="X73" s="25"/>
      <c r="Y73" s="25"/>
      <c r="Z73" s="25"/>
      <c r="AA73" s="25"/>
      <c r="AB73" s="25"/>
      <c r="AC73" s="48"/>
      <c r="AD73" s="1115"/>
      <c r="AE73" s="1115"/>
      <c r="AF73" s="1115"/>
      <c r="AG73" s="1115"/>
      <c r="AH73" s="1115"/>
      <c r="AI73" s="1115"/>
      <c r="AJ73" s="1115"/>
      <c r="AK73" s="1115"/>
      <c r="AL73" s="1115"/>
      <c r="AM73" s="48"/>
    </row>
    <row r="74" spans="2:39" ht="36.75" customHeight="1">
      <c r="B74" s="1399" t="s">
        <v>3945</v>
      </c>
      <c r="C74" s="1399"/>
      <c r="D74" s="1399"/>
      <c r="E74" s="1399"/>
      <c r="F74" s="1399"/>
      <c r="G74" s="1399"/>
      <c r="H74" s="1399"/>
      <c r="I74" s="1399"/>
      <c r="J74" s="1399"/>
      <c r="Q74" s="25"/>
      <c r="R74" s="25"/>
      <c r="S74" s="25"/>
      <c r="T74" s="25"/>
      <c r="U74" s="28"/>
      <c r="V74" s="29"/>
      <c r="W74" s="25"/>
      <c r="X74" s="25"/>
      <c r="Y74" s="25"/>
      <c r="Z74" s="25"/>
      <c r="AA74" s="25"/>
      <c r="AB74" s="25"/>
      <c r="AC74" s="48"/>
      <c r="AD74" s="1115"/>
      <c r="AE74" s="1115"/>
      <c r="AF74" s="1115"/>
      <c r="AG74" s="1115"/>
      <c r="AH74" s="1115"/>
      <c r="AI74" s="1115"/>
      <c r="AJ74" s="1115"/>
      <c r="AK74" s="1115"/>
      <c r="AL74" s="1115"/>
      <c r="AM74" s="48"/>
    </row>
    <row r="75" spans="2:39" ht="15" customHeight="1">
      <c r="B75" s="1398" t="s">
        <v>1140</v>
      </c>
      <c r="C75" s="1398"/>
      <c r="D75" s="1398"/>
      <c r="E75" s="1398"/>
      <c r="F75" s="1398"/>
      <c r="G75" s="1398"/>
      <c r="H75" s="1398"/>
      <c r="I75" s="1398"/>
      <c r="J75" s="1398"/>
      <c r="Q75" s="25"/>
      <c r="R75" s="25"/>
      <c r="S75" s="25"/>
      <c r="T75" s="25"/>
      <c r="U75" s="28"/>
      <c r="V75" s="29"/>
      <c r="W75" s="25"/>
      <c r="X75" s="25"/>
      <c r="Y75" s="25"/>
      <c r="Z75" s="25"/>
      <c r="AA75" s="25"/>
      <c r="AB75" s="25"/>
      <c r="AC75" s="48"/>
      <c r="AD75" s="1115"/>
      <c r="AE75" s="1115"/>
      <c r="AF75" s="1115"/>
      <c r="AG75" s="1115"/>
      <c r="AH75" s="1115"/>
      <c r="AI75" s="1115"/>
      <c r="AJ75" s="1115"/>
      <c r="AK75" s="1115"/>
      <c r="AL75" s="1115"/>
      <c r="AM75" s="48"/>
    </row>
    <row r="76" spans="2:39" ht="15" customHeight="1">
      <c r="B76" s="1400"/>
      <c r="C76" s="1400"/>
      <c r="D76" s="1400"/>
      <c r="E76" s="1400"/>
      <c r="F76" s="1400"/>
      <c r="G76" s="1400"/>
      <c r="H76" s="1400"/>
      <c r="I76" s="1400"/>
      <c r="J76" s="1400"/>
      <c r="Q76" s="25"/>
      <c r="R76" s="25"/>
      <c r="S76" s="25"/>
      <c r="T76" s="25"/>
      <c r="U76" s="28"/>
      <c r="V76" s="29"/>
      <c r="W76" s="25"/>
      <c r="X76" s="25"/>
      <c r="Y76" s="25"/>
      <c r="Z76" s="25"/>
      <c r="AA76" s="25"/>
      <c r="AB76" s="25"/>
      <c r="AC76" s="48"/>
      <c r="AD76" s="1115"/>
      <c r="AE76" s="1115"/>
      <c r="AF76" s="1115"/>
      <c r="AG76" s="1115"/>
      <c r="AH76" s="1115"/>
      <c r="AI76" s="1115"/>
      <c r="AJ76" s="1115"/>
      <c r="AK76" s="1115"/>
      <c r="AL76" s="1115"/>
      <c r="AM76" s="48"/>
    </row>
    <row r="77" spans="2:39" ht="18" customHeight="1">
      <c r="U77" s="23"/>
      <c r="V77" s="1"/>
      <c r="AD77" s="1115"/>
      <c r="AE77" s="1115"/>
      <c r="AF77" s="1115"/>
      <c r="AG77" s="1115"/>
      <c r="AH77" s="1115"/>
      <c r="AI77" s="1115"/>
      <c r="AJ77" s="1115"/>
      <c r="AK77" s="1115"/>
      <c r="AL77" s="1115"/>
    </row>
    <row r="78" spans="2:39" ht="18" customHeight="1">
      <c r="U78" s="23"/>
      <c r="V78" s="1"/>
      <c r="AD78" s="1115"/>
      <c r="AE78" s="1115"/>
      <c r="AF78" s="1115"/>
      <c r="AG78" s="1115"/>
      <c r="AH78" s="1115"/>
      <c r="AI78" s="1115"/>
      <c r="AJ78" s="1115"/>
      <c r="AK78" s="1115"/>
      <c r="AL78" s="1115"/>
    </row>
    <row r="79" spans="2:39" ht="18" customHeight="1">
      <c r="U79" s="23"/>
      <c r="V79" s="1"/>
    </row>
    <row r="80" spans="2:39" ht="18" customHeight="1">
      <c r="U80" s="23"/>
      <c r="V80" s="1"/>
    </row>
    <row r="81" spans="4:22" ht="18" customHeight="1">
      <c r="U81" s="23"/>
      <c r="V81" s="1"/>
    </row>
    <row r="82" spans="4:22" ht="18" customHeight="1">
      <c r="U82" s="23"/>
      <c r="V82" s="1"/>
    </row>
    <row r="83" spans="4:22" ht="18" customHeight="1">
      <c r="D83" s="9"/>
      <c r="E83" s="23"/>
      <c r="F83" s="1"/>
      <c r="U83" s="23"/>
      <c r="V83" s="1"/>
    </row>
    <row r="84" spans="4:22" ht="18" customHeight="1">
      <c r="D84" s="10"/>
      <c r="E84" s="23"/>
      <c r="F84" s="1"/>
      <c r="U84" s="23"/>
      <c r="V84" s="1"/>
    </row>
    <row r="85" spans="4:22" ht="18" customHeight="1">
      <c r="D85" s="10"/>
      <c r="E85" s="23"/>
      <c r="F85" s="1"/>
      <c r="U85" s="23"/>
      <c r="V85" s="1"/>
    </row>
    <row r="86" spans="4:22" ht="18" customHeight="1">
      <c r="D86" s="11"/>
      <c r="E86" s="23"/>
      <c r="F86" s="1"/>
      <c r="U86" s="23"/>
      <c r="V86" s="1"/>
    </row>
    <row r="87" spans="4:22" ht="18" customHeight="1">
      <c r="D87" s="11"/>
      <c r="E87" s="23"/>
      <c r="F87" s="1"/>
      <c r="U87" s="23"/>
      <c r="V87" s="1"/>
    </row>
    <row r="88" spans="4:22" ht="18" customHeight="1">
      <c r="D88" s="11"/>
      <c r="E88" s="23"/>
      <c r="F88" s="1"/>
      <c r="U88" s="23"/>
      <c r="V88" s="1"/>
    </row>
    <row r="89" spans="4:22" ht="18" customHeight="1">
      <c r="D89" s="11"/>
      <c r="E89" s="23"/>
      <c r="F89" s="1"/>
      <c r="U89" s="23"/>
      <c r="V89" s="1"/>
    </row>
    <row r="90" spans="4:22" ht="18" customHeight="1">
      <c r="D90" s="11"/>
      <c r="E90" s="23"/>
      <c r="F90" s="1"/>
      <c r="U90" s="23"/>
      <c r="V90" s="1"/>
    </row>
    <row r="91" spans="4:22" ht="18" customHeight="1">
      <c r="E91" s="23"/>
      <c r="F91" s="1"/>
      <c r="U91" s="23"/>
      <c r="V91" s="1"/>
    </row>
    <row r="92" spans="4:22" ht="18" customHeight="1">
      <c r="E92" s="23"/>
      <c r="F92" s="1"/>
      <c r="U92" s="23"/>
      <c r="V92" s="1"/>
    </row>
    <row r="93" spans="4:22" ht="18" customHeight="1">
      <c r="E93" s="23"/>
      <c r="F93" s="1"/>
      <c r="U93" s="23"/>
      <c r="V93" s="1"/>
    </row>
    <row r="94" spans="4:22" ht="18" customHeight="1">
      <c r="E94" s="23"/>
      <c r="F94" s="1"/>
      <c r="U94" s="23"/>
      <c r="V94" s="1"/>
    </row>
    <row r="95" spans="4:22" ht="18" customHeight="1">
      <c r="E95" s="23"/>
      <c r="F95" s="1"/>
      <c r="U95" s="23"/>
      <c r="V95" s="1"/>
    </row>
    <row r="96" spans="4:22" ht="18" customHeight="1">
      <c r="E96" s="23"/>
      <c r="F96" s="1"/>
      <c r="U96" s="23"/>
      <c r="V96" s="1"/>
    </row>
    <row r="97" spans="5:22" ht="18" customHeight="1">
      <c r="E97" s="23"/>
      <c r="F97" s="1"/>
      <c r="U97" s="23"/>
      <c r="V97" s="1"/>
    </row>
    <row r="98" spans="5:22" ht="18" customHeight="1">
      <c r="E98" s="23"/>
      <c r="F98" s="1"/>
      <c r="U98" s="23"/>
      <c r="V98" s="1"/>
    </row>
    <row r="99" spans="5:22" ht="18" customHeight="1">
      <c r="E99" s="23"/>
      <c r="F99" s="1"/>
      <c r="U99" s="23"/>
      <c r="V99" s="1"/>
    </row>
    <row r="100" spans="5:22" ht="18" customHeight="1">
      <c r="E100" s="23"/>
      <c r="F100" s="1"/>
      <c r="U100" s="23"/>
      <c r="V100" s="1"/>
    </row>
    <row r="101" spans="5:22" ht="18" customHeight="1">
      <c r="E101" s="23"/>
      <c r="F101" s="1"/>
      <c r="U101" s="23"/>
      <c r="V101" s="1"/>
    </row>
    <row r="102" spans="5:22" ht="18" customHeight="1">
      <c r="E102" s="23"/>
      <c r="F102" s="1"/>
      <c r="U102" s="23"/>
      <c r="V102" s="1"/>
    </row>
    <row r="103" spans="5:22" ht="18" customHeight="1">
      <c r="E103" s="23"/>
      <c r="F103" s="1"/>
      <c r="U103" s="23"/>
      <c r="V103" s="1"/>
    </row>
    <row r="104" spans="5:22" ht="18" customHeight="1">
      <c r="E104" s="23"/>
      <c r="F104" s="1"/>
      <c r="U104" s="23"/>
      <c r="V104" s="1"/>
    </row>
    <row r="105" spans="5:22" ht="18" customHeight="1">
      <c r="E105" s="23"/>
      <c r="F105" s="1"/>
      <c r="U105" s="23"/>
      <c r="V105" s="1"/>
    </row>
    <row r="106" spans="5:22" ht="18" customHeight="1">
      <c r="E106" s="23"/>
      <c r="F106" s="1"/>
      <c r="U106" s="23"/>
      <c r="V106" s="1"/>
    </row>
    <row r="107" spans="5:22" ht="18" customHeight="1">
      <c r="E107" s="23"/>
      <c r="F107" s="1"/>
      <c r="U107" s="23"/>
      <c r="V107" s="1"/>
    </row>
    <row r="108" spans="5:22" ht="18" customHeight="1">
      <c r="E108" s="23"/>
      <c r="F108" s="1"/>
      <c r="U108" s="23"/>
      <c r="V108" s="1"/>
    </row>
    <row r="109" spans="5:22" ht="18" customHeight="1">
      <c r="E109" s="23"/>
      <c r="F109" s="1"/>
      <c r="U109" s="23"/>
      <c r="V109" s="1"/>
    </row>
    <row r="110" spans="5:22" ht="18" customHeight="1">
      <c r="E110" s="23"/>
      <c r="F110" s="1"/>
      <c r="U110" s="23"/>
      <c r="V110" s="1"/>
    </row>
    <row r="111" spans="5:22" ht="18" customHeight="1">
      <c r="E111" s="23"/>
      <c r="F111" s="1"/>
      <c r="U111" s="23"/>
      <c r="V111" s="1"/>
    </row>
    <row r="112" spans="5:22" ht="18" customHeight="1">
      <c r="E112" s="23"/>
      <c r="F112" s="1"/>
      <c r="U112" s="23"/>
      <c r="V112" s="1"/>
    </row>
    <row r="113" spans="5:22" ht="18" customHeight="1">
      <c r="E113" s="23"/>
      <c r="F113" s="1"/>
      <c r="U113" s="23"/>
      <c r="V113" s="1"/>
    </row>
    <row r="114" spans="5:22" ht="18" customHeight="1">
      <c r="E114" s="23"/>
      <c r="F114" s="1"/>
      <c r="U114" s="23"/>
      <c r="V114" s="1"/>
    </row>
    <row r="115" spans="5:22" ht="18" customHeight="1">
      <c r="E115" s="23"/>
      <c r="F115" s="1"/>
    </row>
    <row r="116" spans="5:22" ht="18" customHeight="1">
      <c r="E116" s="23"/>
      <c r="F116" s="1"/>
    </row>
    <row r="117" spans="5:22" ht="18" customHeight="1">
      <c r="E117" s="23"/>
      <c r="F117" s="1"/>
    </row>
    <row r="118" spans="5:22" ht="18" customHeight="1">
      <c r="E118" s="23"/>
      <c r="F118" s="1"/>
    </row>
    <row r="119" spans="5:22" ht="18" customHeight="1">
      <c r="E119" s="23"/>
      <c r="F119" s="1"/>
    </row>
    <row r="120" spans="5:22" ht="18" customHeight="1">
      <c r="E120" s="23"/>
      <c r="F120" s="1"/>
    </row>
    <row r="121" spans="5:22" ht="18" customHeight="1">
      <c r="E121" s="23"/>
      <c r="F121" s="1"/>
    </row>
    <row r="122" spans="5:22" ht="18" customHeight="1">
      <c r="E122" s="23"/>
      <c r="F122" s="1"/>
    </row>
    <row r="123" spans="5:22" ht="18" customHeight="1">
      <c r="E123" s="23"/>
      <c r="F123" s="1"/>
    </row>
    <row r="124" spans="5:22" ht="18" customHeight="1">
      <c r="E124" s="23"/>
      <c r="F124" s="1"/>
    </row>
    <row r="125" spans="5:22" ht="18" customHeight="1">
      <c r="E125" s="23"/>
      <c r="F125" s="1"/>
    </row>
    <row r="126" spans="5:22" ht="18" customHeight="1">
      <c r="E126" s="23"/>
      <c r="F126" s="1"/>
    </row>
    <row r="127" spans="5:22" ht="18" customHeight="1">
      <c r="E127" s="23"/>
      <c r="F127" s="1"/>
    </row>
    <row r="128" spans="5:22" ht="18" customHeight="1">
      <c r="E128" s="23"/>
      <c r="F128" s="1"/>
    </row>
    <row r="129" spans="5:6" ht="18" customHeight="1">
      <c r="E129" s="23"/>
      <c r="F129" s="1"/>
    </row>
    <row r="130" spans="5:6" ht="18" customHeight="1">
      <c r="E130" s="23"/>
      <c r="F130" s="1"/>
    </row>
    <row r="131" spans="5:6" ht="18" customHeight="1">
      <c r="E131" s="23"/>
      <c r="F131" s="1"/>
    </row>
    <row r="132" spans="5:6" ht="18" customHeight="1">
      <c r="E132" s="23"/>
      <c r="F132" s="1"/>
    </row>
    <row r="133" spans="5:6" ht="18" customHeight="1">
      <c r="E133" s="23"/>
      <c r="F133" s="1"/>
    </row>
    <row r="134" spans="5:6" ht="18" customHeight="1">
      <c r="E134" s="23"/>
      <c r="F134" s="1"/>
    </row>
    <row r="135" spans="5:6" ht="18" customHeight="1">
      <c r="E135" s="23"/>
      <c r="F135" s="1"/>
    </row>
    <row r="136" spans="5:6" ht="18" customHeight="1">
      <c r="E136" s="23"/>
      <c r="F136" s="1"/>
    </row>
    <row r="137" spans="5:6" ht="18" customHeight="1">
      <c r="E137" s="23"/>
      <c r="F137" s="1"/>
    </row>
    <row r="138" spans="5:6" ht="18" customHeight="1">
      <c r="E138" s="23"/>
      <c r="F138" s="1"/>
    </row>
    <row r="139" spans="5:6" ht="18" customHeight="1">
      <c r="E139" s="23"/>
      <c r="F139" s="1"/>
    </row>
    <row r="140" spans="5:6" ht="18" customHeight="1">
      <c r="E140" s="23"/>
      <c r="F140" s="1"/>
    </row>
    <row r="141" spans="5:6" ht="18" customHeight="1">
      <c r="E141" s="23"/>
      <c r="F141" s="1"/>
    </row>
    <row r="142" spans="5:6" ht="18" customHeight="1">
      <c r="E142" s="23"/>
      <c r="F142" s="1"/>
    </row>
    <row r="143" spans="5:6" ht="18" customHeight="1">
      <c r="E143" s="23"/>
      <c r="F143" s="1"/>
    </row>
    <row r="144" spans="5:6" ht="18" customHeight="1">
      <c r="E144" s="23"/>
      <c r="F144" s="1"/>
    </row>
    <row r="145" spans="5:6" ht="18" customHeight="1">
      <c r="E145" s="23"/>
      <c r="F145" s="1"/>
    </row>
    <row r="146" spans="5:6" ht="18" customHeight="1">
      <c r="E146" s="23"/>
      <c r="F146" s="1"/>
    </row>
    <row r="147" spans="5:6" ht="18" customHeight="1">
      <c r="E147" s="23"/>
      <c r="F147" s="1"/>
    </row>
    <row r="148" spans="5:6" ht="18" customHeight="1">
      <c r="E148" s="23"/>
      <c r="F148" s="1"/>
    </row>
    <row r="149" spans="5:6" ht="18" customHeight="1">
      <c r="E149" s="23"/>
      <c r="F149" s="1"/>
    </row>
    <row r="150" spans="5:6" ht="18" customHeight="1">
      <c r="E150" s="23"/>
      <c r="F150" s="1"/>
    </row>
    <row r="151" spans="5:6" ht="18" customHeight="1">
      <c r="E151" s="23"/>
      <c r="F151" s="1"/>
    </row>
    <row r="152" spans="5:6" ht="18" customHeight="1">
      <c r="E152" s="23"/>
      <c r="F152" s="1"/>
    </row>
    <row r="153" spans="5:6" ht="18" customHeight="1">
      <c r="E153" s="23"/>
      <c r="F153" s="1"/>
    </row>
    <row r="154" spans="5:6" ht="18" customHeight="1">
      <c r="E154" s="23"/>
      <c r="F154" s="1"/>
    </row>
    <row r="155" spans="5:6" ht="18" customHeight="1">
      <c r="E155" s="23"/>
      <c r="F155" s="1"/>
    </row>
    <row r="156" spans="5:6" ht="18" customHeight="1">
      <c r="E156" s="23"/>
      <c r="F156" s="1"/>
    </row>
    <row r="157" spans="5:6" ht="18" customHeight="1">
      <c r="E157" s="23"/>
      <c r="F157" s="1"/>
    </row>
    <row r="158" spans="5:6" ht="18" customHeight="1">
      <c r="E158" s="23"/>
      <c r="F158" s="1"/>
    </row>
    <row r="159" spans="5:6" ht="18" customHeight="1">
      <c r="E159" s="23"/>
      <c r="F159" s="1"/>
    </row>
    <row r="160" spans="5:6" ht="18" customHeight="1">
      <c r="E160" s="23"/>
      <c r="F160" s="1"/>
    </row>
    <row r="161" spans="5:6" ht="18" customHeight="1">
      <c r="E161" s="23"/>
      <c r="F161" s="1"/>
    </row>
    <row r="162" spans="5:6" ht="18" customHeight="1">
      <c r="E162" s="23"/>
      <c r="F162" s="1"/>
    </row>
    <row r="163" spans="5:6" ht="18" customHeight="1">
      <c r="E163" s="23"/>
      <c r="F163" s="1"/>
    </row>
    <row r="164" spans="5:6" ht="18" customHeight="1">
      <c r="E164" s="23"/>
      <c r="F164" s="1"/>
    </row>
    <row r="165" spans="5:6" ht="18" customHeight="1">
      <c r="E165" s="23"/>
      <c r="F165" s="1"/>
    </row>
    <row r="166" spans="5:6" ht="18" customHeight="1">
      <c r="E166" s="23"/>
      <c r="F166" s="1"/>
    </row>
    <row r="167" spans="5:6" ht="18" customHeight="1">
      <c r="E167" s="23"/>
      <c r="F167" s="1"/>
    </row>
    <row r="168" spans="5:6" ht="18" customHeight="1">
      <c r="E168" s="23"/>
      <c r="F168" s="1"/>
    </row>
    <row r="169" spans="5:6" ht="18" customHeight="1">
      <c r="E169" s="23"/>
      <c r="F169" s="1"/>
    </row>
    <row r="170" spans="5:6" ht="18" customHeight="1">
      <c r="E170" s="23"/>
      <c r="F170" s="1"/>
    </row>
    <row r="171" spans="5:6" ht="18" customHeight="1">
      <c r="E171" s="23"/>
      <c r="F171" s="1"/>
    </row>
    <row r="172" spans="5:6" ht="18" customHeight="1">
      <c r="E172" s="23"/>
      <c r="F172" s="1"/>
    </row>
    <row r="173" spans="5:6" ht="18" customHeight="1">
      <c r="E173" s="23"/>
      <c r="F173" s="1"/>
    </row>
    <row r="174" spans="5:6" ht="18" customHeight="1">
      <c r="E174" s="23"/>
      <c r="F174" s="1"/>
    </row>
    <row r="175" spans="5:6" ht="18" customHeight="1">
      <c r="E175" s="23"/>
      <c r="F175" s="1"/>
    </row>
    <row r="176" spans="5:6" ht="18" customHeight="1">
      <c r="E176" s="23"/>
      <c r="F176" s="1"/>
    </row>
    <row r="177" spans="5:6" ht="18" customHeight="1">
      <c r="E177" s="23"/>
      <c r="F177" s="1"/>
    </row>
    <row r="178" spans="5:6" ht="18" customHeight="1">
      <c r="E178" s="23"/>
      <c r="F178" s="1"/>
    </row>
    <row r="179" spans="5:6" ht="18" customHeight="1">
      <c r="E179" s="23"/>
      <c r="F179" s="1"/>
    </row>
    <row r="180" spans="5:6" ht="18" customHeight="1">
      <c r="E180" s="23"/>
      <c r="F180" s="1"/>
    </row>
    <row r="181" spans="5:6" ht="18" customHeight="1">
      <c r="E181" s="23"/>
      <c r="F181" s="1"/>
    </row>
    <row r="182" spans="5:6" ht="18" customHeight="1">
      <c r="E182" s="23"/>
      <c r="F182" s="1"/>
    </row>
    <row r="183" spans="5:6" ht="18" customHeight="1">
      <c r="E183" s="23"/>
      <c r="F183" s="1"/>
    </row>
    <row r="184" spans="5:6" ht="18" customHeight="1">
      <c r="E184" s="23"/>
      <c r="F184" s="1"/>
    </row>
  </sheetData>
  <sheetProtection selectLockedCells="1"/>
  <mergeCells count="101">
    <mergeCell ref="B67:J67"/>
    <mergeCell ref="C11:C13"/>
    <mergeCell ref="E11:J11"/>
    <mergeCell ref="E12:J12"/>
    <mergeCell ref="E13:J13"/>
    <mergeCell ref="B4:J4"/>
    <mergeCell ref="B5:J5"/>
    <mergeCell ref="C6:J6"/>
    <mergeCell ref="B7:B21"/>
    <mergeCell ref="C7:C10"/>
    <mergeCell ref="E7:J7"/>
    <mergeCell ref="C14:C21"/>
    <mergeCell ref="E15:J15"/>
    <mergeCell ref="E21:J21"/>
    <mergeCell ref="B22:B35"/>
    <mergeCell ref="C22:C25"/>
    <mergeCell ref="E22:J22"/>
    <mergeCell ref="E23:J23"/>
    <mergeCell ref="E24:J24"/>
    <mergeCell ref="E25:J25"/>
    <mergeCell ref="C26:C28"/>
    <mergeCell ref="E26:J26"/>
    <mergeCell ref="E27:J27"/>
    <mergeCell ref="E28:J28"/>
    <mergeCell ref="L15:U19"/>
    <mergeCell ref="E16:J16"/>
    <mergeCell ref="E17:J17"/>
    <mergeCell ref="E18:J18"/>
    <mergeCell ref="F19:J19"/>
    <mergeCell ref="E20:J20"/>
    <mergeCell ref="AD7:AK8"/>
    <mergeCell ref="E8:J8"/>
    <mergeCell ref="E9:J9"/>
    <mergeCell ref="E10:J10"/>
    <mergeCell ref="E14:J14"/>
    <mergeCell ref="C29:C35"/>
    <mergeCell ref="E29:J29"/>
    <mergeCell ref="E30:J30"/>
    <mergeCell ref="E31:J31"/>
    <mergeCell ref="E32:J32"/>
    <mergeCell ref="F33:J33"/>
    <mergeCell ref="E34:J34"/>
    <mergeCell ref="E35:J35"/>
    <mergeCell ref="B36:B49"/>
    <mergeCell ref="C36:C39"/>
    <mergeCell ref="E36:J36"/>
    <mergeCell ref="E37:J37"/>
    <mergeCell ref="E38:J38"/>
    <mergeCell ref="E39:J39"/>
    <mergeCell ref="C40:C42"/>
    <mergeCell ref="E40:J40"/>
    <mergeCell ref="E41:J41"/>
    <mergeCell ref="E42:J42"/>
    <mergeCell ref="D59:J59"/>
    <mergeCell ref="C43:C49"/>
    <mergeCell ref="E43:J43"/>
    <mergeCell ref="E44:J44"/>
    <mergeCell ref="E45:J45"/>
    <mergeCell ref="E46:J46"/>
    <mergeCell ref="F47:J47"/>
    <mergeCell ref="E48:J48"/>
    <mergeCell ref="E49:J49"/>
    <mergeCell ref="D57:E57"/>
    <mergeCell ref="F57:J57"/>
    <mergeCell ref="D58:E58"/>
    <mergeCell ref="F58:G58"/>
    <mergeCell ref="H58:J58"/>
    <mergeCell ref="B50:B58"/>
    <mergeCell ref="D50:J50"/>
    <mergeCell ref="D51:J51"/>
    <mergeCell ref="E52:J52"/>
    <mergeCell ref="C53:C55"/>
    <mergeCell ref="D53:J53"/>
    <mergeCell ref="D54:J54"/>
    <mergeCell ref="D55:J55"/>
    <mergeCell ref="C56:C58"/>
    <mergeCell ref="E56:J56"/>
    <mergeCell ref="G63:G64"/>
    <mergeCell ref="H63:J64"/>
    <mergeCell ref="B65:B66"/>
    <mergeCell ref="C65:D66"/>
    <mergeCell ref="H65:J65"/>
    <mergeCell ref="H66:J66"/>
    <mergeCell ref="B60:B64"/>
    <mergeCell ref="C60:F60"/>
    <mergeCell ref="G60:H60"/>
    <mergeCell ref="I60:J60"/>
    <mergeCell ref="C61:C64"/>
    <mergeCell ref="G61:G62"/>
    <mergeCell ref="H61:J62"/>
    <mergeCell ref="D61:F64"/>
    <mergeCell ref="E65:F66"/>
    <mergeCell ref="B73:J73"/>
    <mergeCell ref="B74:J74"/>
    <mergeCell ref="B75:J75"/>
    <mergeCell ref="B76:J76"/>
    <mergeCell ref="B68:J68"/>
    <mergeCell ref="B69:J69"/>
    <mergeCell ref="B70:J70"/>
    <mergeCell ref="B71:J71"/>
    <mergeCell ref="B72:J72"/>
  </mergeCells>
  <phoneticPr fontId="65"/>
  <conditionalFormatting sqref="C6:J6">
    <cfRule type="containsBlanks" dxfId="305" priority="61">
      <formula>LEN(TRIM(C6))=0</formula>
    </cfRule>
    <cfRule type="containsBlanks" dxfId="304" priority="44">
      <formula>LEN(TRIM(C6))=0</formula>
    </cfRule>
    <cfRule type="containsBlanks" dxfId="303" priority="43">
      <formula>LEN(TRIM(C6))=0</formula>
    </cfRule>
  </conditionalFormatting>
  <conditionalFormatting sqref="D52">
    <cfRule type="notContainsBlanks" dxfId="302" priority="70" stopIfTrue="1">
      <formula>LEN(TRIM(D52))&gt;0</formula>
    </cfRule>
  </conditionalFormatting>
  <conditionalFormatting sqref="D59">
    <cfRule type="expression" dxfId="301" priority="9">
      <formula>$L$59=TRUE</formula>
    </cfRule>
    <cfRule type="expression" dxfId="300" priority="10">
      <formula>$M$59=TRUE</formula>
    </cfRule>
    <cfRule type="expression" dxfId="299" priority="27">
      <formula>OR($L$59=1,$L$59=2)</formula>
    </cfRule>
  </conditionalFormatting>
  <conditionalFormatting sqref="D61">
    <cfRule type="expression" dxfId="298" priority="6">
      <formula>AND($L$61,$L$62,$L$63,$L$64)=TRUE</formula>
    </cfRule>
  </conditionalFormatting>
  <conditionalFormatting sqref="E14">
    <cfRule type="expression" dxfId="297" priority="7">
      <formula>$M$14=TRUE</formula>
    </cfRule>
    <cfRule type="expression" dxfId="296" priority="8">
      <formula>$L$14=TRUE</formula>
    </cfRule>
    <cfRule type="expression" dxfId="295" priority="58" stopIfTrue="1">
      <formula>$L$14&gt;0</formula>
    </cfRule>
  </conditionalFormatting>
  <conditionalFormatting sqref="E65">
    <cfRule type="expression" dxfId="294" priority="3">
      <formula>AND($L$65,$L$66)=TRUE</formula>
    </cfRule>
    <cfRule type="expression" dxfId="293" priority="56" stopIfTrue="1">
      <formula>L65&lt;&gt;0</formula>
    </cfRule>
  </conditionalFormatting>
  <conditionalFormatting sqref="E7:J7">
    <cfRule type="containsBlanks" dxfId="292" priority="23">
      <formula>LEN(TRIM(E7))=0</formula>
    </cfRule>
    <cfRule type="containsBlanks" dxfId="291" priority="24">
      <formula>LEN(TRIM(E7))=0</formula>
    </cfRule>
    <cfRule type="containsBlanks" dxfId="290" priority="25">
      <formula>LEN(TRIM(E7))=0</formula>
    </cfRule>
    <cfRule type="containsBlanks" dxfId="289" priority="26">
      <formula>LEN(TRIM(E7))=0</formula>
    </cfRule>
  </conditionalFormatting>
  <conditionalFormatting sqref="E7:J9">
    <cfRule type="containsBlanks" dxfId="288" priority="62">
      <formula>LEN(TRIM(E7))=0</formula>
    </cfRule>
    <cfRule type="containsBlanks" dxfId="287" priority="42">
      <formula>LEN(TRIM(E7))=0</formula>
    </cfRule>
  </conditionalFormatting>
  <conditionalFormatting sqref="E7:J13 D54 D55:J55">
    <cfRule type="notContainsBlanks" dxfId="286" priority="54" stopIfTrue="1">
      <formula>LEN(TRIM(D7))&gt;0</formula>
    </cfRule>
  </conditionalFormatting>
  <conditionalFormatting sqref="E7:J13">
    <cfRule type="containsBlanks" dxfId="285" priority="60">
      <formula>LEN(TRIM(E7))=0</formula>
    </cfRule>
    <cfRule type="containsBlanks" dxfId="284" priority="46">
      <formula>LEN(TRIM(E7))=0</formula>
    </cfRule>
  </conditionalFormatting>
  <conditionalFormatting sqref="E15:J36">
    <cfRule type="notContainsBlanks" dxfId="283" priority="33" stopIfTrue="1">
      <formula>LEN(TRIM(E15))&gt;0</formula>
    </cfRule>
  </conditionalFormatting>
  <conditionalFormatting sqref="E15:J38">
    <cfRule type="containsBlanks" dxfId="282" priority="32">
      <formula>LEN(TRIM(E15))=0</formula>
    </cfRule>
  </conditionalFormatting>
  <conditionalFormatting sqref="E22:J22">
    <cfRule type="containsBlanks" dxfId="281" priority="16">
      <formula>LEN(TRIM(E22))=0</formula>
    </cfRule>
    <cfRule type="containsBlanks" dxfId="280" priority="17">
      <formula>LEN(TRIM(E22))=0</formula>
    </cfRule>
    <cfRule type="containsBlanks" dxfId="279" priority="18">
      <formula>LEN(TRIM(E22))=0</formula>
    </cfRule>
    <cfRule type="containsBlanks" dxfId="278" priority="20">
      <formula>LEN(TRIM(E22))=0</formula>
    </cfRule>
    <cfRule type="containsBlanks" dxfId="277" priority="22">
      <formula>LEN(TRIM(E22))=0</formula>
    </cfRule>
    <cfRule type="containsBlanks" dxfId="276" priority="19">
      <formula>LEN(TRIM(E22))=0</formula>
    </cfRule>
    <cfRule type="containsBlanks" dxfId="275" priority="15">
      <formula>LEN(TRIM(E22))=0</formula>
    </cfRule>
  </conditionalFormatting>
  <conditionalFormatting sqref="E22:J24">
    <cfRule type="containsBlanks" dxfId="274" priority="21">
      <formula>LEN(TRIM(E22))=0</formula>
    </cfRule>
    <cfRule type="containsBlanks" dxfId="273" priority="71">
      <formula>LEN(TRIM(E22))=0</formula>
    </cfRule>
    <cfRule type="containsBlanks" dxfId="272" priority="63">
      <formula>LEN(TRIM(E22))=0</formula>
    </cfRule>
    <cfRule type="containsBlanks" dxfId="271" priority="64">
      <formula>LEN(TRIM(E22))=0</formula>
    </cfRule>
  </conditionalFormatting>
  <conditionalFormatting sqref="E36:J36">
    <cfRule type="containsBlanks" dxfId="270" priority="31">
      <formula>LEN(TRIM(E36))=0</formula>
    </cfRule>
    <cfRule type="containsBlanks" dxfId="269" priority="30">
      <formula>LEN(TRIM(E36))=0</formula>
    </cfRule>
    <cfRule type="containsBlanks" dxfId="268" priority="29">
      <formula>LEN(TRIM(E36))=0</formula>
    </cfRule>
    <cfRule type="containsBlanks" dxfId="267" priority="28">
      <formula>LEN(TRIM(E36))=0</formula>
    </cfRule>
  </conditionalFormatting>
  <conditionalFormatting sqref="E37:J38">
    <cfRule type="containsBlanks" dxfId="266" priority="37">
      <formula>LEN(TRIM(E37))=0</formula>
    </cfRule>
    <cfRule type="containsBlanks" dxfId="265" priority="35">
      <formula>LEN(TRIM(E37))=0</formula>
    </cfRule>
    <cfRule type="containsBlanks" dxfId="264" priority="36">
      <formula>LEN(TRIM(E37))=0</formula>
    </cfRule>
  </conditionalFormatting>
  <conditionalFormatting sqref="E37:J49">
    <cfRule type="containsBlanks" dxfId="263" priority="38">
      <formula>LEN(TRIM(E37))=0</formula>
    </cfRule>
    <cfRule type="notContainsBlanks" dxfId="262" priority="39" stopIfTrue="1">
      <formula>LEN(TRIM(E37))&gt;0</formula>
    </cfRule>
  </conditionalFormatting>
  <conditionalFormatting sqref="E56:J56">
    <cfRule type="notContainsBlanks" dxfId="261" priority="48">
      <formula>LEN(TRIM(E56))&gt;0</formula>
    </cfRule>
  </conditionalFormatting>
  <conditionalFormatting sqref="F57 E56:J56">
    <cfRule type="expression" dxfId="260" priority="59">
      <formula>COUNTIF($E$56,"ア*")</formula>
    </cfRule>
  </conditionalFormatting>
  <conditionalFormatting sqref="F57:J57">
    <cfRule type="expression" dxfId="259" priority="50">
      <formula>OR($L$57=1,$L$57=2)</formula>
    </cfRule>
    <cfRule type="expression" dxfId="258" priority="14">
      <formula>$M$57=TRUE</formula>
    </cfRule>
    <cfRule type="expression" dxfId="257" priority="13">
      <formula>$L$57=TRUE</formula>
    </cfRule>
  </conditionalFormatting>
  <conditionalFormatting sqref="G60:J60">
    <cfRule type="expression" dxfId="256" priority="11">
      <formula>AND($L$60,$M$60)=TRUE</formula>
    </cfRule>
  </conditionalFormatting>
  <conditionalFormatting sqref="H58">
    <cfRule type="expression" dxfId="255" priority="49">
      <formula>OR($L$57=3,$L$57=4)</formula>
    </cfRule>
    <cfRule type="expression" dxfId="254" priority="51">
      <formula>AND($E$56&lt;&gt;"",COUNTIF($E$56,"&lt;&gt;ア*"))</formula>
    </cfRule>
  </conditionalFormatting>
  <conditionalFormatting sqref="H61 H65:J66 D50:J53">
    <cfRule type="notContainsBlanks" dxfId="253" priority="69" stopIfTrue="1">
      <formula>LEN(TRIM(D50))&gt;0</formula>
    </cfRule>
  </conditionalFormatting>
  <conditionalFormatting sqref="H61">
    <cfRule type="expression" dxfId="252" priority="57" stopIfTrue="1">
      <formula>$L$63=4</formula>
    </cfRule>
  </conditionalFormatting>
  <conditionalFormatting sqref="H63:J66">
    <cfRule type="containsBlanks" dxfId="251" priority="4">
      <formula>LEN(TRIM(H63))=0</formula>
    </cfRule>
  </conditionalFormatting>
  <conditionalFormatting sqref="H65:J66">
    <cfRule type="expression" dxfId="250" priority="55" stopIfTrue="1">
      <formula>$L$65=1</formula>
    </cfRule>
  </conditionalFormatting>
  <conditionalFormatting sqref="I60 G60:G61">
    <cfRule type="expression" dxfId="249" priority="52">
      <formula>OR($L$60=1,$L$60=2)</formula>
    </cfRule>
  </conditionalFormatting>
  <dataValidations count="9">
    <dataValidation type="custom" allowBlank="1" showInputMessage="1" showErrorMessage="1" error="13桁の法人番号を入力してください" sqref="E7:J7 E22:J22" xr:uid="{05FA35F9-963C-4E5D-9D11-974F11374CD0}">
      <formula1>AND(ISNUMBER(E22),LEN(E22)=13)</formula1>
    </dataValidation>
    <dataValidation type="custom" allowBlank="1" showInputMessage="1" showErrorMessage="1" error="13桁の法人番号を入力してください" prompt="国税庁のウェブサイト https://www.houjin-bangou.nta.go.jp/ で検索できる法人番号 (13桁) を入力してください。" sqref="E36:J36" xr:uid="{7CB29082-7CC8-44C7-BEDB-CBE32EAFFA81}">
      <formula1>AND(ISNUMBER(E51),LEN(E51)=13)</formula1>
    </dataValidation>
    <dataValidation type="list" allowBlank="1" showInputMessage="1" showErrorMessage="1" sqref="E56:J56" xr:uid="{9C21FB5C-3494-44F4-8BA8-2D02F3E723AA}">
      <formula1>"(1) 企業（中小企業者）,(2)独立行政法人,(3) 地方独立行政法人,(4) 国立大学法人、効率大学法人及び学校法人,(5) 社会福祉法人,(6)医療法人,(7) 協同組合等,(8) 一般社団法人・一般+財団法人及び公益社団法人・公益財団法人,(9)その他、環境大臣の承認を得て機構が適当と認める者,(10)地方公共団体との共同申請"</formula1>
    </dataValidation>
    <dataValidation allowBlank="1" showInputMessage="1" showErrorMessage="1" sqref="J50" xr:uid="{56418E5B-0003-4246-B5EF-7CBC96F56620}"/>
    <dataValidation allowBlank="1" showInputMessage="1" showErrorMessage="1" error="法人番号は13桁の数字のみを入力してください。" sqref="D50:I50" xr:uid="{F2723B28-B494-4925-AADF-ECD5877F6E8C}">
      <formula1>AND(LEN(D50)=LENB(D50),LEN(D50)=13)</formula1>
    </dataValidation>
    <dataValidation allowBlank="1" showInputMessage="1" showErrorMessage="1" error="電話番号は半角数字とハイフンを入力してください。_x000a_携帯電話など複数の電話番号を登録するときは、カンマ(,)で区切ってください。" sqref="E34:J34 E20 E48:J48" xr:uid="{7A0B4665-86BD-41CA-B23F-FE9F0195074A}">
      <formula1>AND(LEN(E20)=LENB(E20),COUNTIF(E20,"*-*"))</formula1>
    </dataValidation>
    <dataValidation allowBlank="1" showInputMessage="1" showErrorMessage="1" error="E-mailにはスペースは入力できません。_x000a_複数アドレスを登録するときは、カンマ(,)またはセミコロン(;)で区切ってください。" sqref="E21:J21 E35:J35 E49:J49" xr:uid="{EE4E2CFD-E51F-4A6F-9EC5-876E7D636C71}">
      <formula1>AND(LEN(E21)=LENB(E21),ISERROR(FIND(" ",E21)))</formula1>
    </dataValidation>
    <dataValidation allowBlank="1" showInputMessage="1" showErrorMessage="1" error="通知書の番号（採択番号）は、&quot;B1&quot;で始まる10桁または11桁の数字を入力してください。_x000a_（例）B160601xxx" sqref="H61" xr:uid="{DCF0F4CD-E822-4B4D-A778-DAD347D84EEB}">
      <formula1>AND(LEN(H61)=LENB(H61),LEN(H61)&lt;=11)</formula1>
    </dataValidation>
    <dataValidation allowBlank="1" showInputMessage="1" showErrorMessage="1" error="郵便番号は数字とハイフンを入力してください。" sqref="E19 E33 E47" xr:uid="{3EB79C5A-FCFC-4C69-8AB5-512FCAFFD83B}">
      <formula1>AND(LEN(E19)=LENB(E19),LEN(E19)=8,COUNTIF(E19,"*-*"))</formula1>
    </dataValidation>
  </dataValidations>
  <printOptions horizontalCentered="1"/>
  <pageMargins left="0.51181102362204722" right="0.51181102362204722" top="0.55118110236220474" bottom="0.55118110236220474" header="0.31496062992125984" footer="0.31496062992125984"/>
  <pageSetup paperSize="9" scale="71" orientation="portrait" r:id="rId1"/>
  <ignoredErrors>
    <ignoredError sqref="E8:J9 E23:J24"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38945" r:id="rId4" name="Group Box 1">
              <controlPr defaultSize="0" autoFill="0" autoPict="0">
                <anchor moveWithCells="1" sizeWithCells="1">
                  <from>
                    <xdr:col>5</xdr:col>
                    <xdr:colOff>85725</xdr:colOff>
                    <xdr:row>55</xdr:row>
                    <xdr:rowOff>219075</xdr:rowOff>
                  </from>
                  <to>
                    <xdr:col>9</xdr:col>
                    <xdr:colOff>800100</xdr:colOff>
                    <xdr:row>58</xdr:row>
                    <xdr:rowOff>0</xdr:rowOff>
                  </to>
                </anchor>
              </controlPr>
            </control>
          </mc:Choice>
        </mc:AlternateContent>
        <mc:AlternateContent xmlns:mc="http://schemas.openxmlformats.org/markup-compatibility/2006">
          <mc:Choice Requires="x14">
            <control shapeId="338946" r:id="rId5" name="Check Box 2">
              <controlPr defaultSize="0" autoFill="0" autoLine="0" autoPict="0">
                <anchor moveWithCells="1">
                  <from>
                    <xdr:col>5</xdr:col>
                    <xdr:colOff>66675</xdr:colOff>
                    <xdr:row>56</xdr:row>
                    <xdr:rowOff>57150</xdr:rowOff>
                  </from>
                  <to>
                    <xdr:col>5</xdr:col>
                    <xdr:colOff>1266825</xdr:colOff>
                    <xdr:row>56</xdr:row>
                    <xdr:rowOff>266700</xdr:rowOff>
                  </to>
                </anchor>
              </controlPr>
            </control>
          </mc:Choice>
        </mc:AlternateContent>
        <mc:AlternateContent xmlns:mc="http://schemas.openxmlformats.org/markup-compatibility/2006">
          <mc:Choice Requires="x14">
            <control shapeId="338947" r:id="rId6" name="Check Box 3">
              <controlPr defaultSize="0" autoFill="0" autoLine="0" autoPict="0">
                <anchor moveWithCells="1">
                  <from>
                    <xdr:col>7</xdr:col>
                    <xdr:colOff>171450</xdr:colOff>
                    <xdr:row>57</xdr:row>
                    <xdr:rowOff>47625</xdr:rowOff>
                  </from>
                  <to>
                    <xdr:col>8</xdr:col>
                    <xdr:colOff>704850</xdr:colOff>
                    <xdr:row>57</xdr:row>
                    <xdr:rowOff>295275</xdr:rowOff>
                  </to>
                </anchor>
              </controlPr>
            </control>
          </mc:Choice>
        </mc:AlternateContent>
        <mc:AlternateContent xmlns:mc="http://schemas.openxmlformats.org/markup-compatibility/2006">
          <mc:Choice Requires="x14">
            <control shapeId="338948" r:id="rId7" name="Check Box 4">
              <controlPr defaultSize="0" autoFill="0" autoLine="0" autoPict="0">
                <anchor moveWithCells="1">
                  <from>
                    <xdr:col>3</xdr:col>
                    <xdr:colOff>638175</xdr:colOff>
                    <xdr:row>58</xdr:row>
                    <xdr:rowOff>57150</xdr:rowOff>
                  </from>
                  <to>
                    <xdr:col>5</xdr:col>
                    <xdr:colOff>704850</xdr:colOff>
                    <xdr:row>58</xdr:row>
                    <xdr:rowOff>257175</xdr:rowOff>
                  </to>
                </anchor>
              </controlPr>
            </control>
          </mc:Choice>
        </mc:AlternateContent>
        <mc:AlternateContent xmlns:mc="http://schemas.openxmlformats.org/markup-compatibility/2006">
          <mc:Choice Requires="x14">
            <control shapeId="338949" r:id="rId8" name="Check Box 5">
              <controlPr defaultSize="0" autoFill="0" autoLine="0" autoPict="0">
                <anchor moveWithCells="1">
                  <from>
                    <xdr:col>6</xdr:col>
                    <xdr:colOff>152400</xdr:colOff>
                    <xdr:row>58</xdr:row>
                    <xdr:rowOff>47625</xdr:rowOff>
                  </from>
                  <to>
                    <xdr:col>8</xdr:col>
                    <xdr:colOff>152400</xdr:colOff>
                    <xdr:row>58</xdr:row>
                    <xdr:rowOff>247650</xdr:rowOff>
                  </to>
                </anchor>
              </controlPr>
            </control>
          </mc:Choice>
        </mc:AlternateContent>
        <mc:AlternateContent xmlns:mc="http://schemas.openxmlformats.org/markup-compatibility/2006">
          <mc:Choice Requires="x14">
            <control shapeId="338950" r:id="rId9" name="Check Box 6">
              <controlPr defaultSize="0" autoFill="0" autoLine="0" autoPict="0">
                <anchor moveWithCells="1">
                  <from>
                    <xdr:col>6</xdr:col>
                    <xdr:colOff>85725</xdr:colOff>
                    <xdr:row>59</xdr:row>
                    <xdr:rowOff>47625</xdr:rowOff>
                  </from>
                  <to>
                    <xdr:col>7</xdr:col>
                    <xdr:colOff>790575</xdr:colOff>
                    <xdr:row>59</xdr:row>
                    <xdr:rowOff>276225</xdr:rowOff>
                  </to>
                </anchor>
              </controlPr>
            </control>
          </mc:Choice>
        </mc:AlternateContent>
        <mc:AlternateContent xmlns:mc="http://schemas.openxmlformats.org/markup-compatibility/2006">
          <mc:Choice Requires="x14">
            <control shapeId="338951" r:id="rId10" name="Check Box 7">
              <controlPr defaultSize="0" autoFill="0" autoLine="0" autoPict="0">
                <anchor moveWithCells="1">
                  <from>
                    <xdr:col>8</xdr:col>
                    <xdr:colOff>47625</xdr:colOff>
                    <xdr:row>59</xdr:row>
                    <xdr:rowOff>19050</xdr:rowOff>
                  </from>
                  <to>
                    <xdr:col>9</xdr:col>
                    <xdr:colOff>609600</xdr:colOff>
                    <xdr:row>59</xdr:row>
                    <xdr:rowOff>247650</xdr:rowOff>
                  </to>
                </anchor>
              </controlPr>
            </control>
          </mc:Choice>
        </mc:AlternateContent>
        <mc:AlternateContent xmlns:mc="http://schemas.openxmlformats.org/markup-compatibility/2006">
          <mc:Choice Requires="x14">
            <control shapeId="338952" r:id="rId11" name="Check Box 8">
              <controlPr defaultSize="0" autoFill="0" autoLine="0" autoPict="0">
                <anchor moveWithCells="1">
                  <from>
                    <xdr:col>4</xdr:col>
                    <xdr:colOff>238125</xdr:colOff>
                    <xdr:row>64</xdr:row>
                    <xdr:rowOff>85725</xdr:rowOff>
                  </from>
                  <to>
                    <xdr:col>5</xdr:col>
                    <xdr:colOff>1266825</xdr:colOff>
                    <xdr:row>64</xdr:row>
                    <xdr:rowOff>314325</xdr:rowOff>
                  </to>
                </anchor>
              </controlPr>
            </control>
          </mc:Choice>
        </mc:AlternateContent>
        <mc:AlternateContent xmlns:mc="http://schemas.openxmlformats.org/markup-compatibility/2006">
          <mc:Choice Requires="x14">
            <control shapeId="338953" r:id="rId12" name="Check Box 9">
              <controlPr defaultSize="0" autoFill="0" autoLine="0" autoPict="0">
                <anchor moveWithCells="1">
                  <from>
                    <xdr:col>4</xdr:col>
                    <xdr:colOff>228600</xdr:colOff>
                    <xdr:row>65</xdr:row>
                    <xdr:rowOff>66675</xdr:rowOff>
                  </from>
                  <to>
                    <xdr:col>5</xdr:col>
                    <xdr:colOff>866775</xdr:colOff>
                    <xdr:row>65</xdr:row>
                    <xdr:rowOff>266700</xdr:rowOff>
                  </to>
                </anchor>
              </controlPr>
            </control>
          </mc:Choice>
        </mc:AlternateContent>
        <mc:AlternateContent xmlns:mc="http://schemas.openxmlformats.org/markup-compatibility/2006">
          <mc:Choice Requires="x14">
            <control shapeId="338954" r:id="rId13" name="Check Box 10">
              <controlPr defaultSize="0" autoFill="0" autoLine="0" autoPict="0">
                <anchor moveWithCells="1">
                  <from>
                    <xdr:col>3</xdr:col>
                    <xdr:colOff>447675</xdr:colOff>
                    <xdr:row>60</xdr:row>
                    <xdr:rowOff>76200</xdr:rowOff>
                  </from>
                  <to>
                    <xdr:col>5</xdr:col>
                    <xdr:colOff>571500</xdr:colOff>
                    <xdr:row>60</xdr:row>
                    <xdr:rowOff>295275</xdr:rowOff>
                  </to>
                </anchor>
              </controlPr>
            </control>
          </mc:Choice>
        </mc:AlternateContent>
        <mc:AlternateContent xmlns:mc="http://schemas.openxmlformats.org/markup-compatibility/2006">
          <mc:Choice Requires="x14">
            <control shapeId="338955" r:id="rId14" name="Check Box 11">
              <controlPr defaultSize="0" autoFill="0" autoLine="0" autoPict="0">
                <anchor moveWithCells="1">
                  <from>
                    <xdr:col>3</xdr:col>
                    <xdr:colOff>447675</xdr:colOff>
                    <xdr:row>61</xdr:row>
                    <xdr:rowOff>76200</xdr:rowOff>
                  </from>
                  <to>
                    <xdr:col>5</xdr:col>
                    <xdr:colOff>561975</xdr:colOff>
                    <xdr:row>61</xdr:row>
                    <xdr:rowOff>276225</xdr:rowOff>
                  </to>
                </anchor>
              </controlPr>
            </control>
          </mc:Choice>
        </mc:AlternateContent>
        <mc:AlternateContent xmlns:mc="http://schemas.openxmlformats.org/markup-compatibility/2006">
          <mc:Choice Requires="x14">
            <control shapeId="338956" r:id="rId15" name="Check Box 12">
              <controlPr defaultSize="0" autoFill="0" autoLine="0" autoPict="0">
                <anchor moveWithCells="1">
                  <from>
                    <xdr:col>3</xdr:col>
                    <xdr:colOff>447675</xdr:colOff>
                    <xdr:row>62</xdr:row>
                    <xdr:rowOff>57150</xdr:rowOff>
                  </from>
                  <to>
                    <xdr:col>5</xdr:col>
                    <xdr:colOff>561975</xdr:colOff>
                    <xdr:row>62</xdr:row>
                    <xdr:rowOff>219075</xdr:rowOff>
                  </to>
                </anchor>
              </controlPr>
            </control>
          </mc:Choice>
        </mc:AlternateContent>
        <mc:AlternateContent xmlns:mc="http://schemas.openxmlformats.org/markup-compatibility/2006">
          <mc:Choice Requires="x14">
            <control shapeId="338957" r:id="rId16" name="Check Box 13">
              <controlPr defaultSize="0" autoFill="0" autoLine="0" autoPict="0">
                <anchor moveWithCells="1">
                  <from>
                    <xdr:col>3</xdr:col>
                    <xdr:colOff>447675</xdr:colOff>
                    <xdr:row>63</xdr:row>
                    <xdr:rowOff>19050</xdr:rowOff>
                  </from>
                  <to>
                    <xdr:col>5</xdr:col>
                    <xdr:colOff>561975</xdr:colOff>
                    <xdr:row>63</xdr:row>
                    <xdr:rowOff>200025</xdr:rowOff>
                  </to>
                </anchor>
              </controlPr>
            </control>
          </mc:Choice>
        </mc:AlternateContent>
        <mc:AlternateContent xmlns:mc="http://schemas.openxmlformats.org/markup-compatibility/2006">
          <mc:Choice Requires="x14">
            <control shapeId="338958" r:id="rId17" name="Check Box 14">
              <controlPr defaultSize="0" autoFill="0" autoLine="0" autoPict="0">
                <anchor moveWithCells="1">
                  <from>
                    <xdr:col>4</xdr:col>
                    <xdr:colOff>533400</xdr:colOff>
                    <xdr:row>12</xdr:row>
                    <xdr:rowOff>219075</xdr:rowOff>
                  </from>
                  <to>
                    <xdr:col>5</xdr:col>
                    <xdr:colOff>295275</xdr:colOff>
                    <xdr:row>14</xdr:row>
                    <xdr:rowOff>9525</xdr:rowOff>
                  </to>
                </anchor>
              </controlPr>
            </control>
          </mc:Choice>
        </mc:AlternateContent>
        <mc:AlternateContent xmlns:mc="http://schemas.openxmlformats.org/markup-compatibility/2006">
          <mc:Choice Requires="x14">
            <control shapeId="338959" r:id="rId18" name="Check Box 15">
              <controlPr defaultSize="0" autoFill="0" autoLine="0" autoPict="0">
                <anchor moveWithCells="1">
                  <from>
                    <xdr:col>6</xdr:col>
                    <xdr:colOff>381000</xdr:colOff>
                    <xdr:row>12</xdr:row>
                    <xdr:rowOff>209550</xdr:rowOff>
                  </from>
                  <to>
                    <xdr:col>7</xdr:col>
                    <xdr:colOff>85725</xdr:colOff>
                    <xdr:row>14</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42D44BB8-8CFB-4791-A7DC-846927E2A063}">
          <x14:formula1>
            <xm:f>Sheet2!$G$8:$G$537</xm:f>
          </x14:formula1>
          <xm:sqref>D54:J54</xm:sqref>
        </x14:dataValidation>
        <x14:dataValidation type="list" allowBlank="1" showInputMessage="1" showErrorMessage="1" xr:uid="{6A50960A-6B91-468D-A55A-AAC3B1E331CF}">
          <x14:formula1>
            <xm:f>Sheet1!$N$8:$N$55</xm:f>
          </x14:formula1>
          <xm:sqref>D52</xm:sqref>
        </x14:dataValidation>
        <x14:dataValidation type="list" allowBlank="1" showInputMessage="1" showErrorMessage="1" xr:uid="{010BF13D-9B69-40E1-AEB9-B7242C04CB70}">
          <x14:formula1>
            <xm:f>Sheet2!$C$8:$C$106</xm:f>
          </x14:formula1>
          <xm:sqref>D53:J53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06F2D-FB1B-41C2-83C2-F81BCE120E7F}">
  <sheetPr codeName="Sheet38">
    <tabColor rgb="FF00B0F0"/>
  </sheetPr>
  <dimension ref="A1:AR45"/>
  <sheetViews>
    <sheetView showGridLines="0" view="pageBreakPreview" zoomScaleNormal="70" zoomScaleSheetLayoutView="100" workbookViewId="0">
      <selection activeCell="B1" sqref="B1:C1"/>
    </sheetView>
  </sheetViews>
  <sheetFormatPr defaultColWidth="0" defaultRowHeight="13.5" zeroHeight="1"/>
  <cols>
    <col min="1" max="1" width="1.25" style="520" customWidth="1"/>
    <col min="2" max="24" width="4.25" style="520" customWidth="1"/>
    <col min="25" max="25" width="4.25" style="521" customWidth="1"/>
    <col min="26" max="28" width="4.25" style="520" customWidth="1"/>
    <col min="29" max="29" width="4.25" style="522" customWidth="1"/>
    <col min="30" max="32" width="4.25" style="520" customWidth="1"/>
    <col min="33" max="34" width="22.25" style="520" customWidth="1"/>
    <col min="35" max="35" width="3.375" style="520" customWidth="1"/>
    <col min="36" max="44" width="4.125" style="520" customWidth="1"/>
    <col min="45" max="16384" width="4.125" style="520" hidden="1"/>
  </cols>
  <sheetData>
    <row r="1" spans="2:42" ht="23.25" customHeight="1">
      <c r="B1" s="2097" t="s">
        <v>1737</v>
      </c>
      <c r="C1" s="2097"/>
      <c r="D1" s="519"/>
      <c r="E1" s="519"/>
      <c r="F1" s="519"/>
      <c r="G1" s="519"/>
      <c r="H1" s="519"/>
      <c r="I1" s="519"/>
      <c r="J1" s="519"/>
      <c r="K1" s="519"/>
      <c r="L1" s="519"/>
    </row>
    <row r="2" spans="2:42" ht="42" customHeight="1">
      <c r="B2" s="2070" t="s">
        <v>1486</v>
      </c>
      <c r="C2" s="2070"/>
      <c r="D2" s="2070"/>
      <c r="E2" s="2070"/>
      <c r="F2" s="2070"/>
      <c r="G2" s="2070"/>
      <c r="H2" s="2070"/>
      <c r="I2" s="2070"/>
      <c r="J2" s="2070"/>
      <c r="K2" s="2070"/>
      <c r="L2" s="2070"/>
      <c r="M2" s="2070"/>
      <c r="N2" s="2070"/>
      <c r="O2" s="2070"/>
      <c r="P2" s="2070"/>
      <c r="Q2" s="2070"/>
      <c r="R2" s="2070"/>
      <c r="S2" s="2070"/>
      <c r="T2" s="2070"/>
      <c r="U2" s="2070"/>
      <c r="V2" s="2070"/>
      <c r="W2" s="2070"/>
      <c r="X2" s="2070"/>
      <c r="Y2" s="2070"/>
      <c r="Z2" s="2070"/>
      <c r="AA2" s="2070"/>
      <c r="AB2" s="523"/>
      <c r="AC2" s="523"/>
      <c r="AD2" s="523"/>
    </row>
    <row r="3" spans="2:42" ht="17.25">
      <c r="B3" s="524"/>
      <c r="C3" s="525"/>
      <c r="D3" s="525"/>
      <c r="E3" s="525"/>
      <c r="F3" s="525"/>
      <c r="G3" s="525"/>
      <c r="H3" s="523"/>
      <c r="I3" s="525"/>
      <c r="J3" s="525"/>
      <c r="K3" s="525"/>
      <c r="L3" s="525"/>
    </row>
    <row r="4" spans="2:42" s="527" customFormat="1" ht="35.1" customHeight="1" thickBot="1">
      <c r="B4" s="526"/>
      <c r="C4" s="2071" t="s">
        <v>1487</v>
      </c>
      <c r="D4" s="2071"/>
      <c r="E4" s="2071"/>
      <c r="F4" s="2071"/>
      <c r="G4" s="2071"/>
      <c r="H4" s="2028" t="str">
        <f>IF(応募申請書!T13="","",応募申請書!T13)</f>
        <v/>
      </c>
      <c r="I4" s="2028"/>
      <c r="J4" s="2028"/>
      <c r="K4" s="2028"/>
      <c r="L4" s="2028"/>
      <c r="M4" s="2028"/>
      <c r="N4" s="2028"/>
      <c r="O4" s="2028"/>
      <c r="P4" s="2028"/>
      <c r="Q4" s="2028"/>
      <c r="R4" s="2028"/>
      <c r="S4" s="2028"/>
      <c r="T4" s="2028"/>
      <c r="U4" s="2028"/>
      <c r="V4" s="2028"/>
      <c r="Y4" s="528"/>
      <c r="AC4" s="529"/>
    </row>
    <row r="5" spans="2:42" s="527" customFormat="1" ht="17.25">
      <c r="B5" s="530"/>
      <c r="C5" s="530"/>
      <c r="D5" s="530"/>
      <c r="E5" s="530"/>
      <c r="F5" s="530"/>
      <c r="G5" s="530"/>
      <c r="H5" s="531"/>
      <c r="I5" s="532"/>
      <c r="J5" s="532"/>
      <c r="K5" s="532"/>
      <c r="L5" s="532"/>
      <c r="Y5" s="528"/>
      <c r="AC5" s="529"/>
    </row>
    <row r="6" spans="2:42" s="527" customFormat="1" ht="35.1" customHeight="1" thickBot="1">
      <c r="B6" s="526"/>
      <c r="C6" s="2072" t="s">
        <v>1488</v>
      </c>
      <c r="D6" s="2072"/>
      <c r="E6" s="2072"/>
      <c r="F6" s="2072"/>
      <c r="G6" s="2072"/>
      <c r="H6" s="2072"/>
      <c r="I6" s="2072"/>
      <c r="J6" s="2072"/>
      <c r="K6" s="2072"/>
      <c r="L6" s="2072"/>
      <c r="M6" s="2072"/>
      <c r="N6" s="2072"/>
      <c r="O6" s="2072"/>
      <c r="P6" s="2072"/>
      <c r="Q6" s="2072"/>
      <c r="R6" s="2072"/>
      <c r="S6" s="2072"/>
      <c r="T6" s="2072"/>
      <c r="U6" s="2072"/>
      <c r="V6" s="2073" t="str">
        <f>IFERROR(IF(Y9="YES",AH6,IF(Y13="①",IF(AC21=0,AH6,AG6),IF(Y13="②",IF(AC28=0,AH6,AG6),IF(Y13="③",IF(AC35=0,AH6,AG6),IF(Y13="④",IF(AC40=0,AH6,AG6),IF(Y13="－",AG6,"")))))),"")</f>
        <v/>
      </c>
      <c r="W6" s="2073"/>
      <c r="X6" s="2073"/>
      <c r="Y6" s="2073"/>
      <c r="Z6" s="2073"/>
      <c r="AC6" s="529"/>
      <c r="AG6" s="1335" t="s">
        <v>1489</v>
      </c>
      <c r="AH6" s="1335" t="s">
        <v>1490</v>
      </c>
    </row>
    <row r="7" spans="2:42" s="527" customFormat="1" ht="35.1" customHeight="1">
      <c r="B7" s="518"/>
      <c r="C7" s="518"/>
      <c r="D7" s="518"/>
      <c r="E7" s="518"/>
      <c r="F7" s="518"/>
      <c r="G7" s="533"/>
      <c r="H7" s="533"/>
      <c r="I7" s="533"/>
      <c r="J7" s="533"/>
      <c r="K7" s="533"/>
      <c r="L7" s="533"/>
      <c r="Y7" s="534"/>
      <c r="AC7" s="529"/>
    </row>
    <row r="8" spans="2:42" s="535" customFormat="1" ht="35.1" customHeight="1">
      <c r="C8" s="535" t="s">
        <v>1491</v>
      </c>
      <c r="Y8" s="534"/>
      <c r="AC8" s="528"/>
    </row>
    <row r="9" spans="2:42" s="535" customFormat="1" ht="35.1" customHeight="1" thickBot="1">
      <c r="C9" s="2074" t="s">
        <v>1492</v>
      </c>
      <c r="D9" s="2074"/>
      <c r="E9" s="2074"/>
      <c r="F9" s="2074"/>
      <c r="G9" s="2074"/>
      <c r="H9" s="2074"/>
      <c r="I9" s="2074"/>
      <c r="J9" s="2074"/>
      <c r="K9" s="2074"/>
      <c r="L9" s="2074"/>
      <c r="M9" s="2074"/>
      <c r="N9" s="2074"/>
      <c r="O9" s="2074"/>
      <c r="P9" s="2074"/>
      <c r="Q9" s="2074"/>
      <c r="R9" s="2074"/>
      <c r="S9" s="2074"/>
      <c r="T9" s="2074"/>
      <c r="U9" s="2074"/>
      <c r="V9" s="2074"/>
      <c r="W9" s="2074"/>
      <c r="Y9" s="2075"/>
      <c r="Z9" s="2075"/>
      <c r="AC9" s="2076" t="s">
        <v>1493</v>
      </c>
      <c r="AD9" s="2077"/>
      <c r="AE9" s="2077"/>
      <c r="AF9" s="2077"/>
      <c r="AG9" s="2077"/>
      <c r="AH9" s="2077"/>
      <c r="AI9" s="2077"/>
      <c r="AJ9" s="2077"/>
      <c r="AK9" s="2077"/>
      <c r="AL9" s="2077"/>
      <c r="AM9" s="2077"/>
      <c r="AN9" s="2077"/>
      <c r="AO9" s="2077"/>
      <c r="AP9" s="2077"/>
    </row>
    <row r="10" spans="2:42" s="535" customFormat="1" ht="17.25">
      <c r="C10" s="535" t="s">
        <v>1494</v>
      </c>
      <c r="Y10" s="536"/>
      <c r="AC10" s="2077"/>
      <c r="AD10" s="2077"/>
      <c r="AE10" s="2077"/>
      <c r="AF10" s="2077"/>
      <c r="AG10" s="2077"/>
      <c r="AH10" s="2077"/>
      <c r="AI10" s="2077"/>
      <c r="AJ10" s="2077"/>
      <c r="AK10" s="2077"/>
      <c r="AL10" s="2077"/>
      <c r="AM10" s="2077"/>
      <c r="AN10" s="2077"/>
      <c r="AO10" s="2077"/>
      <c r="AP10" s="2077"/>
    </row>
    <row r="11" spans="2:42" s="535" customFormat="1" ht="17.25">
      <c r="C11" s="535" t="s">
        <v>1495</v>
      </c>
      <c r="Y11" s="536"/>
      <c r="AC11" s="2077"/>
      <c r="AD11" s="2077"/>
      <c r="AE11" s="2077"/>
      <c r="AF11" s="2077"/>
      <c r="AG11" s="2077"/>
      <c r="AH11" s="2077"/>
      <c r="AI11" s="2077"/>
      <c r="AJ11" s="2077"/>
      <c r="AK11" s="2077"/>
      <c r="AL11" s="2077"/>
      <c r="AM11" s="2077"/>
      <c r="AN11" s="2077"/>
      <c r="AO11" s="2077"/>
      <c r="AP11" s="2077"/>
    </row>
    <row r="12" spans="2:42" s="535" customFormat="1" ht="35.1" customHeight="1">
      <c r="Y12" s="536"/>
      <c r="AC12" s="528"/>
    </row>
    <row r="13" spans="2:42" s="535" customFormat="1" ht="35.1" customHeight="1" thickBot="1">
      <c r="C13" s="535" t="s">
        <v>1496</v>
      </c>
      <c r="Y13" s="2075"/>
      <c r="Z13" s="2075"/>
      <c r="AC13" s="528"/>
    </row>
    <row r="14" spans="2:42" s="535" customFormat="1" ht="35.1" customHeight="1">
      <c r="C14" s="2069" t="s">
        <v>1497</v>
      </c>
      <c r="D14" s="2069"/>
      <c r="E14" s="2069"/>
      <c r="F14" s="2069"/>
      <c r="G14" s="2069"/>
      <c r="H14" s="2069"/>
      <c r="I14" s="2069"/>
      <c r="J14" s="2069"/>
      <c r="K14" s="2069"/>
      <c r="L14" s="2069"/>
      <c r="M14" s="2069"/>
      <c r="N14" s="2069"/>
      <c r="O14" s="2069"/>
      <c r="P14" s="2069"/>
      <c r="Q14" s="2069"/>
      <c r="R14" s="2069"/>
      <c r="S14" s="2069"/>
      <c r="T14" s="2069"/>
      <c r="U14" s="2069"/>
      <c r="V14" s="2069"/>
      <c r="W14" s="2069"/>
      <c r="Y14" s="537"/>
      <c r="AC14" s="528"/>
    </row>
    <row r="15" spans="2:42" s="535" customFormat="1" ht="35.1" customHeight="1">
      <c r="C15" s="2069" t="s">
        <v>1498</v>
      </c>
      <c r="D15" s="2069"/>
      <c r="E15" s="2069"/>
      <c r="F15" s="2069"/>
      <c r="G15" s="2069"/>
      <c r="H15" s="2069"/>
      <c r="I15" s="2069"/>
      <c r="J15" s="2069"/>
      <c r="K15" s="2069"/>
      <c r="L15" s="2069"/>
      <c r="M15" s="2069"/>
      <c r="N15" s="2069"/>
      <c r="O15" s="2069"/>
      <c r="P15" s="2069"/>
      <c r="Q15" s="2069"/>
      <c r="R15" s="2069"/>
      <c r="S15" s="2069"/>
      <c r="T15" s="2069"/>
      <c r="U15" s="2069"/>
      <c r="V15" s="2069"/>
      <c r="W15" s="2069"/>
      <c r="Y15" s="537"/>
      <c r="AC15" s="528"/>
    </row>
    <row r="16" spans="2:42" s="535" customFormat="1" ht="35.1" customHeight="1">
      <c r="C16" s="2069" t="s">
        <v>1499</v>
      </c>
      <c r="D16" s="2069"/>
      <c r="E16" s="2069"/>
      <c r="F16" s="2069"/>
      <c r="G16" s="2069"/>
      <c r="H16" s="2069"/>
      <c r="I16" s="2069"/>
      <c r="J16" s="2069"/>
      <c r="K16" s="2069"/>
      <c r="L16" s="2069"/>
      <c r="M16" s="2069"/>
      <c r="N16" s="2069"/>
      <c r="O16" s="2069"/>
      <c r="P16" s="2069"/>
      <c r="Q16" s="2069"/>
      <c r="R16" s="2069"/>
      <c r="S16" s="2069"/>
      <c r="T16" s="2069"/>
      <c r="U16" s="2069"/>
      <c r="V16" s="2069"/>
      <c r="W16" s="2069"/>
      <c r="Y16" s="537"/>
      <c r="AC16" s="528"/>
    </row>
    <row r="17" spans="3:29" s="535" customFormat="1" ht="35.1" customHeight="1">
      <c r="C17" s="2069" t="s">
        <v>1500</v>
      </c>
      <c r="D17" s="2069"/>
      <c r="E17" s="2069"/>
      <c r="F17" s="2069"/>
      <c r="G17" s="2069"/>
      <c r="H17" s="2069"/>
      <c r="I17" s="2069"/>
      <c r="J17" s="2069"/>
      <c r="K17" s="2069"/>
      <c r="L17" s="2069"/>
      <c r="M17" s="2069"/>
      <c r="N17" s="2069"/>
      <c r="O17" s="2069"/>
      <c r="P17" s="2069"/>
      <c r="Q17" s="2069"/>
      <c r="R17" s="2069"/>
      <c r="S17" s="2069"/>
      <c r="T17" s="2069"/>
      <c r="U17" s="2069"/>
      <c r="V17" s="2069"/>
      <c r="W17" s="2069"/>
      <c r="Y17" s="537"/>
      <c r="AC17" s="528"/>
    </row>
    <row r="18" spans="3:29" s="535" customFormat="1" ht="17.25">
      <c r="C18" s="535" t="s">
        <v>1501</v>
      </c>
      <c r="Y18" s="537"/>
      <c r="AC18" s="528"/>
    </row>
    <row r="19" spans="3:29" s="535" customFormat="1" ht="17.25">
      <c r="C19" s="535" t="s">
        <v>1502</v>
      </c>
      <c r="Y19" s="536"/>
      <c r="AC19" s="528"/>
    </row>
    <row r="20" spans="3:29" s="535" customFormat="1" ht="35.1" customHeight="1">
      <c r="Y20" s="536"/>
      <c r="AC20" s="528"/>
    </row>
    <row r="21" spans="3:29" s="535" customFormat="1" ht="35.1" customHeight="1">
      <c r="C21" s="535" t="s">
        <v>1503</v>
      </c>
      <c r="Y21" s="536"/>
      <c r="AC21" s="528">
        <f>COUNTIF(Y22:Z25,"NO")</f>
        <v>0</v>
      </c>
    </row>
    <row r="22" spans="3:29" s="535" customFormat="1" ht="35.1" customHeight="1" thickBot="1">
      <c r="C22" s="2074" t="s">
        <v>1504</v>
      </c>
      <c r="D22" s="2074"/>
      <c r="E22" s="2074"/>
      <c r="F22" s="2074"/>
      <c r="G22" s="2074"/>
      <c r="H22" s="2074"/>
      <c r="I22" s="2074"/>
      <c r="J22" s="2074"/>
      <c r="K22" s="2074"/>
      <c r="L22" s="2074"/>
      <c r="M22" s="2074"/>
      <c r="N22" s="2074"/>
      <c r="O22" s="2074"/>
      <c r="P22" s="2074"/>
      <c r="Q22" s="2074"/>
      <c r="R22" s="2074"/>
      <c r="S22" s="2074"/>
      <c r="T22" s="2074"/>
      <c r="U22" s="2074"/>
      <c r="V22" s="2074"/>
      <c r="W22" s="2074"/>
      <c r="Y22" s="2075"/>
      <c r="Z22" s="2075"/>
      <c r="AC22" s="528"/>
    </row>
    <row r="23" spans="3:29" s="535" customFormat="1" ht="35.1" customHeight="1" thickBot="1">
      <c r="C23" s="2074" t="s">
        <v>1505</v>
      </c>
      <c r="D23" s="2074"/>
      <c r="E23" s="2074"/>
      <c r="F23" s="2074"/>
      <c r="G23" s="2074"/>
      <c r="H23" s="2074"/>
      <c r="I23" s="2074"/>
      <c r="J23" s="2074"/>
      <c r="K23" s="2074"/>
      <c r="L23" s="2074"/>
      <c r="M23" s="2074"/>
      <c r="N23" s="2074"/>
      <c r="O23" s="2074"/>
      <c r="P23" s="2074"/>
      <c r="Q23" s="2074"/>
      <c r="R23" s="2074"/>
      <c r="S23" s="2074"/>
      <c r="T23" s="2074"/>
      <c r="U23" s="2074"/>
      <c r="V23" s="2074"/>
      <c r="W23" s="2074"/>
      <c r="Y23" s="2075"/>
      <c r="Z23" s="2075"/>
      <c r="AC23" s="528"/>
    </row>
    <row r="24" spans="3:29" s="535" customFormat="1" ht="35.1" customHeight="1" thickBot="1">
      <c r="C24" s="2074" t="s">
        <v>1506</v>
      </c>
      <c r="D24" s="2074"/>
      <c r="E24" s="2074"/>
      <c r="F24" s="2074"/>
      <c r="G24" s="2074"/>
      <c r="H24" s="2074"/>
      <c r="I24" s="2074"/>
      <c r="J24" s="2074"/>
      <c r="K24" s="2074"/>
      <c r="L24" s="2074"/>
      <c r="M24" s="2074"/>
      <c r="N24" s="2074"/>
      <c r="O24" s="2074"/>
      <c r="P24" s="2074"/>
      <c r="Q24" s="2074"/>
      <c r="R24" s="2074"/>
      <c r="S24" s="2074"/>
      <c r="T24" s="2074"/>
      <c r="U24" s="2074"/>
      <c r="V24" s="2074"/>
      <c r="W24" s="2074"/>
      <c r="Y24" s="2075"/>
      <c r="Z24" s="2075"/>
      <c r="AC24" s="528"/>
    </row>
    <row r="25" spans="3:29" s="535" customFormat="1" ht="35.1" customHeight="1" thickBot="1">
      <c r="C25" s="2074" t="s">
        <v>1507</v>
      </c>
      <c r="D25" s="2074"/>
      <c r="E25" s="2074"/>
      <c r="F25" s="2074"/>
      <c r="G25" s="2074"/>
      <c r="H25" s="2074"/>
      <c r="I25" s="2074"/>
      <c r="J25" s="2074"/>
      <c r="K25" s="2074"/>
      <c r="L25" s="2074"/>
      <c r="M25" s="2074"/>
      <c r="N25" s="2074"/>
      <c r="O25" s="2074"/>
      <c r="P25" s="2074"/>
      <c r="Q25" s="2074"/>
      <c r="R25" s="2074"/>
      <c r="S25" s="2074"/>
      <c r="T25" s="2074"/>
      <c r="U25" s="2074"/>
      <c r="V25" s="2074"/>
      <c r="W25" s="2074"/>
      <c r="Y25" s="2075"/>
      <c r="Z25" s="2075"/>
      <c r="AC25" s="528"/>
    </row>
    <row r="26" spans="3:29" s="535" customFormat="1" ht="17.25">
      <c r="C26" s="535" t="s">
        <v>1508</v>
      </c>
      <c r="Y26" s="536"/>
      <c r="AC26" s="528"/>
    </row>
    <row r="27" spans="3:29" s="535" customFormat="1" ht="35.1" customHeight="1">
      <c r="Y27" s="536"/>
      <c r="AC27" s="528"/>
    </row>
    <row r="28" spans="3:29" s="535" customFormat="1" ht="35.1" customHeight="1">
      <c r="C28" s="535" t="s">
        <v>1509</v>
      </c>
      <c r="Y28" s="536"/>
      <c r="AC28" s="528">
        <f>COUNTIF(Y29:Z32,"NO")</f>
        <v>0</v>
      </c>
    </row>
    <row r="29" spans="3:29" s="535" customFormat="1" ht="35.1" customHeight="1" thickBot="1">
      <c r="C29" s="2074" t="s">
        <v>1510</v>
      </c>
      <c r="D29" s="2074"/>
      <c r="E29" s="2074"/>
      <c r="F29" s="2074"/>
      <c r="G29" s="2074"/>
      <c r="H29" s="2074"/>
      <c r="I29" s="2074"/>
      <c r="J29" s="2074"/>
      <c r="K29" s="2074"/>
      <c r="L29" s="2074"/>
      <c r="M29" s="2074"/>
      <c r="N29" s="2074"/>
      <c r="O29" s="2074"/>
      <c r="P29" s="2074"/>
      <c r="Q29" s="2074"/>
      <c r="R29" s="2074"/>
      <c r="S29" s="2074"/>
      <c r="T29" s="2074"/>
      <c r="U29" s="2074"/>
      <c r="V29" s="2074"/>
      <c r="W29" s="2074"/>
      <c r="Y29" s="2075"/>
      <c r="Z29" s="2075"/>
      <c r="AC29" s="528"/>
    </row>
    <row r="30" spans="3:29" s="535" customFormat="1" ht="35.1" customHeight="1" thickBot="1">
      <c r="C30" s="2074" t="s">
        <v>1511</v>
      </c>
      <c r="D30" s="2074"/>
      <c r="E30" s="2074"/>
      <c r="F30" s="2074"/>
      <c r="G30" s="2074"/>
      <c r="H30" s="2074"/>
      <c r="I30" s="2074"/>
      <c r="J30" s="2074"/>
      <c r="K30" s="2074"/>
      <c r="L30" s="2074"/>
      <c r="M30" s="2074"/>
      <c r="N30" s="2074"/>
      <c r="O30" s="2074"/>
      <c r="P30" s="2074"/>
      <c r="Q30" s="2074"/>
      <c r="R30" s="2074"/>
      <c r="S30" s="2074"/>
      <c r="T30" s="2074"/>
      <c r="U30" s="2074"/>
      <c r="V30" s="2074"/>
      <c r="W30" s="2074"/>
      <c r="Y30" s="2075"/>
      <c r="Z30" s="2075"/>
      <c r="AC30" s="528"/>
    </row>
    <row r="31" spans="3:29" s="535" customFormat="1" ht="35.1" customHeight="1" thickBot="1">
      <c r="C31" s="2074" t="s">
        <v>1512</v>
      </c>
      <c r="D31" s="2074"/>
      <c r="E31" s="2074"/>
      <c r="F31" s="2074"/>
      <c r="G31" s="2074"/>
      <c r="H31" s="2074"/>
      <c r="I31" s="2074"/>
      <c r="J31" s="2074"/>
      <c r="K31" s="2074"/>
      <c r="L31" s="2074"/>
      <c r="M31" s="2074"/>
      <c r="N31" s="2074"/>
      <c r="O31" s="2074"/>
      <c r="P31" s="2074"/>
      <c r="Q31" s="2074"/>
      <c r="R31" s="2074"/>
      <c r="S31" s="2074"/>
      <c r="T31" s="2074"/>
      <c r="U31" s="2074"/>
      <c r="V31" s="2074"/>
      <c r="W31" s="2074"/>
      <c r="Y31" s="2075"/>
      <c r="Z31" s="2075"/>
      <c r="AC31" s="528"/>
    </row>
    <row r="32" spans="3:29" s="535" customFormat="1" ht="35.1" customHeight="1" thickBot="1">
      <c r="C32" s="2074" t="s">
        <v>1513</v>
      </c>
      <c r="D32" s="2074"/>
      <c r="E32" s="2074"/>
      <c r="F32" s="2074"/>
      <c r="G32" s="2074"/>
      <c r="H32" s="2074"/>
      <c r="I32" s="2074"/>
      <c r="J32" s="2074"/>
      <c r="K32" s="2074"/>
      <c r="L32" s="2074"/>
      <c r="M32" s="2074"/>
      <c r="N32" s="2074"/>
      <c r="O32" s="2074"/>
      <c r="P32" s="2074"/>
      <c r="Q32" s="2074"/>
      <c r="R32" s="2074"/>
      <c r="S32" s="2074"/>
      <c r="T32" s="2074"/>
      <c r="U32" s="2074"/>
      <c r="V32" s="2074"/>
      <c r="W32" s="2074"/>
      <c r="Y32" s="2075"/>
      <c r="Z32" s="2075"/>
      <c r="AC32" s="528"/>
    </row>
    <row r="33" spans="3:29" s="535" customFormat="1" ht="17.25">
      <c r="C33" s="535" t="s">
        <v>1508</v>
      </c>
      <c r="Y33" s="536"/>
      <c r="AC33" s="528"/>
    </row>
    <row r="34" spans="3:29" s="535" customFormat="1" ht="35.1" customHeight="1">
      <c r="Y34" s="536"/>
      <c r="AC34" s="528"/>
    </row>
    <row r="35" spans="3:29" s="535" customFormat="1" ht="35.1" customHeight="1">
      <c r="C35" s="535" t="s">
        <v>1514</v>
      </c>
      <c r="Y35" s="536"/>
      <c r="AC35" s="528">
        <f>COUNTIF(Y36:Z37,"NO")</f>
        <v>0</v>
      </c>
    </row>
    <row r="36" spans="3:29" s="535" customFormat="1" ht="35.1" customHeight="1" thickBot="1">
      <c r="C36" s="2074" t="s">
        <v>1515</v>
      </c>
      <c r="D36" s="2074"/>
      <c r="E36" s="2074"/>
      <c r="F36" s="2074"/>
      <c r="G36" s="2074"/>
      <c r="H36" s="2074"/>
      <c r="I36" s="2074"/>
      <c r="J36" s="2074"/>
      <c r="K36" s="2074"/>
      <c r="L36" s="2074"/>
      <c r="M36" s="2074"/>
      <c r="N36" s="2074"/>
      <c r="O36" s="2074"/>
      <c r="P36" s="2074"/>
      <c r="Q36" s="2074"/>
      <c r="R36" s="2074"/>
      <c r="S36" s="2074"/>
      <c r="T36" s="2074"/>
      <c r="U36" s="2074"/>
      <c r="V36" s="2074"/>
      <c r="W36" s="2074"/>
      <c r="Y36" s="2075"/>
      <c r="Z36" s="2075"/>
      <c r="AC36" s="528"/>
    </row>
    <row r="37" spans="3:29" s="535" customFormat="1" ht="35.1" customHeight="1" thickBot="1">
      <c r="C37" s="2074" t="s">
        <v>1516</v>
      </c>
      <c r="D37" s="2074"/>
      <c r="E37" s="2074"/>
      <c r="F37" s="2074"/>
      <c r="G37" s="2074"/>
      <c r="H37" s="2074"/>
      <c r="I37" s="2074"/>
      <c r="J37" s="2074"/>
      <c r="K37" s="2074"/>
      <c r="L37" s="2074"/>
      <c r="M37" s="2074"/>
      <c r="N37" s="2074"/>
      <c r="O37" s="2074"/>
      <c r="P37" s="2074"/>
      <c r="Q37" s="2074"/>
      <c r="R37" s="2074"/>
      <c r="S37" s="2074"/>
      <c r="T37" s="2074"/>
      <c r="U37" s="2074"/>
      <c r="V37" s="2074"/>
      <c r="W37" s="2074"/>
      <c r="Y37" s="2075"/>
      <c r="Z37" s="2075"/>
      <c r="AC37" s="528"/>
    </row>
    <row r="38" spans="3:29" s="535" customFormat="1" ht="17.25">
      <c r="C38" s="535" t="s">
        <v>1517</v>
      </c>
      <c r="Y38" s="536"/>
      <c r="AC38" s="528"/>
    </row>
    <row r="39" spans="3:29" s="535" customFormat="1" ht="35.1" customHeight="1">
      <c r="Y39" s="536"/>
      <c r="AC39" s="528"/>
    </row>
    <row r="40" spans="3:29" s="535" customFormat="1" ht="35.1" customHeight="1">
      <c r="C40" s="535" t="s">
        <v>1518</v>
      </c>
      <c r="Y40" s="536"/>
      <c r="AC40" s="528">
        <f>COUNTIF(Y41,"NO")</f>
        <v>0</v>
      </c>
    </row>
    <row r="41" spans="3:29" s="535" customFormat="1" ht="35.1" customHeight="1" thickBot="1">
      <c r="C41" s="2074" t="s">
        <v>1519</v>
      </c>
      <c r="D41" s="2074"/>
      <c r="E41" s="2074"/>
      <c r="F41" s="2074"/>
      <c r="G41" s="2074"/>
      <c r="H41" s="2074"/>
      <c r="I41" s="2074"/>
      <c r="J41" s="2074"/>
      <c r="K41" s="2074"/>
      <c r="L41" s="2074"/>
      <c r="M41" s="2074"/>
      <c r="N41" s="2074"/>
      <c r="O41" s="2074"/>
      <c r="P41" s="2074"/>
      <c r="Q41" s="2074"/>
      <c r="R41" s="2074"/>
      <c r="S41" s="2074"/>
      <c r="T41" s="2074"/>
      <c r="U41" s="2074"/>
      <c r="V41" s="2074"/>
      <c r="W41" s="2074"/>
      <c r="Y41" s="2075"/>
      <c r="Z41" s="2075"/>
      <c r="AC41" s="528"/>
    </row>
    <row r="42" spans="3:29" s="535" customFormat="1" ht="17.25">
      <c r="C42" s="535" t="s">
        <v>1520</v>
      </c>
      <c r="Y42" s="536"/>
      <c r="AC42" s="528"/>
    </row>
    <row r="43" spans="3:29" s="538" customFormat="1" ht="17.25">
      <c r="Y43" s="539"/>
      <c r="AC43" s="540"/>
    </row>
    <row r="44" spans="3:29"/>
    <row r="45" spans="3:29"/>
  </sheetData>
  <sheetProtection selectLockedCells="1"/>
  <mergeCells count="36">
    <mergeCell ref="B1:C1"/>
    <mergeCell ref="C37:W37"/>
    <mergeCell ref="Y37:Z37"/>
    <mergeCell ref="C41:W41"/>
    <mergeCell ref="Y41:Z41"/>
    <mergeCell ref="C31:W31"/>
    <mergeCell ref="Y31:Z31"/>
    <mergeCell ref="C32:W32"/>
    <mergeCell ref="Y32:Z32"/>
    <mergeCell ref="C36:W36"/>
    <mergeCell ref="Y36:Z36"/>
    <mergeCell ref="C25:W25"/>
    <mergeCell ref="Y25:Z25"/>
    <mergeCell ref="C29:W29"/>
    <mergeCell ref="Y29:Z29"/>
    <mergeCell ref="C30:W30"/>
    <mergeCell ref="Y30:Z30"/>
    <mergeCell ref="C22:W22"/>
    <mergeCell ref="Y22:Z22"/>
    <mergeCell ref="C23:W23"/>
    <mergeCell ref="Y23:Z23"/>
    <mergeCell ref="C24:W24"/>
    <mergeCell ref="Y24:Z24"/>
    <mergeCell ref="AC9:AP11"/>
    <mergeCell ref="Y13:Z13"/>
    <mergeCell ref="C14:W14"/>
    <mergeCell ref="C15:W15"/>
    <mergeCell ref="C16:W16"/>
    <mergeCell ref="C17:W17"/>
    <mergeCell ref="B2:AA2"/>
    <mergeCell ref="C4:G4"/>
    <mergeCell ref="H4:V4"/>
    <mergeCell ref="C6:U6"/>
    <mergeCell ref="V6:Z6"/>
    <mergeCell ref="C9:W9"/>
    <mergeCell ref="Y9:Z9"/>
  </mergeCells>
  <phoneticPr fontId="65"/>
  <conditionalFormatting sqref="B13:AA43">
    <cfRule type="expression" dxfId="14" priority="6">
      <formula>$Y$9="YES"</formula>
    </cfRule>
  </conditionalFormatting>
  <conditionalFormatting sqref="H4:V4">
    <cfRule type="containsBlanks" dxfId="13" priority="2">
      <formula>LEN(TRIM(H4))=0</formula>
    </cfRule>
    <cfRule type="containsBlanks" dxfId="12" priority="3">
      <formula>LEN(TRIM(H4))=0</formula>
    </cfRule>
    <cfRule type="containsBlanks" dxfId="11" priority="15">
      <formula>LEN(TRIM(H4))=0</formula>
    </cfRule>
    <cfRule type="containsBlanks" dxfId="10" priority="16">
      <formula>LEN(TRIM(H4))=0</formula>
    </cfRule>
  </conditionalFormatting>
  <conditionalFormatting sqref="V6">
    <cfRule type="containsBlanks" dxfId="9" priority="10">
      <formula>LEN(TRIM(V6))=0</formula>
    </cfRule>
  </conditionalFormatting>
  <conditionalFormatting sqref="V6:Z6 Y9:Z9 Y13:Z13 Y22:Z25 Y29:Z32 Y36:Z37 Y41:Z41">
    <cfRule type="containsBlanks" dxfId="8" priority="5">
      <formula>LEN(TRIM(V6))=0</formula>
    </cfRule>
  </conditionalFormatting>
  <conditionalFormatting sqref="V6:Z6">
    <cfRule type="containsBlanks" dxfId="7" priority="4">
      <formula>LEN(TRIM(V6))=0</formula>
    </cfRule>
  </conditionalFormatting>
  <conditionalFormatting sqref="Y9">
    <cfRule type="containsBlanks" dxfId="6" priority="9">
      <formula>LEN(TRIM(Y9))=0</formula>
    </cfRule>
  </conditionalFormatting>
  <conditionalFormatting sqref="Y13">
    <cfRule type="containsBlanks" dxfId="5" priority="8">
      <formula>LEN(TRIM(Y13))=0</formula>
    </cfRule>
  </conditionalFormatting>
  <conditionalFormatting sqref="Y22:Y25">
    <cfRule type="containsBlanks" dxfId="4" priority="11">
      <formula>LEN(TRIM(Y22))=0</formula>
    </cfRule>
  </conditionalFormatting>
  <conditionalFormatting sqref="Y29:Y32">
    <cfRule type="containsBlanks" dxfId="3" priority="12">
      <formula>LEN(TRIM(Y29))=0</formula>
    </cfRule>
  </conditionalFormatting>
  <conditionalFormatting sqref="Y36:Y37">
    <cfRule type="containsBlanks" dxfId="2" priority="13">
      <formula>LEN(TRIM(Y36))=0</formula>
    </cfRule>
  </conditionalFormatting>
  <conditionalFormatting sqref="Y41">
    <cfRule type="containsBlanks" dxfId="1" priority="14">
      <formula>LEN(TRIM(Y41))=0</formula>
    </cfRule>
  </conditionalFormatting>
  <conditionalFormatting sqref="AG7">
    <cfRule type="cellIs" dxfId="0" priority="7" operator="equal">
      <formula>"YES"</formula>
    </cfRule>
  </conditionalFormatting>
  <dataValidations count="2">
    <dataValidation type="list" allowBlank="1" showInputMessage="1" showErrorMessage="1" sqref="Y13:Z13" xr:uid="{AFF8A0ED-F641-4CE4-B193-F163D4F9586C}">
      <formula1>"①,②,③,④,－"</formula1>
    </dataValidation>
    <dataValidation type="list" allowBlank="1" showInputMessage="1" showErrorMessage="1" sqref="Y9 Y41 Y36:Y37 Y29:Y32 Y22:Y25" xr:uid="{177D7188-330C-4E84-A6FB-F1FE1C44EC14}">
      <formula1>"YES,NO"</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FF00"/>
  </sheetPr>
  <dimension ref="C7:H537"/>
  <sheetViews>
    <sheetView topLeftCell="A8" workbookViewId="0">
      <selection activeCell="G45" sqref="G45"/>
    </sheetView>
  </sheetViews>
  <sheetFormatPr defaultRowHeight="13.5"/>
  <cols>
    <col min="3" max="3" width="41.75" style="1" bestFit="1" customWidth="1"/>
    <col min="4" max="6" width="8.875" style="1" customWidth="1"/>
    <col min="7" max="7" width="82.5" style="1" bestFit="1" customWidth="1"/>
    <col min="8" max="8" width="8.875" style="1" customWidth="1"/>
  </cols>
  <sheetData>
    <row r="7" spans="3:8" ht="14.25" thickBot="1">
      <c r="C7" s="1" t="s">
        <v>942</v>
      </c>
      <c r="E7" s="51"/>
      <c r="F7" s="75" t="s">
        <v>943</v>
      </c>
      <c r="G7" s="51" t="s">
        <v>944</v>
      </c>
      <c r="H7" s="51" t="s">
        <v>945</v>
      </c>
    </row>
    <row r="8" spans="3:8">
      <c r="C8" s="76" t="s">
        <v>313</v>
      </c>
      <c r="D8" s="77" t="s">
        <v>946</v>
      </c>
      <c r="E8" s="51"/>
      <c r="F8" s="51" t="s">
        <v>313</v>
      </c>
      <c r="G8" s="78" t="s">
        <v>314</v>
      </c>
      <c r="H8" s="79" t="s">
        <v>947</v>
      </c>
    </row>
    <row r="9" spans="3:8">
      <c r="C9" s="80" t="s">
        <v>315</v>
      </c>
      <c r="D9" s="81" t="s">
        <v>948</v>
      </c>
      <c r="E9" s="51"/>
      <c r="F9" s="51"/>
      <c r="G9" s="82" t="s">
        <v>316</v>
      </c>
      <c r="H9" s="81" t="s">
        <v>949</v>
      </c>
    </row>
    <row r="10" spans="3:8">
      <c r="C10" s="80" t="s">
        <v>317</v>
      </c>
      <c r="D10" s="81" t="s">
        <v>950</v>
      </c>
      <c r="E10" s="51"/>
      <c r="F10" s="51"/>
      <c r="G10" s="82" t="s">
        <v>318</v>
      </c>
      <c r="H10" s="81" t="s">
        <v>949</v>
      </c>
    </row>
    <row r="11" spans="3:8">
      <c r="C11" s="80" t="s">
        <v>319</v>
      </c>
      <c r="D11" s="81" t="s">
        <v>951</v>
      </c>
      <c r="E11" s="51"/>
      <c r="F11" s="51"/>
      <c r="G11" s="82" t="s">
        <v>320</v>
      </c>
      <c r="H11" s="81" t="s">
        <v>949</v>
      </c>
    </row>
    <row r="12" spans="3:8" ht="14.25" thickBot="1">
      <c r="C12" s="80" t="s">
        <v>321</v>
      </c>
      <c r="D12" s="81" t="s">
        <v>952</v>
      </c>
      <c r="E12" s="51"/>
      <c r="F12" s="51"/>
      <c r="G12" s="83" t="s">
        <v>322</v>
      </c>
      <c r="H12" s="81" t="s">
        <v>949</v>
      </c>
    </row>
    <row r="13" spans="3:8">
      <c r="C13" s="80" t="s">
        <v>323</v>
      </c>
      <c r="D13" s="81" t="s">
        <v>953</v>
      </c>
      <c r="E13" s="51"/>
      <c r="F13" s="51" t="s">
        <v>315</v>
      </c>
      <c r="G13" s="78" t="s">
        <v>324</v>
      </c>
      <c r="H13" s="84" t="s">
        <v>947</v>
      </c>
    </row>
    <row r="14" spans="3:8">
      <c r="C14" s="80" t="s">
        <v>325</v>
      </c>
      <c r="D14" s="81" t="s">
        <v>954</v>
      </c>
      <c r="E14" s="51"/>
      <c r="F14" s="51"/>
      <c r="G14" s="82" t="s">
        <v>326</v>
      </c>
      <c r="H14" s="81" t="s">
        <v>949</v>
      </c>
    </row>
    <row r="15" spans="3:8">
      <c r="C15" s="80" t="s">
        <v>327</v>
      </c>
      <c r="D15" s="81" t="s">
        <v>955</v>
      </c>
      <c r="E15" s="51"/>
      <c r="F15" s="51"/>
      <c r="G15" s="82" t="s">
        <v>328</v>
      </c>
      <c r="H15" s="81" t="s">
        <v>949</v>
      </c>
    </row>
    <row r="16" spans="3:8">
      <c r="C16" s="80" t="s">
        <v>329</v>
      </c>
      <c r="D16" s="81" t="s">
        <v>956</v>
      </c>
      <c r="E16" s="51"/>
      <c r="F16" s="51"/>
      <c r="G16" s="82" t="s">
        <v>330</v>
      </c>
      <c r="H16" s="81" t="s">
        <v>949</v>
      </c>
    </row>
    <row r="17" spans="3:8">
      <c r="C17" s="80" t="s">
        <v>331</v>
      </c>
      <c r="D17" s="81" t="s">
        <v>957</v>
      </c>
      <c r="E17" s="51"/>
      <c r="F17" s="51"/>
      <c r="G17" s="82" t="s">
        <v>332</v>
      </c>
      <c r="H17" s="81" t="s">
        <v>949</v>
      </c>
    </row>
    <row r="18" spans="3:8" ht="14.25" thickBot="1">
      <c r="C18" s="80" t="s">
        <v>333</v>
      </c>
      <c r="D18" s="81" t="s">
        <v>958</v>
      </c>
      <c r="E18" s="51"/>
      <c r="F18" s="51"/>
      <c r="G18" s="83" t="s">
        <v>334</v>
      </c>
      <c r="H18" s="81" t="s">
        <v>949</v>
      </c>
    </row>
    <row r="19" spans="3:8">
      <c r="C19" s="80" t="s">
        <v>335</v>
      </c>
      <c r="D19" s="81" t="s">
        <v>959</v>
      </c>
      <c r="E19" s="51"/>
      <c r="F19" s="51" t="s">
        <v>317</v>
      </c>
      <c r="G19" s="78" t="s">
        <v>336</v>
      </c>
      <c r="H19" s="84" t="s">
        <v>947</v>
      </c>
    </row>
    <row r="20" spans="3:8">
      <c r="C20" s="80" t="s">
        <v>337</v>
      </c>
      <c r="D20" s="81" t="s">
        <v>960</v>
      </c>
      <c r="E20" s="51"/>
      <c r="F20" s="51"/>
      <c r="G20" s="82" t="s">
        <v>338</v>
      </c>
      <c r="H20" s="81" t="s">
        <v>949</v>
      </c>
    </row>
    <row r="21" spans="3:8" ht="14.25" thickBot="1">
      <c r="C21" s="80" t="s">
        <v>339</v>
      </c>
      <c r="D21" s="81" t="s">
        <v>961</v>
      </c>
      <c r="E21" s="51"/>
      <c r="F21" s="51"/>
      <c r="G21" s="83" t="s">
        <v>340</v>
      </c>
      <c r="H21" s="81" t="s">
        <v>949</v>
      </c>
    </row>
    <row r="22" spans="3:8">
      <c r="C22" s="80" t="s">
        <v>341</v>
      </c>
      <c r="D22" s="81" t="s">
        <v>962</v>
      </c>
      <c r="E22" s="51"/>
      <c r="F22" s="51" t="s">
        <v>319</v>
      </c>
      <c r="G22" s="78" t="s">
        <v>342</v>
      </c>
      <c r="H22" s="84" t="s">
        <v>947</v>
      </c>
    </row>
    <row r="23" spans="3:8">
      <c r="C23" s="80" t="s">
        <v>343</v>
      </c>
      <c r="D23" s="81" t="s">
        <v>963</v>
      </c>
      <c r="E23" s="51"/>
      <c r="F23" s="51"/>
      <c r="G23" s="82" t="s">
        <v>344</v>
      </c>
      <c r="H23" s="81" t="s">
        <v>949</v>
      </c>
    </row>
    <row r="24" spans="3:8" ht="14.25" thickBot="1">
      <c r="C24" s="80" t="s">
        <v>345</v>
      </c>
      <c r="D24" s="81" t="s">
        <v>964</v>
      </c>
      <c r="E24" s="51"/>
      <c r="F24" s="51"/>
      <c r="G24" s="83" t="s">
        <v>346</v>
      </c>
      <c r="H24" s="81" t="s">
        <v>949</v>
      </c>
    </row>
    <row r="25" spans="3:8">
      <c r="C25" s="80" t="s">
        <v>347</v>
      </c>
      <c r="D25" s="81" t="s">
        <v>965</v>
      </c>
      <c r="E25" s="51"/>
      <c r="F25" s="51" t="s">
        <v>321</v>
      </c>
      <c r="G25" s="78" t="s">
        <v>348</v>
      </c>
      <c r="H25" s="84" t="s">
        <v>947</v>
      </c>
    </row>
    <row r="26" spans="3:8">
      <c r="C26" s="80" t="s">
        <v>349</v>
      </c>
      <c r="D26" s="81" t="s">
        <v>966</v>
      </c>
      <c r="E26" s="51"/>
      <c r="F26" s="51"/>
      <c r="G26" s="82" t="s">
        <v>350</v>
      </c>
      <c r="H26" s="81" t="s">
        <v>949</v>
      </c>
    </row>
    <row r="27" spans="3:8">
      <c r="C27" s="80" t="s">
        <v>351</v>
      </c>
      <c r="D27" s="81" t="s">
        <v>967</v>
      </c>
      <c r="E27" s="51"/>
      <c r="F27" s="51"/>
      <c r="G27" s="82" t="s">
        <v>352</v>
      </c>
      <c r="H27" s="81" t="s">
        <v>949</v>
      </c>
    </row>
    <row r="28" spans="3:8">
      <c r="C28" s="80" t="s">
        <v>353</v>
      </c>
      <c r="D28" s="81" t="s">
        <v>968</v>
      </c>
      <c r="E28" s="51"/>
      <c r="F28" s="51"/>
      <c r="G28" s="82" t="s">
        <v>354</v>
      </c>
      <c r="H28" s="81" t="s">
        <v>949</v>
      </c>
    </row>
    <row r="29" spans="3:8">
      <c r="C29" s="80" t="s">
        <v>355</v>
      </c>
      <c r="D29" s="81" t="s">
        <v>969</v>
      </c>
      <c r="E29" s="51"/>
      <c r="F29" s="51"/>
      <c r="G29" s="82" t="s">
        <v>356</v>
      </c>
      <c r="H29" s="81" t="s">
        <v>949</v>
      </c>
    </row>
    <row r="30" spans="3:8">
      <c r="C30" s="80" t="s">
        <v>357</v>
      </c>
      <c r="D30" s="81" t="s">
        <v>970</v>
      </c>
      <c r="E30" s="51"/>
      <c r="F30" s="51"/>
      <c r="G30" s="82" t="s">
        <v>358</v>
      </c>
      <c r="H30" s="81" t="s">
        <v>949</v>
      </c>
    </row>
    <row r="31" spans="3:8" ht="14.25" thickBot="1">
      <c r="C31" s="80" t="s">
        <v>359</v>
      </c>
      <c r="D31" s="81" t="s">
        <v>971</v>
      </c>
      <c r="E31" s="51"/>
      <c r="F31" s="51"/>
      <c r="G31" s="83" t="s">
        <v>360</v>
      </c>
      <c r="H31" s="81" t="s">
        <v>949</v>
      </c>
    </row>
    <row r="32" spans="3:8">
      <c r="C32" s="80" t="s">
        <v>361</v>
      </c>
      <c r="D32" s="81" t="s">
        <v>972</v>
      </c>
      <c r="E32" s="51"/>
      <c r="F32" s="51" t="s">
        <v>323</v>
      </c>
      <c r="G32" s="78" t="s">
        <v>362</v>
      </c>
      <c r="H32" s="84" t="s">
        <v>947</v>
      </c>
    </row>
    <row r="33" spans="3:8">
      <c r="C33" s="80" t="s">
        <v>363</v>
      </c>
      <c r="D33" s="81" t="s">
        <v>973</v>
      </c>
      <c r="E33" s="51"/>
      <c r="F33" s="51"/>
      <c r="G33" s="82" t="s">
        <v>364</v>
      </c>
      <c r="H33" s="81" t="s">
        <v>949</v>
      </c>
    </row>
    <row r="34" spans="3:8">
      <c r="C34" s="80" t="s">
        <v>365</v>
      </c>
      <c r="D34" s="81" t="s">
        <v>974</v>
      </c>
      <c r="E34" s="51"/>
      <c r="F34" s="51"/>
      <c r="G34" s="82" t="s">
        <v>366</v>
      </c>
      <c r="H34" s="81" t="s">
        <v>949</v>
      </c>
    </row>
    <row r="35" spans="3:8">
      <c r="C35" s="80" t="s">
        <v>367</v>
      </c>
      <c r="D35" s="81" t="s">
        <v>975</v>
      </c>
      <c r="E35" s="51"/>
      <c r="F35" s="51"/>
      <c r="G35" s="82" t="s">
        <v>368</v>
      </c>
      <c r="H35" s="81" t="s">
        <v>949</v>
      </c>
    </row>
    <row r="36" spans="3:8">
      <c r="C36" s="80" t="s">
        <v>369</v>
      </c>
      <c r="D36" s="81" t="s">
        <v>976</v>
      </c>
      <c r="E36" s="51"/>
      <c r="F36" s="51"/>
      <c r="G36" s="82" t="s">
        <v>370</v>
      </c>
      <c r="H36" s="81" t="s">
        <v>949</v>
      </c>
    </row>
    <row r="37" spans="3:8">
      <c r="C37" s="80" t="s">
        <v>371</v>
      </c>
      <c r="D37" s="81" t="s">
        <v>977</v>
      </c>
      <c r="E37" s="51"/>
      <c r="F37" s="51"/>
      <c r="G37" s="82" t="s">
        <v>372</v>
      </c>
      <c r="H37" s="81" t="s">
        <v>949</v>
      </c>
    </row>
    <row r="38" spans="3:8" ht="14.25" thickBot="1">
      <c r="C38" s="80" t="s">
        <v>373</v>
      </c>
      <c r="D38" s="81" t="s">
        <v>978</v>
      </c>
      <c r="E38" s="51"/>
      <c r="F38" s="51"/>
      <c r="G38" s="83" t="s">
        <v>374</v>
      </c>
      <c r="H38" s="81" t="s">
        <v>949</v>
      </c>
    </row>
    <row r="39" spans="3:8">
      <c r="C39" s="80" t="s">
        <v>375</v>
      </c>
      <c r="D39" s="81" t="s">
        <v>979</v>
      </c>
      <c r="E39" s="51"/>
      <c r="F39" s="51" t="s">
        <v>325</v>
      </c>
      <c r="G39" s="78" t="s">
        <v>376</v>
      </c>
      <c r="H39" s="84" t="s">
        <v>947</v>
      </c>
    </row>
    <row r="40" spans="3:8">
      <c r="C40" s="80" t="s">
        <v>377</v>
      </c>
      <c r="D40" s="81" t="s">
        <v>980</v>
      </c>
      <c r="E40" s="51"/>
      <c r="F40" s="51"/>
      <c r="G40" s="82" t="s">
        <v>378</v>
      </c>
      <c r="H40" s="81" t="s">
        <v>949</v>
      </c>
    </row>
    <row r="41" spans="3:8">
      <c r="C41" s="80" t="s">
        <v>379</v>
      </c>
      <c r="D41" s="81" t="s">
        <v>981</v>
      </c>
      <c r="E41" s="51"/>
      <c r="F41" s="51"/>
      <c r="G41" s="82" t="s">
        <v>380</v>
      </c>
      <c r="H41" s="81" t="s">
        <v>949</v>
      </c>
    </row>
    <row r="42" spans="3:8">
      <c r="C42" s="80" t="s">
        <v>381</v>
      </c>
      <c r="D42" s="81" t="s">
        <v>982</v>
      </c>
      <c r="E42" s="51"/>
      <c r="F42" s="51"/>
      <c r="G42" s="82" t="s">
        <v>382</v>
      </c>
      <c r="H42" s="81" t="s">
        <v>949</v>
      </c>
    </row>
    <row r="43" spans="3:8">
      <c r="C43" s="80" t="s">
        <v>383</v>
      </c>
      <c r="D43" s="81" t="s">
        <v>983</v>
      </c>
      <c r="E43" s="51"/>
      <c r="F43" s="51"/>
      <c r="G43" s="82" t="s">
        <v>384</v>
      </c>
      <c r="H43" s="81" t="s">
        <v>949</v>
      </c>
    </row>
    <row r="44" spans="3:8">
      <c r="C44" s="80" t="s">
        <v>385</v>
      </c>
      <c r="D44" s="81" t="s">
        <v>984</v>
      </c>
      <c r="E44" s="51"/>
      <c r="F44" s="51"/>
      <c r="G44" s="82" t="s">
        <v>386</v>
      </c>
      <c r="H44" s="81" t="s">
        <v>949</v>
      </c>
    </row>
    <row r="45" spans="3:8">
      <c r="C45" s="80" t="s">
        <v>387</v>
      </c>
      <c r="D45" s="81" t="s">
        <v>985</v>
      </c>
      <c r="E45" s="51"/>
      <c r="F45" s="51"/>
      <c r="G45" s="82" t="s">
        <v>388</v>
      </c>
      <c r="H45" s="81" t="s">
        <v>949</v>
      </c>
    </row>
    <row r="46" spans="3:8">
      <c r="C46" s="80" t="s">
        <v>389</v>
      </c>
      <c r="D46" s="81" t="s">
        <v>986</v>
      </c>
      <c r="E46" s="51"/>
      <c r="F46" s="51"/>
      <c r="G46" s="82" t="s">
        <v>390</v>
      </c>
      <c r="H46" s="81" t="s">
        <v>949</v>
      </c>
    </row>
    <row r="47" spans="3:8">
      <c r="C47" s="80" t="s">
        <v>391</v>
      </c>
      <c r="D47" s="81" t="s">
        <v>987</v>
      </c>
      <c r="E47" s="51"/>
      <c r="F47" s="51"/>
      <c r="G47" s="82" t="s">
        <v>392</v>
      </c>
      <c r="H47" s="81" t="s">
        <v>949</v>
      </c>
    </row>
    <row r="48" spans="3:8" ht="14.25" thickBot="1">
      <c r="C48" s="80" t="s">
        <v>393</v>
      </c>
      <c r="D48" s="81" t="s">
        <v>988</v>
      </c>
      <c r="E48" s="51"/>
      <c r="F48" s="51"/>
      <c r="G48" s="83" t="s">
        <v>394</v>
      </c>
      <c r="H48" s="81" t="s">
        <v>949</v>
      </c>
    </row>
    <row r="49" spans="3:8">
      <c r="C49" s="80" t="s">
        <v>395</v>
      </c>
      <c r="D49" s="81" t="s">
        <v>989</v>
      </c>
      <c r="E49" s="51"/>
      <c r="F49" s="51" t="s">
        <v>327</v>
      </c>
      <c r="G49" s="78" t="s">
        <v>396</v>
      </c>
      <c r="H49" s="84" t="s">
        <v>947</v>
      </c>
    </row>
    <row r="50" spans="3:8">
      <c r="C50" s="80" t="s">
        <v>397</v>
      </c>
      <c r="D50" s="81" t="s">
        <v>990</v>
      </c>
      <c r="E50" s="51"/>
      <c r="F50" s="51"/>
      <c r="G50" s="82" t="s">
        <v>398</v>
      </c>
      <c r="H50" s="81" t="s">
        <v>949</v>
      </c>
    </row>
    <row r="51" spans="3:8">
      <c r="C51" s="80" t="s">
        <v>399</v>
      </c>
      <c r="D51" s="81" t="s">
        <v>991</v>
      </c>
      <c r="E51" s="51"/>
      <c r="F51" s="51"/>
      <c r="G51" s="82" t="s">
        <v>400</v>
      </c>
      <c r="H51" s="81" t="s">
        <v>949</v>
      </c>
    </row>
    <row r="52" spans="3:8">
      <c r="C52" s="80" t="s">
        <v>401</v>
      </c>
      <c r="D52" s="81" t="s">
        <v>992</v>
      </c>
      <c r="E52" s="51"/>
      <c r="F52" s="51"/>
      <c r="G52" s="82" t="s">
        <v>402</v>
      </c>
      <c r="H52" s="81" t="s">
        <v>949</v>
      </c>
    </row>
    <row r="53" spans="3:8">
      <c r="C53" s="80" t="s">
        <v>403</v>
      </c>
      <c r="D53" s="81" t="s">
        <v>993</v>
      </c>
      <c r="E53" s="51"/>
      <c r="F53" s="51"/>
      <c r="G53" s="82" t="s">
        <v>404</v>
      </c>
      <c r="H53" s="81" t="s">
        <v>949</v>
      </c>
    </row>
    <row r="54" spans="3:8" ht="14.25" thickBot="1">
      <c r="C54" s="80" t="s">
        <v>405</v>
      </c>
      <c r="D54" s="81" t="s">
        <v>994</v>
      </c>
      <c r="E54" s="51"/>
      <c r="F54" s="51"/>
      <c r="G54" s="83" t="s">
        <v>406</v>
      </c>
      <c r="H54" s="81" t="s">
        <v>949</v>
      </c>
    </row>
    <row r="55" spans="3:8">
      <c r="C55" s="80" t="s">
        <v>407</v>
      </c>
      <c r="D55" s="81" t="s">
        <v>995</v>
      </c>
      <c r="E55" s="51"/>
      <c r="F55" s="51" t="s">
        <v>329</v>
      </c>
      <c r="G55" s="78" t="s">
        <v>408</v>
      </c>
      <c r="H55" s="84" t="s">
        <v>947</v>
      </c>
    </row>
    <row r="56" spans="3:8">
      <c r="C56" s="80" t="s">
        <v>409</v>
      </c>
      <c r="D56" s="81" t="s">
        <v>996</v>
      </c>
      <c r="E56" s="51"/>
      <c r="F56" s="51"/>
      <c r="G56" s="82" t="s">
        <v>410</v>
      </c>
      <c r="H56" s="81" t="s">
        <v>949</v>
      </c>
    </row>
    <row r="57" spans="3:8">
      <c r="C57" s="80" t="s">
        <v>411</v>
      </c>
      <c r="D57" s="81" t="s">
        <v>997</v>
      </c>
      <c r="E57" s="51"/>
      <c r="F57" s="51"/>
      <c r="G57" s="82" t="s">
        <v>412</v>
      </c>
      <c r="H57" s="81" t="s">
        <v>949</v>
      </c>
    </row>
    <row r="58" spans="3:8">
      <c r="C58" s="80" t="s">
        <v>413</v>
      </c>
      <c r="D58" s="81" t="s">
        <v>998</v>
      </c>
      <c r="E58" s="51"/>
      <c r="F58" s="51"/>
      <c r="G58" s="82" t="s">
        <v>414</v>
      </c>
      <c r="H58" s="81" t="s">
        <v>949</v>
      </c>
    </row>
    <row r="59" spans="3:8">
      <c r="C59" s="80" t="s">
        <v>415</v>
      </c>
      <c r="D59" s="81" t="s">
        <v>999</v>
      </c>
      <c r="E59" s="51"/>
      <c r="F59" s="51"/>
      <c r="G59" s="82" t="s">
        <v>416</v>
      </c>
      <c r="H59" s="81" t="s">
        <v>949</v>
      </c>
    </row>
    <row r="60" spans="3:8">
      <c r="C60" s="80" t="s">
        <v>417</v>
      </c>
      <c r="D60" s="81" t="s">
        <v>1000</v>
      </c>
      <c r="E60" s="51"/>
      <c r="F60" s="51"/>
      <c r="G60" s="82" t="s">
        <v>418</v>
      </c>
      <c r="H60" s="81" t="s">
        <v>949</v>
      </c>
    </row>
    <row r="61" spans="3:8">
      <c r="C61" s="80" t="s">
        <v>419</v>
      </c>
      <c r="D61" s="81" t="s">
        <v>1001</v>
      </c>
      <c r="E61" s="51"/>
      <c r="F61" s="51"/>
      <c r="G61" s="82" t="s">
        <v>420</v>
      </c>
      <c r="H61" s="81" t="s">
        <v>949</v>
      </c>
    </row>
    <row r="62" spans="3:8">
      <c r="C62" s="80" t="s">
        <v>421</v>
      </c>
      <c r="D62" s="81" t="s">
        <v>1002</v>
      </c>
      <c r="E62" s="51"/>
      <c r="F62" s="51"/>
      <c r="G62" s="82" t="s">
        <v>422</v>
      </c>
      <c r="H62" s="81" t="s">
        <v>949</v>
      </c>
    </row>
    <row r="63" spans="3:8">
      <c r="C63" s="80" t="s">
        <v>423</v>
      </c>
      <c r="D63" s="81" t="s">
        <v>1003</v>
      </c>
      <c r="E63" s="51"/>
      <c r="F63" s="51"/>
      <c r="G63" s="82" t="s">
        <v>424</v>
      </c>
      <c r="H63" s="81" t="s">
        <v>949</v>
      </c>
    </row>
    <row r="64" spans="3:8" ht="14.25" thickBot="1">
      <c r="C64" s="80" t="s">
        <v>425</v>
      </c>
      <c r="D64" s="81" t="s">
        <v>1004</v>
      </c>
      <c r="E64" s="51"/>
      <c r="F64" s="51"/>
      <c r="G64" s="83" t="s">
        <v>426</v>
      </c>
      <c r="H64" s="81" t="s">
        <v>949</v>
      </c>
    </row>
    <row r="65" spans="3:8">
      <c r="C65" s="80" t="s">
        <v>427</v>
      </c>
      <c r="D65" s="81" t="s">
        <v>1005</v>
      </c>
      <c r="E65" s="51"/>
      <c r="F65" s="51" t="s">
        <v>331</v>
      </c>
      <c r="G65" s="78" t="s">
        <v>428</v>
      </c>
      <c r="H65" s="84" t="s">
        <v>947</v>
      </c>
    </row>
    <row r="66" spans="3:8">
      <c r="C66" s="80" t="s">
        <v>429</v>
      </c>
      <c r="D66" s="81" t="s">
        <v>1006</v>
      </c>
      <c r="E66" s="51"/>
      <c r="F66" s="51"/>
      <c r="G66" s="82" t="s">
        <v>430</v>
      </c>
      <c r="H66" s="81" t="s">
        <v>949</v>
      </c>
    </row>
    <row r="67" spans="3:8">
      <c r="C67" s="80" t="s">
        <v>431</v>
      </c>
      <c r="D67" s="81" t="s">
        <v>1007</v>
      </c>
      <c r="E67" s="51"/>
      <c r="F67" s="51"/>
      <c r="G67" s="82" t="s">
        <v>432</v>
      </c>
      <c r="H67" s="81" t="s">
        <v>949</v>
      </c>
    </row>
    <row r="68" spans="3:8">
      <c r="C68" s="80" t="s">
        <v>433</v>
      </c>
      <c r="D68" s="81" t="s">
        <v>1008</v>
      </c>
      <c r="E68" s="51"/>
      <c r="F68" s="51"/>
      <c r="G68" s="82" t="s">
        <v>434</v>
      </c>
      <c r="H68" s="81" t="s">
        <v>949</v>
      </c>
    </row>
    <row r="69" spans="3:8">
      <c r="C69" s="80" t="s">
        <v>435</v>
      </c>
      <c r="D69" s="81" t="s">
        <v>1009</v>
      </c>
      <c r="E69" s="51"/>
      <c r="F69" s="51"/>
      <c r="G69" s="82" t="s">
        <v>436</v>
      </c>
      <c r="H69" s="81" t="s">
        <v>949</v>
      </c>
    </row>
    <row r="70" spans="3:8">
      <c r="C70" s="80" t="s">
        <v>437</v>
      </c>
      <c r="D70" s="81" t="s">
        <v>1010</v>
      </c>
      <c r="E70" s="51"/>
      <c r="F70" s="51"/>
      <c r="G70" s="82" t="s">
        <v>438</v>
      </c>
      <c r="H70" s="81" t="s">
        <v>949</v>
      </c>
    </row>
    <row r="71" spans="3:8" ht="14.25" thickBot="1">
      <c r="C71" s="80" t="s">
        <v>439</v>
      </c>
      <c r="D71" s="81" t="s">
        <v>1011</v>
      </c>
      <c r="E71" s="51"/>
      <c r="F71" s="51"/>
      <c r="G71" s="83" t="s">
        <v>440</v>
      </c>
      <c r="H71" s="81" t="s">
        <v>949</v>
      </c>
    </row>
    <row r="72" spans="3:8">
      <c r="C72" s="80" t="s">
        <v>441</v>
      </c>
      <c r="D72" s="81" t="s">
        <v>1012</v>
      </c>
      <c r="E72" s="51"/>
      <c r="F72" s="51" t="s">
        <v>333</v>
      </c>
      <c r="G72" s="78" t="s">
        <v>442</v>
      </c>
      <c r="H72" s="84" t="s">
        <v>947</v>
      </c>
    </row>
    <row r="73" spans="3:8">
      <c r="C73" s="80" t="s">
        <v>443</v>
      </c>
      <c r="D73" s="81" t="s">
        <v>1013</v>
      </c>
      <c r="E73" s="51"/>
      <c r="F73" s="51"/>
      <c r="G73" s="82" t="s">
        <v>444</v>
      </c>
      <c r="H73" s="81" t="s">
        <v>949</v>
      </c>
    </row>
    <row r="74" spans="3:8">
      <c r="C74" s="80" t="s">
        <v>445</v>
      </c>
      <c r="D74" s="81" t="s">
        <v>1014</v>
      </c>
      <c r="E74" s="51"/>
      <c r="F74" s="51"/>
      <c r="G74" s="82" t="s">
        <v>446</v>
      </c>
      <c r="H74" s="81" t="s">
        <v>949</v>
      </c>
    </row>
    <row r="75" spans="3:8">
      <c r="C75" s="80" t="s">
        <v>447</v>
      </c>
      <c r="D75" s="81" t="s">
        <v>1015</v>
      </c>
      <c r="E75" s="51"/>
      <c r="F75" s="51"/>
      <c r="G75" s="82" t="s">
        <v>448</v>
      </c>
      <c r="H75" s="81" t="s">
        <v>949</v>
      </c>
    </row>
    <row r="76" spans="3:8">
      <c r="C76" s="80" t="s">
        <v>449</v>
      </c>
      <c r="D76" s="81" t="s">
        <v>1016</v>
      </c>
      <c r="E76" s="51"/>
      <c r="F76" s="51"/>
      <c r="G76" s="82" t="s">
        <v>450</v>
      </c>
      <c r="H76" s="81" t="s">
        <v>949</v>
      </c>
    </row>
    <row r="77" spans="3:8">
      <c r="C77" s="80" t="s">
        <v>451</v>
      </c>
      <c r="D77" s="81" t="s">
        <v>1017</v>
      </c>
      <c r="E77" s="51"/>
      <c r="F77" s="51"/>
      <c r="G77" s="82" t="s">
        <v>452</v>
      </c>
      <c r="H77" s="81" t="s">
        <v>949</v>
      </c>
    </row>
    <row r="78" spans="3:8">
      <c r="C78" s="80" t="s">
        <v>453</v>
      </c>
      <c r="D78" s="81" t="s">
        <v>1018</v>
      </c>
      <c r="E78" s="51"/>
      <c r="F78" s="51"/>
      <c r="G78" s="82" t="s">
        <v>454</v>
      </c>
      <c r="H78" s="81" t="s">
        <v>949</v>
      </c>
    </row>
    <row r="79" spans="3:8">
      <c r="C79" s="80" t="s">
        <v>455</v>
      </c>
      <c r="D79" s="81" t="s">
        <v>1019</v>
      </c>
      <c r="E79" s="51"/>
      <c r="F79" s="51"/>
      <c r="G79" s="82" t="s">
        <v>456</v>
      </c>
      <c r="H79" s="81" t="s">
        <v>949</v>
      </c>
    </row>
    <row r="80" spans="3:8">
      <c r="C80" s="80" t="s">
        <v>457</v>
      </c>
      <c r="D80" s="81" t="s">
        <v>1020</v>
      </c>
      <c r="E80" s="51"/>
      <c r="F80" s="51"/>
      <c r="G80" s="82" t="s">
        <v>458</v>
      </c>
      <c r="H80" s="81" t="s">
        <v>949</v>
      </c>
    </row>
    <row r="81" spans="3:8" ht="14.25" thickBot="1">
      <c r="C81" s="80" t="s">
        <v>459</v>
      </c>
      <c r="D81" s="81" t="s">
        <v>1021</v>
      </c>
      <c r="E81" s="51"/>
      <c r="F81" s="51"/>
      <c r="G81" s="83" t="s">
        <v>460</v>
      </c>
      <c r="H81" s="81" t="s">
        <v>949</v>
      </c>
    </row>
    <row r="82" spans="3:8">
      <c r="C82" s="80" t="s">
        <v>461</v>
      </c>
      <c r="D82" s="81" t="s">
        <v>1022</v>
      </c>
      <c r="E82" s="51"/>
      <c r="F82" s="51" t="s">
        <v>335</v>
      </c>
      <c r="G82" s="78" t="s">
        <v>462</v>
      </c>
      <c r="H82" s="84" t="s">
        <v>947</v>
      </c>
    </row>
    <row r="83" spans="3:8">
      <c r="C83" s="80" t="s">
        <v>463</v>
      </c>
      <c r="D83" s="81" t="s">
        <v>1023</v>
      </c>
      <c r="E83" s="51"/>
      <c r="F83" s="51"/>
      <c r="G83" s="82" t="s">
        <v>464</v>
      </c>
      <c r="H83" s="81" t="s">
        <v>949</v>
      </c>
    </row>
    <row r="84" spans="3:8">
      <c r="C84" s="80" t="s">
        <v>465</v>
      </c>
      <c r="D84" s="81" t="s">
        <v>1024</v>
      </c>
      <c r="E84" s="51"/>
      <c r="F84" s="51"/>
      <c r="G84" s="82" t="s">
        <v>466</v>
      </c>
      <c r="H84" s="81" t="s">
        <v>949</v>
      </c>
    </row>
    <row r="85" spans="3:8">
      <c r="C85" s="80" t="s">
        <v>467</v>
      </c>
      <c r="D85" s="81" t="s">
        <v>1025</v>
      </c>
      <c r="E85" s="51"/>
      <c r="F85" s="51"/>
      <c r="G85" s="82" t="s">
        <v>468</v>
      </c>
      <c r="H85" s="81" t="s">
        <v>949</v>
      </c>
    </row>
    <row r="86" spans="3:8" ht="14.25" thickBot="1">
      <c r="C86" s="80" t="s">
        <v>469</v>
      </c>
      <c r="D86" s="81" t="s">
        <v>1026</v>
      </c>
      <c r="E86" s="51"/>
      <c r="F86" s="51"/>
      <c r="G86" s="83" t="s">
        <v>470</v>
      </c>
      <c r="H86" s="81" t="s">
        <v>949</v>
      </c>
    </row>
    <row r="87" spans="3:8">
      <c r="C87" s="80" t="s">
        <v>471</v>
      </c>
      <c r="D87" s="81" t="s">
        <v>1027</v>
      </c>
      <c r="E87" s="51"/>
      <c r="F87" s="51" t="s">
        <v>337</v>
      </c>
      <c r="G87" s="78" t="s">
        <v>472</v>
      </c>
      <c r="H87" s="84" t="s">
        <v>947</v>
      </c>
    </row>
    <row r="88" spans="3:8">
      <c r="C88" s="80" t="s">
        <v>473</v>
      </c>
      <c r="D88" s="81" t="s">
        <v>1028</v>
      </c>
      <c r="E88" s="51"/>
      <c r="F88" s="51"/>
      <c r="G88" s="82" t="s">
        <v>474</v>
      </c>
      <c r="H88" s="81" t="s">
        <v>949</v>
      </c>
    </row>
    <row r="89" spans="3:8">
      <c r="C89" s="80" t="s">
        <v>475</v>
      </c>
      <c r="D89" s="81" t="s">
        <v>1029</v>
      </c>
      <c r="E89" s="51"/>
      <c r="F89" s="51"/>
      <c r="G89" s="82" t="s">
        <v>476</v>
      </c>
      <c r="H89" s="81" t="s">
        <v>949</v>
      </c>
    </row>
    <row r="90" spans="3:8">
      <c r="C90" s="80" t="s">
        <v>477</v>
      </c>
      <c r="D90" s="81" t="s">
        <v>1030</v>
      </c>
      <c r="E90" s="51"/>
      <c r="F90" s="51"/>
      <c r="G90" s="82" t="s">
        <v>478</v>
      </c>
      <c r="H90" s="81" t="s">
        <v>949</v>
      </c>
    </row>
    <row r="91" spans="3:8" ht="14.25" thickBot="1">
      <c r="C91" s="80" t="s">
        <v>479</v>
      </c>
      <c r="D91" s="81" t="s">
        <v>1031</v>
      </c>
      <c r="E91" s="51"/>
      <c r="F91" s="51"/>
      <c r="G91" s="83" t="s">
        <v>480</v>
      </c>
      <c r="H91" s="81" t="s">
        <v>949</v>
      </c>
    </row>
    <row r="92" spans="3:8">
      <c r="C92" s="80" t="s">
        <v>481</v>
      </c>
      <c r="D92" s="81" t="s">
        <v>1032</v>
      </c>
      <c r="E92" s="51"/>
      <c r="F92" s="51" t="s">
        <v>339</v>
      </c>
      <c r="G92" s="78" t="s">
        <v>482</v>
      </c>
      <c r="H92" s="84" t="s">
        <v>947</v>
      </c>
    </row>
    <row r="93" spans="3:8">
      <c r="C93" s="80" t="s">
        <v>483</v>
      </c>
      <c r="D93" s="81" t="s">
        <v>1033</v>
      </c>
      <c r="E93" s="51"/>
      <c r="F93" s="51"/>
      <c r="G93" s="82" t="s">
        <v>484</v>
      </c>
      <c r="H93" s="81" t="s">
        <v>949</v>
      </c>
    </row>
    <row r="94" spans="3:8">
      <c r="C94" s="80" t="s">
        <v>485</v>
      </c>
      <c r="D94" s="81" t="s">
        <v>1034</v>
      </c>
      <c r="E94" s="51"/>
      <c r="F94" s="51"/>
      <c r="G94" s="82" t="s">
        <v>486</v>
      </c>
      <c r="H94" s="81" t="s">
        <v>949</v>
      </c>
    </row>
    <row r="95" spans="3:8">
      <c r="C95" s="80" t="s">
        <v>487</v>
      </c>
      <c r="D95" s="81" t="s">
        <v>1035</v>
      </c>
      <c r="E95" s="51"/>
      <c r="F95" s="51"/>
      <c r="G95" s="82" t="s">
        <v>488</v>
      </c>
      <c r="H95" s="81" t="s">
        <v>949</v>
      </c>
    </row>
    <row r="96" spans="3:8">
      <c r="C96" s="80" t="s">
        <v>489</v>
      </c>
      <c r="D96" s="81" t="s">
        <v>1036</v>
      </c>
      <c r="E96" s="51"/>
      <c r="F96" s="51"/>
      <c r="G96" s="82" t="s">
        <v>490</v>
      </c>
      <c r="H96" s="81" t="s">
        <v>949</v>
      </c>
    </row>
    <row r="97" spans="3:8">
      <c r="C97" s="80" t="s">
        <v>491</v>
      </c>
      <c r="D97" s="81" t="s">
        <v>1037</v>
      </c>
      <c r="E97" s="51"/>
      <c r="F97" s="51"/>
      <c r="G97" s="82" t="s">
        <v>492</v>
      </c>
      <c r="H97" s="81" t="s">
        <v>949</v>
      </c>
    </row>
    <row r="98" spans="3:8" ht="14.25" thickBot="1">
      <c r="C98" s="80" t="s">
        <v>493</v>
      </c>
      <c r="D98" s="81" t="s">
        <v>1038</v>
      </c>
      <c r="E98" s="51"/>
      <c r="F98" s="51"/>
      <c r="G98" s="83" t="s">
        <v>494</v>
      </c>
      <c r="H98" s="81" t="s">
        <v>949</v>
      </c>
    </row>
    <row r="99" spans="3:8">
      <c r="C99" s="80" t="s">
        <v>495</v>
      </c>
      <c r="D99" s="81" t="s">
        <v>1039</v>
      </c>
      <c r="E99" s="51"/>
      <c r="F99" s="51" t="s">
        <v>341</v>
      </c>
      <c r="G99" s="78" t="s">
        <v>496</v>
      </c>
      <c r="H99" s="84" t="s">
        <v>947</v>
      </c>
    </row>
    <row r="100" spans="3:8">
      <c r="C100" s="80" t="s">
        <v>497</v>
      </c>
      <c r="D100" s="81" t="s">
        <v>1040</v>
      </c>
      <c r="E100" s="51"/>
      <c r="F100" s="51"/>
      <c r="G100" s="82" t="s">
        <v>498</v>
      </c>
      <c r="H100" s="81" t="s">
        <v>949</v>
      </c>
    </row>
    <row r="101" spans="3:8">
      <c r="C101" s="80" t="s">
        <v>499</v>
      </c>
      <c r="D101" s="81" t="s">
        <v>1041</v>
      </c>
      <c r="E101" s="51"/>
      <c r="F101" s="51"/>
      <c r="G101" s="82" t="s">
        <v>500</v>
      </c>
      <c r="H101" s="81" t="s">
        <v>949</v>
      </c>
    </row>
    <row r="102" spans="3:8">
      <c r="C102" s="80" t="s">
        <v>501</v>
      </c>
      <c r="D102" s="81" t="s">
        <v>1042</v>
      </c>
      <c r="E102" s="51"/>
      <c r="F102" s="51"/>
      <c r="G102" s="82" t="s">
        <v>502</v>
      </c>
      <c r="H102" s="81" t="s">
        <v>949</v>
      </c>
    </row>
    <row r="103" spans="3:8" ht="14.25" thickBot="1">
      <c r="C103" s="80" t="s">
        <v>503</v>
      </c>
      <c r="D103" s="81" t="s">
        <v>1043</v>
      </c>
      <c r="E103" s="51"/>
      <c r="F103" s="51"/>
      <c r="G103" s="83" t="s">
        <v>504</v>
      </c>
      <c r="H103" s="81" t="s">
        <v>949</v>
      </c>
    </row>
    <row r="104" spans="3:8">
      <c r="C104" s="80" t="s">
        <v>505</v>
      </c>
      <c r="D104" s="81" t="s">
        <v>1044</v>
      </c>
      <c r="E104" s="51"/>
      <c r="F104" s="51" t="s">
        <v>343</v>
      </c>
      <c r="G104" s="78" t="s">
        <v>506</v>
      </c>
      <c r="H104" s="84" t="s">
        <v>947</v>
      </c>
    </row>
    <row r="105" spans="3:8">
      <c r="C105" s="80" t="s">
        <v>507</v>
      </c>
      <c r="D105" s="81" t="s">
        <v>1045</v>
      </c>
      <c r="E105" s="51"/>
      <c r="F105" s="51"/>
      <c r="G105" s="82" t="s">
        <v>508</v>
      </c>
      <c r="H105" s="81" t="s">
        <v>949</v>
      </c>
    </row>
    <row r="106" spans="3:8" ht="14.25" thickBot="1">
      <c r="C106" s="85" t="s">
        <v>509</v>
      </c>
      <c r="D106" s="86" t="s">
        <v>1046</v>
      </c>
      <c r="E106" s="51"/>
      <c r="F106" s="51"/>
      <c r="G106" s="82" t="s">
        <v>510</v>
      </c>
      <c r="H106" s="81" t="s">
        <v>949</v>
      </c>
    </row>
    <row r="107" spans="3:8">
      <c r="E107" s="51"/>
      <c r="F107" s="51"/>
      <c r="G107" s="82" t="s">
        <v>511</v>
      </c>
      <c r="H107" s="81" t="s">
        <v>949</v>
      </c>
    </row>
    <row r="108" spans="3:8">
      <c r="E108" s="51"/>
      <c r="F108" s="51"/>
      <c r="G108" s="82" t="s">
        <v>512</v>
      </c>
      <c r="H108" s="81" t="s">
        <v>949</v>
      </c>
    </row>
    <row r="109" spans="3:8">
      <c r="E109" s="51"/>
      <c r="F109" s="51"/>
      <c r="G109" s="82" t="s">
        <v>513</v>
      </c>
      <c r="H109" s="81" t="s">
        <v>949</v>
      </c>
    </row>
    <row r="110" spans="3:8">
      <c r="E110" s="51"/>
      <c r="F110" s="51"/>
      <c r="G110" s="82" t="s">
        <v>514</v>
      </c>
      <c r="H110" s="81" t="s">
        <v>949</v>
      </c>
    </row>
    <row r="111" spans="3:8" ht="14.25" thickBot="1">
      <c r="E111" s="51"/>
      <c r="F111" s="51"/>
      <c r="G111" s="83" t="s">
        <v>515</v>
      </c>
      <c r="H111" s="81" t="s">
        <v>949</v>
      </c>
    </row>
    <row r="112" spans="3:8">
      <c r="E112" s="51"/>
      <c r="F112" s="51" t="s">
        <v>345</v>
      </c>
      <c r="G112" s="78" t="s">
        <v>516</v>
      </c>
      <c r="H112" s="84" t="s">
        <v>947</v>
      </c>
    </row>
    <row r="113" spans="5:8">
      <c r="E113" s="51"/>
      <c r="F113" s="51"/>
      <c r="G113" s="82" t="s">
        <v>517</v>
      </c>
      <c r="H113" s="81" t="s">
        <v>949</v>
      </c>
    </row>
    <row r="114" spans="5:8">
      <c r="E114" s="51"/>
      <c r="F114" s="51"/>
      <c r="G114" s="82" t="s">
        <v>518</v>
      </c>
      <c r="H114" s="81" t="s">
        <v>949</v>
      </c>
    </row>
    <row r="115" spans="5:8">
      <c r="E115" s="51"/>
      <c r="F115" s="51"/>
      <c r="G115" s="82" t="s">
        <v>519</v>
      </c>
      <c r="H115" s="81" t="s">
        <v>949</v>
      </c>
    </row>
    <row r="116" spans="5:8">
      <c r="E116" s="51"/>
      <c r="F116" s="51"/>
      <c r="G116" s="82" t="s">
        <v>520</v>
      </c>
      <c r="H116" s="81" t="s">
        <v>949</v>
      </c>
    </row>
    <row r="117" spans="5:8" ht="14.25" thickBot="1">
      <c r="E117" s="51"/>
      <c r="F117" s="51"/>
      <c r="G117" s="83" t="s">
        <v>521</v>
      </c>
      <c r="H117" s="81" t="s">
        <v>949</v>
      </c>
    </row>
    <row r="118" spans="5:8">
      <c r="E118" s="51"/>
      <c r="F118" s="51" t="s">
        <v>347</v>
      </c>
      <c r="G118" s="78" t="s">
        <v>522</v>
      </c>
      <c r="H118" s="84" t="s">
        <v>947</v>
      </c>
    </row>
    <row r="119" spans="5:8">
      <c r="E119" s="51"/>
      <c r="F119" s="51"/>
      <c r="G119" s="82" t="s">
        <v>523</v>
      </c>
      <c r="H119" s="81" t="s">
        <v>949</v>
      </c>
    </row>
    <row r="120" spans="5:8">
      <c r="E120" s="51"/>
      <c r="F120" s="51"/>
      <c r="G120" s="82" t="s">
        <v>524</v>
      </c>
      <c r="H120" s="81" t="s">
        <v>949</v>
      </c>
    </row>
    <row r="121" spans="5:8">
      <c r="E121" s="51"/>
      <c r="F121" s="51"/>
      <c r="G121" s="82" t="s">
        <v>525</v>
      </c>
      <c r="H121" s="81" t="s">
        <v>949</v>
      </c>
    </row>
    <row r="122" spans="5:8">
      <c r="E122" s="51"/>
      <c r="F122" s="51"/>
      <c r="G122" s="82" t="s">
        <v>526</v>
      </c>
      <c r="H122" s="81" t="s">
        <v>949</v>
      </c>
    </row>
    <row r="123" spans="5:8">
      <c r="E123" s="51"/>
      <c r="F123" s="51"/>
      <c r="G123" s="82" t="s">
        <v>527</v>
      </c>
      <c r="H123" s="81" t="s">
        <v>949</v>
      </c>
    </row>
    <row r="124" spans="5:8" ht="14.25" thickBot="1">
      <c r="E124" s="51"/>
      <c r="F124" s="51"/>
      <c r="G124" s="83" t="s">
        <v>528</v>
      </c>
      <c r="H124" s="81" t="s">
        <v>949</v>
      </c>
    </row>
    <row r="125" spans="5:8">
      <c r="E125" s="51"/>
      <c r="F125" s="51" t="s">
        <v>349</v>
      </c>
      <c r="G125" s="78" t="s">
        <v>529</v>
      </c>
      <c r="H125" s="84" t="s">
        <v>947</v>
      </c>
    </row>
    <row r="126" spans="5:8">
      <c r="E126" s="51"/>
      <c r="F126" s="51"/>
      <c r="G126" s="82" t="s">
        <v>530</v>
      </c>
      <c r="H126" s="81" t="s">
        <v>949</v>
      </c>
    </row>
    <row r="127" spans="5:8">
      <c r="E127" s="51"/>
      <c r="F127" s="51"/>
      <c r="G127" s="82" t="s">
        <v>531</v>
      </c>
      <c r="H127" s="81" t="s">
        <v>949</v>
      </c>
    </row>
    <row r="128" spans="5:8">
      <c r="E128" s="51"/>
      <c r="F128" s="51"/>
      <c r="G128" s="82" t="s">
        <v>532</v>
      </c>
      <c r="H128" s="81" t="s">
        <v>949</v>
      </c>
    </row>
    <row r="129" spans="5:8" ht="14.25" thickBot="1">
      <c r="E129" s="51"/>
      <c r="F129" s="51"/>
      <c r="G129" s="83" t="s">
        <v>533</v>
      </c>
      <c r="H129" s="81" t="s">
        <v>949</v>
      </c>
    </row>
    <row r="130" spans="5:8">
      <c r="E130" s="51"/>
      <c r="F130" s="51" t="s">
        <v>351</v>
      </c>
      <c r="G130" s="78" t="s">
        <v>534</v>
      </c>
      <c r="H130" s="84" t="s">
        <v>947</v>
      </c>
    </row>
    <row r="131" spans="5:8">
      <c r="E131" s="51"/>
      <c r="F131" s="51"/>
      <c r="G131" s="82" t="s">
        <v>535</v>
      </c>
      <c r="H131" s="81" t="s">
        <v>949</v>
      </c>
    </row>
    <row r="132" spans="5:8">
      <c r="E132" s="51"/>
      <c r="F132" s="51"/>
      <c r="G132" s="82" t="s">
        <v>536</v>
      </c>
      <c r="H132" s="81" t="s">
        <v>949</v>
      </c>
    </row>
    <row r="133" spans="5:8">
      <c r="E133" s="51"/>
      <c r="F133" s="51"/>
      <c r="G133" s="82" t="s">
        <v>537</v>
      </c>
      <c r="H133" s="81" t="s">
        <v>949</v>
      </c>
    </row>
    <row r="134" spans="5:8">
      <c r="E134" s="51"/>
      <c r="F134" s="51"/>
      <c r="G134" s="82" t="s">
        <v>538</v>
      </c>
      <c r="H134" s="81" t="s">
        <v>949</v>
      </c>
    </row>
    <row r="135" spans="5:8">
      <c r="E135" s="51"/>
      <c r="F135" s="51"/>
      <c r="G135" s="82" t="s">
        <v>539</v>
      </c>
      <c r="H135" s="81" t="s">
        <v>949</v>
      </c>
    </row>
    <row r="136" spans="5:8">
      <c r="E136" s="51"/>
      <c r="F136" s="51"/>
      <c r="G136" s="82" t="s">
        <v>540</v>
      </c>
      <c r="H136" s="81" t="s">
        <v>949</v>
      </c>
    </row>
    <row r="137" spans="5:8">
      <c r="E137" s="51"/>
      <c r="F137" s="51"/>
      <c r="G137" s="82" t="s">
        <v>541</v>
      </c>
      <c r="H137" s="81" t="s">
        <v>949</v>
      </c>
    </row>
    <row r="138" spans="5:8">
      <c r="E138" s="51"/>
      <c r="F138" s="51"/>
      <c r="G138" s="82" t="s">
        <v>542</v>
      </c>
      <c r="H138" s="81" t="s">
        <v>949</v>
      </c>
    </row>
    <row r="139" spans="5:8" ht="14.25" thickBot="1">
      <c r="E139" s="51"/>
      <c r="F139" s="51"/>
      <c r="G139" s="83" t="s">
        <v>543</v>
      </c>
      <c r="H139" s="81" t="s">
        <v>949</v>
      </c>
    </row>
    <row r="140" spans="5:8">
      <c r="E140" s="51"/>
      <c r="F140" s="51" t="s">
        <v>353</v>
      </c>
      <c r="G140" s="78" t="s">
        <v>544</v>
      </c>
      <c r="H140" s="84" t="s">
        <v>947</v>
      </c>
    </row>
    <row r="141" spans="5:8">
      <c r="E141" s="51"/>
      <c r="F141" s="51"/>
      <c r="G141" s="82" t="s">
        <v>545</v>
      </c>
      <c r="H141" s="81" t="s">
        <v>949</v>
      </c>
    </row>
    <row r="142" spans="5:8">
      <c r="E142" s="51"/>
      <c r="F142" s="51"/>
      <c r="G142" s="82" t="s">
        <v>546</v>
      </c>
      <c r="H142" s="81" t="s">
        <v>949</v>
      </c>
    </row>
    <row r="143" spans="5:8">
      <c r="E143" s="51"/>
      <c r="F143" s="51"/>
      <c r="G143" s="82" t="s">
        <v>547</v>
      </c>
      <c r="H143" s="81" t="s">
        <v>949</v>
      </c>
    </row>
    <row r="144" spans="5:8">
      <c r="E144" s="51"/>
      <c r="F144" s="51"/>
      <c r="G144" s="82" t="s">
        <v>548</v>
      </c>
      <c r="H144" s="81" t="s">
        <v>949</v>
      </c>
    </row>
    <row r="145" spans="5:8">
      <c r="E145" s="51"/>
      <c r="F145" s="51"/>
      <c r="G145" s="82" t="s">
        <v>549</v>
      </c>
      <c r="H145" s="81" t="s">
        <v>949</v>
      </c>
    </row>
    <row r="146" spans="5:8">
      <c r="E146" s="51"/>
      <c r="F146" s="51"/>
      <c r="G146" s="82" t="s">
        <v>550</v>
      </c>
      <c r="H146" s="81" t="s">
        <v>949</v>
      </c>
    </row>
    <row r="147" spans="5:8">
      <c r="E147" s="51"/>
      <c r="F147" s="51"/>
      <c r="G147" s="82" t="s">
        <v>551</v>
      </c>
      <c r="H147" s="81" t="s">
        <v>949</v>
      </c>
    </row>
    <row r="148" spans="5:8">
      <c r="E148" s="51"/>
      <c r="F148" s="51"/>
      <c r="G148" s="82" t="s">
        <v>552</v>
      </c>
      <c r="H148" s="81" t="s">
        <v>949</v>
      </c>
    </row>
    <row r="149" spans="5:8" ht="14.25" thickBot="1">
      <c r="E149" s="51"/>
      <c r="F149" s="51"/>
      <c r="G149" s="83" t="s">
        <v>553</v>
      </c>
      <c r="H149" s="81" t="s">
        <v>949</v>
      </c>
    </row>
    <row r="150" spans="5:8">
      <c r="E150" s="51"/>
      <c r="F150" s="51" t="s">
        <v>355</v>
      </c>
      <c r="G150" s="78" t="s">
        <v>554</v>
      </c>
      <c r="H150" s="84" t="s">
        <v>947</v>
      </c>
    </row>
    <row r="151" spans="5:8">
      <c r="E151" s="51"/>
      <c r="F151" s="51"/>
      <c r="G151" s="82" t="s">
        <v>555</v>
      </c>
      <c r="H151" s="81" t="s">
        <v>949</v>
      </c>
    </row>
    <row r="152" spans="5:8">
      <c r="E152" s="51"/>
      <c r="F152" s="51"/>
      <c r="G152" s="82" t="s">
        <v>556</v>
      </c>
      <c r="H152" s="81" t="s">
        <v>949</v>
      </c>
    </row>
    <row r="153" spans="5:8">
      <c r="E153" s="51"/>
      <c r="F153" s="51"/>
      <c r="G153" s="82" t="s">
        <v>557</v>
      </c>
      <c r="H153" s="81" t="s">
        <v>949</v>
      </c>
    </row>
    <row r="154" spans="5:8">
      <c r="E154" s="51"/>
      <c r="F154" s="51"/>
      <c r="G154" s="82" t="s">
        <v>558</v>
      </c>
      <c r="H154" s="81" t="s">
        <v>949</v>
      </c>
    </row>
    <row r="155" spans="5:8">
      <c r="E155" s="51"/>
      <c r="F155" s="51"/>
      <c r="G155" s="82" t="s">
        <v>559</v>
      </c>
      <c r="H155" s="81" t="s">
        <v>949</v>
      </c>
    </row>
    <row r="156" spans="5:8" ht="14.25" thickBot="1">
      <c r="E156" s="51"/>
      <c r="F156" s="51"/>
      <c r="G156" s="83" t="s">
        <v>560</v>
      </c>
      <c r="H156" s="81" t="s">
        <v>949</v>
      </c>
    </row>
    <row r="157" spans="5:8">
      <c r="E157" s="51"/>
      <c r="F157" s="51" t="s">
        <v>357</v>
      </c>
      <c r="G157" s="78" t="s">
        <v>561</v>
      </c>
      <c r="H157" s="84" t="s">
        <v>947</v>
      </c>
    </row>
    <row r="158" spans="5:8">
      <c r="E158" s="51"/>
      <c r="F158" s="51"/>
      <c r="G158" s="82" t="s">
        <v>562</v>
      </c>
      <c r="H158" s="81" t="s">
        <v>949</v>
      </c>
    </row>
    <row r="159" spans="5:8">
      <c r="E159" s="51"/>
      <c r="F159" s="51"/>
      <c r="G159" s="82" t="s">
        <v>563</v>
      </c>
      <c r="H159" s="81" t="s">
        <v>949</v>
      </c>
    </row>
    <row r="160" spans="5:8">
      <c r="E160" s="51"/>
      <c r="F160" s="51"/>
      <c r="G160" s="82" t="s">
        <v>564</v>
      </c>
      <c r="H160" s="81" t="s">
        <v>949</v>
      </c>
    </row>
    <row r="161" spans="5:8">
      <c r="E161" s="51"/>
      <c r="F161" s="51"/>
      <c r="G161" s="82" t="s">
        <v>565</v>
      </c>
      <c r="H161" s="81" t="s">
        <v>949</v>
      </c>
    </row>
    <row r="162" spans="5:8">
      <c r="E162" s="51"/>
      <c r="F162" s="51"/>
      <c r="G162" s="82" t="s">
        <v>566</v>
      </c>
      <c r="H162" s="81" t="s">
        <v>949</v>
      </c>
    </row>
    <row r="163" spans="5:8" ht="14.25" thickBot="1">
      <c r="E163" s="51"/>
      <c r="F163" s="51"/>
      <c r="G163" s="83" t="s">
        <v>567</v>
      </c>
      <c r="H163" s="81" t="s">
        <v>949</v>
      </c>
    </row>
    <row r="164" spans="5:8">
      <c r="E164" s="51"/>
      <c r="F164" s="51" t="s">
        <v>359</v>
      </c>
      <c r="G164" s="78" t="s">
        <v>568</v>
      </c>
      <c r="H164" s="84" t="s">
        <v>947</v>
      </c>
    </row>
    <row r="165" spans="5:8">
      <c r="E165" s="51"/>
      <c r="F165" s="51"/>
      <c r="G165" s="82" t="s">
        <v>569</v>
      </c>
      <c r="H165" s="81" t="s">
        <v>949</v>
      </c>
    </row>
    <row r="166" spans="5:8">
      <c r="E166" s="51"/>
      <c r="F166" s="51"/>
      <c r="G166" s="82" t="s">
        <v>570</v>
      </c>
      <c r="H166" s="81" t="s">
        <v>949</v>
      </c>
    </row>
    <row r="167" spans="5:8">
      <c r="E167" s="51"/>
      <c r="F167" s="51"/>
      <c r="G167" s="82" t="s">
        <v>571</v>
      </c>
      <c r="H167" s="81" t="s">
        <v>949</v>
      </c>
    </row>
    <row r="168" spans="5:8">
      <c r="E168" s="51"/>
      <c r="F168" s="51"/>
      <c r="G168" s="82" t="s">
        <v>572</v>
      </c>
      <c r="H168" s="81" t="s">
        <v>949</v>
      </c>
    </row>
    <row r="169" spans="5:8">
      <c r="E169" s="51"/>
      <c r="F169" s="51"/>
      <c r="G169" s="82" t="s">
        <v>573</v>
      </c>
      <c r="H169" s="81" t="s">
        <v>949</v>
      </c>
    </row>
    <row r="170" spans="5:8">
      <c r="E170" s="51"/>
      <c r="F170" s="51"/>
      <c r="G170" s="82" t="s">
        <v>574</v>
      </c>
      <c r="H170" s="81" t="s">
        <v>949</v>
      </c>
    </row>
    <row r="171" spans="5:8">
      <c r="E171" s="51"/>
      <c r="F171" s="51"/>
      <c r="G171" s="82" t="s">
        <v>575</v>
      </c>
      <c r="H171" s="81" t="s">
        <v>949</v>
      </c>
    </row>
    <row r="172" spans="5:8">
      <c r="E172" s="51"/>
      <c r="F172" s="51"/>
      <c r="G172" s="82" t="s">
        <v>576</v>
      </c>
      <c r="H172" s="81" t="s">
        <v>949</v>
      </c>
    </row>
    <row r="173" spans="5:8" ht="14.25" thickBot="1">
      <c r="E173" s="51"/>
      <c r="F173" s="51"/>
      <c r="G173" s="83" t="s">
        <v>577</v>
      </c>
      <c r="H173" s="81" t="s">
        <v>949</v>
      </c>
    </row>
    <row r="174" spans="5:8">
      <c r="E174" s="51"/>
      <c r="F174" s="51" t="s">
        <v>361</v>
      </c>
      <c r="G174" s="78" t="s">
        <v>578</v>
      </c>
      <c r="H174" s="84" t="s">
        <v>947</v>
      </c>
    </row>
    <row r="175" spans="5:8">
      <c r="E175" s="51"/>
      <c r="F175" s="51"/>
      <c r="G175" s="82" t="s">
        <v>579</v>
      </c>
      <c r="H175" s="81" t="s">
        <v>949</v>
      </c>
    </row>
    <row r="176" spans="5:8">
      <c r="E176" s="51"/>
      <c r="F176" s="51"/>
      <c r="G176" s="82" t="s">
        <v>580</v>
      </c>
      <c r="H176" s="81" t="s">
        <v>949</v>
      </c>
    </row>
    <row r="177" spans="5:8">
      <c r="E177" s="51"/>
      <c r="F177" s="51"/>
      <c r="G177" s="82" t="s">
        <v>581</v>
      </c>
      <c r="H177" s="81" t="s">
        <v>949</v>
      </c>
    </row>
    <row r="178" spans="5:8" ht="14.25" thickBot="1">
      <c r="E178" s="51"/>
      <c r="F178" s="51"/>
      <c r="G178" s="83" t="s">
        <v>582</v>
      </c>
      <c r="H178" s="81" t="s">
        <v>949</v>
      </c>
    </row>
    <row r="179" spans="5:8">
      <c r="E179" s="51"/>
      <c r="F179" s="51" t="s">
        <v>363</v>
      </c>
      <c r="G179" s="78" t="s">
        <v>583</v>
      </c>
      <c r="H179" s="84" t="s">
        <v>947</v>
      </c>
    </row>
    <row r="180" spans="5:8">
      <c r="E180" s="51"/>
      <c r="F180" s="51"/>
      <c r="G180" s="82" t="s">
        <v>584</v>
      </c>
      <c r="H180" s="81" t="s">
        <v>949</v>
      </c>
    </row>
    <row r="181" spans="5:8">
      <c r="E181" s="51"/>
      <c r="F181" s="51"/>
      <c r="G181" s="82" t="s">
        <v>585</v>
      </c>
      <c r="H181" s="81" t="s">
        <v>949</v>
      </c>
    </row>
    <row r="182" spans="5:8">
      <c r="E182" s="51"/>
      <c r="F182" s="51"/>
      <c r="G182" s="82" t="s">
        <v>586</v>
      </c>
      <c r="H182" s="81" t="s">
        <v>949</v>
      </c>
    </row>
    <row r="183" spans="5:8">
      <c r="E183" s="51"/>
      <c r="F183" s="51"/>
      <c r="G183" s="82" t="s">
        <v>587</v>
      </c>
      <c r="H183" s="81" t="s">
        <v>949</v>
      </c>
    </row>
    <row r="184" spans="5:8">
      <c r="E184" s="51"/>
      <c r="F184" s="51"/>
      <c r="G184" s="82" t="s">
        <v>588</v>
      </c>
      <c r="H184" s="81" t="s">
        <v>949</v>
      </c>
    </row>
    <row r="185" spans="5:8">
      <c r="E185" s="51"/>
      <c r="F185" s="51"/>
      <c r="G185" s="82" t="s">
        <v>589</v>
      </c>
      <c r="H185" s="81" t="s">
        <v>949</v>
      </c>
    </row>
    <row r="186" spans="5:8">
      <c r="E186" s="51"/>
      <c r="F186" s="51"/>
      <c r="G186" s="82" t="s">
        <v>590</v>
      </c>
      <c r="H186" s="81" t="s">
        <v>949</v>
      </c>
    </row>
    <row r="187" spans="5:8" ht="14.25" thickBot="1">
      <c r="E187" s="51"/>
      <c r="F187" s="51"/>
      <c r="G187" s="83" t="s">
        <v>591</v>
      </c>
      <c r="H187" s="81" t="s">
        <v>949</v>
      </c>
    </row>
    <row r="188" spans="5:8">
      <c r="E188" s="51"/>
      <c r="F188" s="51" t="s">
        <v>365</v>
      </c>
      <c r="G188" s="78" t="s">
        <v>592</v>
      </c>
      <c r="H188" s="84" t="s">
        <v>947</v>
      </c>
    </row>
    <row r="189" spans="5:8">
      <c r="E189" s="51"/>
      <c r="F189" s="51"/>
      <c r="G189" s="82" t="s">
        <v>593</v>
      </c>
      <c r="H189" s="81" t="s">
        <v>949</v>
      </c>
    </row>
    <row r="190" spans="5:8">
      <c r="E190" s="51"/>
      <c r="F190" s="51"/>
      <c r="G190" s="82" t="s">
        <v>594</v>
      </c>
      <c r="H190" s="81" t="s">
        <v>949</v>
      </c>
    </row>
    <row r="191" spans="5:8">
      <c r="E191" s="51"/>
      <c r="F191" s="51"/>
      <c r="G191" s="82" t="s">
        <v>595</v>
      </c>
      <c r="H191" s="81" t="s">
        <v>949</v>
      </c>
    </row>
    <row r="192" spans="5:8">
      <c r="E192" s="51"/>
      <c r="F192" s="51"/>
      <c r="G192" s="82" t="s">
        <v>596</v>
      </c>
      <c r="H192" s="81" t="s">
        <v>949</v>
      </c>
    </row>
    <row r="193" spans="5:8">
      <c r="E193" s="51"/>
      <c r="F193" s="51"/>
      <c r="G193" s="82" t="s">
        <v>597</v>
      </c>
      <c r="H193" s="81" t="s">
        <v>949</v>
      </c>
    </row>
    <row r="194" spans="5:8" ht="14.25" thickBot="1">
      <c r="E194" s="51"/>
      <c r="F194" s="51"/>
      <c r="G194" s="83" t="s">
        <v>598</v>
      </c>
      <c r="H194" s="81" t="s">
        <v>949</v>
      </c>
    </row>
    <row r="195" spans="5:8">
      <c r="E195" s="51"/>
      <c r="F195" s="51" t="s">
        <v>367</v>
      </c>
      <c r="G195" s="78" t="s">
        <v>599</v>
      </c>
      <c r="H195" s="84" t="s">
        <v>947</v>
      </c>
    </row>
    <row r="196" spans="5:8">
      <c r="E196" s="51"/>
      <c r="F196" s="51"/>
      <c r="G196" s="82" t="s">
        <v>600</v>
      </c>
      <c r="H196" s="81" t="s">
        <v>949</v>
      </c>
    </row>
    <row r="197" spans="5:8">
      <c r="E197" s="51"/>
      <c r="F197" s="51"/>
      <c r="G197" s="82" t="s">
        <v>601</v>
      </c>
      <c r="H197" s="81" t="s">
        <v>949</v>
      </c>
    </row>
    <row r="198" spans="5:8">
      <c r="E198" s="51"/>
      <c r="F198" s="51"/>
      <c r="G198" s="82" t="s">
        <v>602</v>
      </c>
      <c r="H198" s="81" t="s">
        <v>949</v>
      </c>
    </row>
    <row r="199" spans="5:8">
      <c r="E199" s="51"/>
      <c r="F199" s="51"/>
      <c r="G199" s="82" t="s">
        <v>603</v>
      </c>
      <c r="H199" s="81" t="s">
        <v>949</v>
      </c>
    </row>
    <row r="200" spans="5:8">
      <c r="E200" s="51"/>
      <c r="F200" s="51"/>
      <c r="G200" s="82" t="s">
        <v>604</v>
      </c>
      <c r="H200" s="81" t="s">
        <v>949</v>
      </c>
    </row>
    <row r="201" spans="5:8" ht="14.25" thickBot="1">
      <c r="E201" s="51"/>
      <c r="F201" s="51"/>
      <c r="G201" s="83" t="s">
        <v>605</v>
      </c>
      <c r="H201" s="81" t="s">
        <v>949</v>
      </c>
    </row>
    <row r="202" spans="5:8">
      <c r="E202" s="51"/>
      <c r="F202" s="51" t="s">
        <v>369</v>
      </c>
      <c r="G202" s="78" t="s">
        <v>606</v>
      </c>
      <c r="H202" s="84" t="s">
        <v>947</v>
      </c>
    </row>
    <row r="203" spans="5:8">
      <c r="E203" s="51"/>
      <c r="F203" s="51"/>
      <c r="G203" s="82" t="s">
        <v>607</v>
      </c>
      <c r="H203" s="81" t="s">
        <v>949</v>
      </c>
    </row>
    <row r="204" spans="5:8">
      <c r="E204" s="51"/>
      <c r="F204" s="51"/>
      <c r="G204" s="82" t="s">
        <v>608</v>
      </c>
      <c r="H204" s="81" t="s">
        <v>949</v>
      </c>
    </row>
    <row r="205" spans="5:8">
      <c r="E205" s="51"/>
      <c r="F205" s="51"/>
      <c r="G205" s="82" t="s">
        <v>609</v>
      </c>
      <c r="H205" s="81" t="s">
        <v>949</v>
      </c>
    </row>
    <row r="206" spans="5:8">
      <c r="E206" s="51"/>
      <c r="F206" s="51"/>
      <c r="G206" s="82" t="s">
        <v>610</v>
      </c>
      <c r="H206" s="81" t="s">
        <v>949</v>
      </c>
    </row>
    <row r="207" spans="5:8">
      <c r="E207" s="51"/>
      <c r="F207" s="51"/>
      <c r="G207" s="82" t="s">
        <v>611</v>
      </c>
      <c r="H207" s="81" t="s">
        <v>949</v>
      </c>
    </row>
    <row r="208" spans="5:8">
      <c r="E208" s="51"/>
      <c r="F208" s="51"/>
      <c r="G208" s="82" t="s">
        <v>612</v>
      </c>
      <c r="H208" s="81" t="s">
        <v>949</v>
      </c>
    </row>
    <row r="209" spans="5:8">
      <c r="E209" s="51"/>
      <c r="F209" s="51"/>
      <c r="G209" s="82" t="s">
        <v>613</v>
      </c>
      <c r="H209" s="81" t="s">
        <v>949</v>
      </c>
    </row>
    <row r="210" spans="5:8" ht="14.25" thickBot="1">
      <c r="E210" s="51"/>
      <c r="F210" s="51"/>
      <c r="G210" s="83" t="s">
        <v>614</v>
      </c>
      <c r="H210" s="81" t="s">
        <v>949</v>
      </c>
    </row>
    <row r="211" spans="5:8">
      <c r="E211" s="51"/>
      <c r="F211" s="51" t="s">
        <v>371</v>
      </c>
      <c r="G211" s="78" t="s">
        <v>615</v>
      </c>
      <c r="H211" s="84" t="s">
        <v>947</v>
      </c>
    </row>
    <row r="212" spans="5:8">
      <c r="E212" s="51"/>
      <c r="F212" s="51"/>
      <c r="G212" s="82" t="s">
        <v>616</v>
      </c>
      <c r="H212" s="81" t="s">
        <v>949</v>
      </c>
    </row>
    <row r="213" spans="5:8">
      <c r="E213" s="51"/>
      <c r="F213" s="51"/>
      <c r="G213" s="82" t="s">
        <v>617</v>
      </c>
      <c r="H213" s="81" t="s">
        <v>949</v>
      </c>
    </row>
    <row r="214" spans="5:8" ht="14.25" thickBot="1">
      <c r="E214" s="51"/>
      <c r="F214" s="51"/>
      <c r="G214" s="83" t="s">
        <v>618</v>
      </c>
      <c r="H214" s="81" t="s">
        <v>949</v>
      </c>
    </row>
    <row r="215" spans="5:8">
      <c r="E215" s="51"/>
      <c r="F215" s="51" t="s">
        <v>373</v>
      </c>
      <c r="G215" s="78" t="s">
        <v>619</v>
      </c>
      <c r="H215" s="84" t="s">
        <v>947</v>
      </c>
    </row>
    <row r="216" spans="5:8">
      <c r="E216" s="51"/>
      <c r="F216" s="51"/>
      <c r="G216" s="82" t="s">
        <v>620</v>
      </c>
      <c r="H216" s="81" t="s">
        <v>949</v>
      </c>
    </row>
    <row r="217" spans="5:8">
      <c r="E217" s="51"/>
      <c r="F217" s="51"/>
      <c r="G217" s="82" t="s">
        <v>621</v>
      </c>
      <c r="H217" s="81" t="s">
        <v>949</v>
      </c>
    </row>
    <row r="218" spans="5:8">
      <c r="E218" s="51"/>
      <c r="F218" s="51"/>
      <c r="G218" s="82" t="s">
        <v>622</v>
      </c>
      <c r="H218" s="81" t="s">
        <v>949</v>
      </c>
    </row>
    <row r="219" spans="5:8">
      <c r="E219" s="51"/>
      <c r="F219" s="51"/>
      <c r="G219" s="82" t="s">
        <v>623</v>
      </c>
      <c r="H219" s="81" t="s">
        <v>949</v>
      </c>
    </row>
    <row r="220" spans="5:8">
      <c r="E220" s="51"/>
      <c r="F220" s="51"/>
      <c r="G220" s="82" t="s">
        <v>624</v>
      </c>
      <c r="H220" s="81" t="s">
        <v>949</v>
      </c>
    </row>
    <row r="221" spans="5:8" ht="14.25" thickBot="1">
      <c r="E221" s="51"/>
      <c r="F221" s="51"/>
      <c r="G221" s="83" t="s">
        <v>625</v>
      </c>
      <c r="H221" s="81" t="s">
        <v>949</v>
      </c>
    </row>
    <row r="222" spans="5:8">
      <c r="E222" s="51"/>
      <c r="F222" s="51" t="s">
        <v>375</v>
      </c>
      <c r="G222" s="78" t="s">
        <v>626</v>
      </c>
      <c r="H222" s="84" t="s">
        <v>947</v>
      </c>
    </row>
    <row r="223" spans="5:8">
      <c r="E223" s="51"/>
      <c r="F223" s="51"/>
      <c r="G223" s="82" t="s">
        <v>627</v>
      </c>
      <c r="H223" s="81" t="s">
        <v>949</v>
      </c>
    </row>
    <row r="224" spans="5:8">
      <c r="E224" s="51"/>
      <c r="F224" s="51"/>
      <c r="G224" s="82" t="s">
        <v>628</v>
      </c>
      <c r="H224" s="81" t="s">
        <v>949</v>
      </c>
    </row>
    <row r="225" spans="5:8">
      <c r="E225" s="51"/>
      <c r="F225" s="51"/>
      <c r="G225" s="82" t="s">
        <v>629</v>
      </c>
      <c r="H225" s="81" t="s">
        <v>949</v>
      </c>
    </row>
    <row r="226" spans="5:8">
      <c r="E226" s="51"/>
      <c r="F226" s="51"/>
      <c r="G226" s="82" t="s">
        <v>630</v>
      </c>
      <c r="H226" s="81" t="s">
        <v>949</v>
      </c>
    </row>
    <row r="227" spans="5:8">
      <c r="E227" s="51"/>
      <c r="F227" s="51"/>
      <c r="G227" s="82" t="s">
        <v>631</v>
      </c>
      <c r="H227" s="81" t="s">
        <v>949</v>
      </c>
    </row>
    <row r="228" spans="5:8">
      <c r="E228" s="51"/>
      <c r="F228" s="51"/>
      <c r="G228" s="82" t="s">
        <v>632</v>
      </c>
      <c r="H228" s="81" t="s">
        <v>949</v>
      </c>
    </row>
    <row r="229" spans="5:8">
      <c r="E229" s="51"/>
      <c r="F229" s="51"/>
      <c r="G229" s="82" t="s">
        <v>633</v>
      </c>
      <c r="H229" s="81" t="s">
        <v>949</v>
      </c>
    </row>
    <row r="230" spans="5:8">
      <c r="E230" s="51"/>
      <c r="F230" s="51"/>
      <c r="G230" s="82" t="s">
        <v>634</v>
      </c>
      <c r="H230" s="81" t="s">
        <v>949</v>
      </c>
    </row>
    <row r="231" spans="5:8" ht="14.25" thickBot="1">
      <c r="E231" s="51"/>
      <c r="F231" s="51"/>
      <c r="G231" s="83" t="s">
        <v>635</v>
      </c>
      <c r="H231" s="81" t="s">
        <v>949</v>
      </c>
    </row>
    <row r="232" spans="5:8">
      <c r="E232" s="51"/>
      <c r="F232" s="51" t="s">
        <v>377</v>
      </c>
      <c r="G232" s="78" t="s">
        <v>636</v>
      </c>
      <c r="H232" s="84" t="s">
        <v>947</v>
      </c>
    </row>
    <row r="233" spans="5:8" ht="14.25" thickBot="1">
      <c r="E233" s="51"/>
      <c r="F233" s="51"/>
      <c r="G233" s="83" t="s">
        <v>637</v>
      </c>
      <c r="H233" s="84" t="s">
        <v>947</v>
      </c>
    </row>
    <row r="234" spans="5:8">
      <c r="E234" s="51"/>
      <c r="F234" s="51" t="s">
        <v>379</v>
      </c>
      <c r="G234" s="78" t="s">
        <v>638</v>
      </c>
      <c r="H234" s="84" t="s">
        <v>947</v>
      </c>
    </row>
    <row r="235" spans="5:8" ht="14.25" thickBot="1">
      <c r="E235" s="51"/>
      <c r="F235" s="51"/>
      <c r="G235" s="83" t="s">
        <v>639</v>
      </c>
      <c r="H235" s="84" t="s">
        <v>947</v>
      </c>
    </row>
    <row r="236" spans="5:8">
      <c r="E236" s="51"/>
      <c r="F236" s="51" t="s">
        <v>381</v>
      </c>
      <c r="G236" s="78" t="s">
        <v>640</v>
      </c>
      <c r="H236" s="84" t="s">
        <v>947</v>
      </c>
    </row>
    <row r="237" spans="5:8" ht="14.25" thickBot="1">
      <c r="E237" s="51"/>
      <c r="F237" s="51"/>
      <c r="G237" s="83" t="s">
        <v>641</v>
      </c>
      <c r="H237" s="84" t="s">
        <v>947</v>
      </c>
    </row>
    <row r="238" spans="5:8">
      <c r="E238" s="51"/>
      <c r="F238" s="51" t="s">
        <v>383</v>
      </c>
      <c r="G238" s="78" t="s">
        <v>642</v>
      </c>
      <c r="H238" s="84" t="s">
        <v>947</v>
      </c>
    </row>
    <row r="239" spans="5:8">
      <c r="E239" s="51"/>
      <c r="F239" s="51"/>
      <c r="G239" s="82" t="s">
        <v>643</v>
      </c>
      <c r="H239" s="84" t="s">
        <v>947</v>
      </c>
    </row>
    <row r="240" spans="5:8">
      <c r="E240" s="51"/>
      <c r="F240" s="51"/>
      <c r="G240" s="82" t="s">
        <v>644</v>
      </c>
      <c r="H240" s="84" t="s">
        <v>947</v>
      </c>
    </row>
    <row r="241" spans="5:8" ht="14.25" thickBot="1">
      <c r="E241" s="51"/>
      <c r="F241" s="51"/>
      <c r="G241" s="83" t="s">
        <v>645</v>
      </c>
      <c r="H241" s="84" t="s">
        <v>947</v>
      </c>
    </row>
    <row r="242" spans="5:8">
      <c r="E242" s="51"/>
      <c r="F242" s="51" t="s">
        <v>385</v>
      </c>
      <c r="G242" s="78" t="s">
        <v>646</v>
      </c>
      <c r="H242" s="84" t="s">
        <v>947</v>
      </c>
    </row>
    <row r="243" spans="5:8">
      <c r="E243" s="51"/>
      <c r="F243" s="51"/>
      <c r="G243" s="82" t="s">
        <v>647</v>
      </c>
      <c r="H243" s="84" t="s">
        <v>947</v>
      </c>
    </row>
    <row r="244" spans="5:8">
      <c r="E244" s="51"/>
      <c r="F244" s="51"/>
      <c r="G244" s="82" t="s">
        <v>648</v>
      </c>
      <c r="H244" s="84" t="s">
        <v>947</v>
      </c>
    </row>
    <row r="245" spans="5:8" ht="14.25" thickBot="1">
      <c r="E245" s="51"/>
      <c r="F245" s="51"/>
      <c r="G245" s="83" t="s">
        <v>649</v>
      </c>
      <c r="H245" s="84" t="s">
        <v>947</v>
      </c>
    </row>
    <row r="246" spans="5:8">
      <c r="E246" s="51"/>
      <c r="F246" s="51" t="s">
        <v>387</v>
      </c>
      <c r="G246" s="78" t="s">
        <v>650</v>
      </c>
      <c r="H246" s="84" t="s">
        <v>947</v>
      </c>
    </row>
    <row r="247" spans="5:8">
      <c r="E247" s="51"/>
      <c r="F247" s="51"/>
      <c r="G247" s="82" t="s">
        <v>651</v>
      </c>
      <c r="H247" s="84" t="s">
        <v>947</v>
      </c>
    </row>
    <row r="248" spans="5:8">
      <c r="E248" s="51"/>
      <c r="F248" s="51"/>
      <c r="G248" s="82" t="s">
        <v>652</v>
      </c>
      <c r="H248" s="84" t="s">
        <v>947</v>
      </c>
    </row>
    <row r="249" spans="5:8" ht="14.25" thickBot="1">
      <c r="E249" s="51"/>
      <c r="F249" s="51"/>
      <c r="G249" s="83" t="s">
        <v>653</v>
      </c>
      <c r="H249" s="84" t="s">
        <v>947</v>
      </c>
    </row>
    <row r="250" spans="5:8">
      <c r="E250" s="51"/>
      <c r="F250" s="51" t="s">
        <v>389</v>
      </c>
      <c r="G250" s="78" t="s">
        <v>654</v>
      </c>
      <c r="H250" s="84" t="s">
        <v>947</v>
      </c>
    </row>
    <row r="251" spans="5:8">
      <c r="E251" s="51"/>
      <c r="F251" s="51"/>
      <c r="G251" s="82" t="s">
        <v>655</v>
      </c>
      <c r="H251" s="84" t="s">
        <v>947</v>
      </c>
    </row>
    <row r="252" spans="5:8" ht="14.25" thickBot="1">
      <c r="E252" s="51"/>
      <c r="F252" s="51"/>
      <c r="G252" s="83" t="s">
        <v>656</v>
      </c>
      <c r="H252" s="84" t="s">
        <v>947</v>
      </c>
    </row>
    <row r="253" spans="5:8">
      <c r="E253" s="51"/>
      <c r="F253" s="51" t="s">
        <v>391</v>
      </c>
      <c r="G253" s="78" t="s">
        <v>657</v>
      </c>
      <c r="H253" s="84" t="s">
        <v>947</v>
      </c>
    </row>
    <row r="254" spans="5:8" ht="14.25" thickBot="1">
      <c r="E254" s="51"/>
      <c r="F254" s="51"/>
      <c r="G254" s="83" t="s">
        <v>658</v>
      </c>
      <c r="H254" s="84" t="s">
        <v>947</v>
      </c>
    </row>
    <row r="255" spans="5:8">
      <c r="E255" s="51"/>
      <c r="F255" s="51" t="s">
        <v>393</v>
      </c>
      <c r="G255" s="78" t="s">
        <v>659</v>
      </c>
      <c r="H255" s="84" t="s">
        <v>947</v>
      </c>
    </row>
    <row r="256" spans="5:8">
      <c r="E256" s="51"/>
      <c r="F256" s="51"/>
      <c r="G256" s="82" t="s">
        <v>660</v>
      </c>
      <c r="H256" s="84" t="s">
        <v>947</v>
      </c>
    </row>
    <row r="257" spans="5:8">
      <c r="E257" s="51"/>
      <c r="F257" s="51"/>
      <c r="G257" s="82" t="s">
        <v>661</v>
      </c>
      <c r="H257" s="84" t="s">
        <v>947</v>
      </c>
    </row>
    <row r="258" spans="5:8">
      <c r="E258" s="51"/>
      <c r="F258" s="51"/>
      <c r="G258" s="82" t="s">
        <v>662</v>
      </c>
      <c r="H258" s="84" t="s">
        <v>947</v>
      </c>
    </row>
    <row r="259" spans="5:8">
      <c r="E259" s="51"/>
      <c r="F259" s="51"/>
      <c r="G259" s="82" t="s">
        <v>663</v>
      </c>
      <c r="H259" s="84" t="s">
        <v>947</v>
      </c>
    </row>
    <row r="260" spans="5:8">
      <c r="E260" s="51"/>
      <c r="F260" s="51"/>
      <c r="G260" s="82" t="s">
        <v>664</v>
      </c>
      <c r="H260" s="84" t="s">
        <v>947</v>
      </c>
    </row>
    <row r="261" spans="5:8" ht="14.25" thickBot="1">
      <c r="E261" s="51"/>
      <c r="F261" s="51"/>
      <c r="G261" s="83" t="s">
        <v>665</v>
      </c>
      <c r="H261" s="84" t="s">
        <v>947</v>
      </c>
    </row>
    <row r="262" spans="5:8">
      <c r="E262" s="51"/>
      <c r="F262" s="51" t="s">
        <v>395</v>
      </c>
      <c r="G262" s="78" t="s">
        <v>666</v>
      </c>
      <c r="H262" s="84" t="s">
        <v>947</v>
      </c>
    </row>
    <row r="263" spans="5:8" ht="14.25" thickBot="1">
      <c r="E263" s="51"/>
      <c r="F263" s="51"/>
      <c r="G263" s="83" t="s">
        <v>667</v>
      </c>
      <c r="H263" s="84" t="s">
        <v>947</v>
      </c>
    </row>
    <row r="264" spans="5:8">
      <c r="E264" s="51"/>
      <c r="F264" s="51" t="s">
        <v>397</v>
      </c>
      <c r="G264" s="78" t="s">
        <v>668</v>
      </c>
      <c r="H264" s="84" t="s">
        <v>947</v>
      </c>
    </row>
    <row r="265" spans="5:8">
      <c r="E265" s="51"/>
      <c r="F265" s="51"/>
      <c r="G265" s="82" t="s">
        <v>669</v>
      </c>
      <c r="H265" s="84" t="s">
        <v>947</v>
      </c>
    </row>
    <row r="266" spans="5:8">
      <c r="E266" s="51"/>
      <c r="F266" s="51"/>
      <c r="G266" s="82" t="s">
        <v>670</v>
      </c>
      <c r="H266" s="84" t="s">
        <v>947</v>
      </c>
    </row>
    <row r="267" spans="5:8">
      <c r="E267" s="51"/>
      <c r="F267" s="51"/>
      <c r="G267" s="82" t="s">
        <v>671</v>
      </c>
      <c r="H267" s="84" t="s">
        <v>947</v>
      </c>
    </row>
    <row r="268" spans="5:8" ht="14.25" thickBot="1">
      <c r="E268" s="51"/>
      <c r="F268" s="51"/>
      <c r="G268" s="83" t="s">
        <v>672</v>
      </c>
      <c r="H268" s="84" t="s">
        <v>947</v>
      </c>
    </row>
    <row r="269" spans="5:8">
      <c r="E269" s="51"/>
      <c r="F269" s="51" t="s">
        <v>399</v>
      </c>
      <c r="G269" s="78" t="s">
        <v>673</v>
      </c>
      <c r="H269" s="84" t="s">
        <v>947</v>
      </c>
    </row>
    <row r="270" spans="5:8">
      <c r="E270" s="51"/>
      <c r="F270" s="51"/>
      <c r="G270" s="82" t="s">
        <v>674</v>
      </c>
      <c r="H270" s="84" t="s">
        <v>947</v>
      </c>
    </row>
    <row r="271" spans="5:8">
      <c r="E271" s="51"/>
      <c r="F271" s="51"/>
      <c r="G271" s="82" t="s">
        <v>675</v>
      </c>
      <c r="H271" s="84" t="s">
        <v>947</v>
      </c>
    </row>
    <row r="272" spans="5:8">
      <c r="E272" s="51"/>
      <c r="F272" s="51"/>
      <c r="G272" s="82" t="s">
        <v>676</v>
      </c>
      <c r="H272" s="84" t="s">
        <v>947</v>
      </c>
    </row>
    <row r="273" spans="5:8">
      <c r="E273" s="51"/>
      <c r="F273" s="51"/>
      <c r="G273" s="82" t="s">
        <v>677</v>
      </c>
      <c r="H273" s="84" t="s">
        <v>947</v>
      </c>
    </row>
    <row r="274" spans="5:8" ht="14.25" thickBot="1">
      <c r="E274" s="51"/>
      <c r="F274" s="51"/>
      <c r="G274" s="83" t="s">
        <v>678</v>
      </c>
      <c r="H274" s="84" t="s">
        <v>947</v>
      </c>
    </row>
    <row r="275" spans="5:8">
      <c r="E275" s="51"/>
      <c r="F275" s="51" t="s">
        <v>401</v>
      </c>
      <c r="G275" s="78" t="s">
        <v>679</v>
      </c>
      <c r="H275" s="84" t="s">
        <v>947</v>
      </c>
    </row>
    <row r="276" spans="5:8">
      <c r="E276" s="51"/>
      <c r="F276" s="51"/>
      <c r="G276" s="82" t="s">
        <v>680</v>
      </c>
      <c r="H276" s="84" t="s">
        <v>947</v>
      </c>
    </row>
    <row r="277" spans="5:8">
      <c r="E277" s="51"/>
      <c r="F277" s="51"/>
      <c r="G277" s="82" t="s">
        <v>681</v>
      </c>
      <c r="H277" s="84" t="s">
        <v>947</v>
      </c>
    </row>
    <row r="278" spans="5:8">
      <c r="E278" s="51"/>
      <c r="F278" s="51"/>
      <c r="G278" s="82" t="s">
        <v>682</v>
      </c>
      <c r="H278" s="84" t="s">
        <v>947</v>
      </c>
    </row>
    <row r="279" spans="5:8" ht="14.25" thickBot="1">
      <c r="E279" s="51"/>
      <c r="F279" s="51"/>
      <c r="G279" s="83" t="s">
        <v>683</v>
      </c>
      <c r="H279" s="84" t="s">
        <v>947</v>
      </c>
    </row>
    <row r="280" spans="5:8">
      <c r="E280" s="51"/>
      <c r="F280" s="51" t="s">
        <v>403</v>
      </c>
      <c r="G280" s="78" t="s">
        <v>684</v>
      </c>
      <c r="H280" s="84" t="s">
        <v>947</v>
      </c>
    </row>
    <row r="281" spans="5:8">
      <c r="E281" s="51"/>
      <c r="F281" s="51"/>
      <c r="G281" s="82" t="s">
        <v>685</v>
      </c>
      <c r="H281" s="84" t="s">
        <v>947</v>
      </c>
    </row>
    <row r="282" spans="5:8" ht="14.25" thickBot="1">
      <c r="E282" s="51"/>
      <c r="F282" s="51"/>
      <c r="G282" s="83" t="s">
        <v>686</v>
      </c>
      <c r="H282" s="84" t="s">
        <v>947</v>
      </c>
    </row>
    <row r="283" spans="5:8">
      <c r="E283" s="51"/>
      <c r="F283" s="51" t="s">
        <v>405</v>
      </c>
      <c r="G283" s="78" t="s">
        <v>687</v>
      </c>
      <c r="H283" s="84" t="s">
        <v>947</v>
      </c>
    </row>
    <row r="284" spans="5:8">
      <c r="E284" s="51"/>
      <c r="F284" s="51"/>
      <c r="G284" s="82" t="s">
        <v>688</v>
      </c>
      <c r="H284" s="84" t="s">
        <v>947</v>
      </c>
    </row>
    <row r="285" spans="5:8" ht="14.25" thickBot="1">
      <c r="E285" s="51"/>
      <c r="F285" s="51"/>
      <c r="G285" s="83" t="s">
        <v>689</v>
      </c>
      <c r="H285" s="84" t="s">
        <v>947</v>
      </c>
    </row>
    <row r="286" spans="5:8">
      <c r="E286" s="51"/>
      <c r="F286" s="51" t="s">
        <v>407</v>
      </c>
      <c r="G286" s="78" t="s">
        <v>690</v>
      </c>
      <c r="H286" s="84" t="s">
        <v>947</v>
      </c>
    </row>
    <row r="287" spans="5:8">
      <c r="E287" s="51"/>
      <c r="F287" s="51"/>
      <c r="G287" s="82" t="s">
        <v>691</v>
      </c>
      <c r="H287" s="84" t="s">
        <v>947</v>
      </c>
    </row>
    <row r="288" spans="5:8">
      <c r="E288" s="51"/>
      <c r="F288" s="51"/>
      <c r="G288" s="82" t="s">
        <v>692</v>
      </c>
      <c r="H288" s="84" t="s">
        <v>947</v>
      </c>
    </row>
    <row r="289" spans="5:8">
      <c r="E289" s="51"/>
      <c r="F289" s="51"/>
      <c r="G289" s="82" t="s">
        <v>693</v>
      </c>
      <c r="H289" s="84" t="s">
        <v>947</v>
      </c>
    </row>
    <row r="290" spans="5:8">
      <c r="E290" s="51"/>
      <c r="F290" s="51"/>
      <c r="G290" s="82" t="s">
        <v>694</v>
      </c>
      <c r="H290" s="84" t="s">
        <v>947</v>
      </c>
    </row>
    <row r="291" spans="5:8">
      <c r="E291" s="51"/>
      <c r="F291" s="51"/>
      <c r="G291" s="82" t="s">
        <v>695</v>
      </c>
      <c r="H291" s="84" t="s">
        <v>947</v>
      </c>
    </row>
    <row r="292" spans="5:8" ht="14.25" thickBot="1">
      <c r="E292" s="51"/>
      <c r="F292" s="51"/>
      <c r="G292" s="83" t="s">
        <v>696</v>
      </c>
      <c r="H292" s="84" t="s">
        <v>947</v>
      </c>
    </row>
    <row r="293" spans="5:8">
      <c r="E293" s="51"/>
      <c r="F293" s="51" t="s">
        <v>409</v>
      </c>
      <c r="G293" s="78" t="s">
        <v>697</v>
      </c>
      <c r="H293" s="84" t="s">
        <v>947</v>
      </c>
    </row>
    <row r="294" spans="5:8" ht="14.25" thickBot="1">
      <c r="E294" s="51"/>
      <c r="F294" s="51"/>
      <c r="G294" s="83" t="s">
        <v>698</v>
      </c>
      <c r="H294" s="84" t="s">
        <v>947</v>
      </c>
    </row>
    <row r="295" spans="5:8">
      <c r="E295" s="51"/>
      <c r="F295" s="51" t="s">
        <v>411</v>
      </c>
      <c r="G295" s="78" t="s">
        <v>699</v>
      </c>
      <c r="H295" s="84" t="s">
        <v>947</v>
      </c>
    </row>
    <row r="296" spans="5:8" ht="14.25" thickBot="1">
      <c r="E296" s="51"/>
      <c r="F296" s="51"/>
      <c r="G296" s="83" t="s">
        <v>700</v>
      </c>
      <c r="H296" s="84" t="s">
        <v>947</v>
      </c>
    </row>
    <row r="297" spans="5:8">
      <c r="E297" s="51"/>
      <c r="F297" s="51" t="s">
        <v>413</v>
      </c>
      <c r="G297" s="78" t="s">
        <v>701</v>
      </c>
      <c r="H297" s="84" t="s">
        <v>947</v>
      </c>
    </row>
    <row r="298" spans="5:8">
      <c r="E298" s="51"/>
      <c r="F298" s="51"/>
      <c r="G298" s="82" t="s">
        <v>702</v>
      </c>
      <c r="H298" s="84" t="s">
        <v>947</v>
      </c>
    </row>
    <row r="299" spans="5:8">
      <c r="E299" s="51"/>
      <c r="F299" s="51"/>
      <c r="G299" s="82" t="s">
        <v>703</v>
      </c>
      <c r="H299" s="84" t="s">
        <v>947</v>
      </c>
    </row>
    <row r="300" spans="5:8" ht="14.25" thickBot="1">
      <c r="E300" s="51"/>
      <c r="F300" s="51"/>
      <c r="G300" s="83" t="s">
        <v>704</v>
      </c>
      <c r="H300" s="84" t="s">
        <v>947</v>
      </c>
    </row>
    <row r="301" spans="5:8">
      <c r="E301" s="51"/>
      <c r="F301" s="51" t="s">
        <v>415</v>
      </c>
      <c r="G301" s="78" t="s">
        <v>705</v>
      </c>
      <c r="H301" s="84" t="s">
        <v>947</v>
      </c>
    </row>
    <row r="302" spans="5:8">
      <c r="E302" s="51"/>
      <c r="F302" s="51"/>
      <c r="G302" s="82" t="s">
        <v>706</v>
      </c>
      <c r="H302" s="84" t="s">
        <v>947</v>
      </c>
    </row>
    <row r="303" spans="5:8" ht="14.25" thickBot="1">
      <c r="E303" s="51"/>
      <c r="F303" s="51"/>
      <c r="G303" s="83" t="s">
        <v>707</v>
      </c>
      <c r="H303" s="84" t="s">
        <v>947</v>
      </c>
    </row>
    <row r="304" spans="5:8">
      <c r="E304" s="51"/>
      <c r="F304" s="51" t="s">
        <v>417</v>
      </c>
      <c r="G304" s="78" t="s">
        <v>708</v>
      </c>
      <c r="H304" s="84" t="s">
        <v>947</v>
      </c>
    </row>
    <row r="305" spans="5:8">
      <c r="E305" s="51"/>
      <c r="F305" s="51"/>
      <c r="G305" s="82" t="s">
        <v>709</v>
      </c>
      <c r="H305" s="84" t="s">
        <v>947</v>
      </c>
    </row>
    <row r="306" spans="5:8">
      <c r="E306" s="51"/>
      <c r="F306" s="51"/>
      <c r="G306" s="82" t="s">
        <v>710</v>
      </c>
      <c r="H306" s="84" t="s">
        <v>947</v>
      </c>
    </row>
    <row r="307" spans="5:8">
      <c r="E307" s="51"/>
      <c r="F307" s="51"/>
      <c r="G307" s="82" t="s">
        <v>711</v>
      </c>
      <c r="H307" s="84" t="s">
        <v>947</v>
      </c>
    </row>
    <row r="308" spans="5:8">
      <c r="E308" s="51"/>
      <c r="F308" s="51"/>
      <c r="G308" s="82" t="s">
        <v>712</v>
      </c>
      <c r="H308" s="84" t="s">
        <v>947</v>
      </c>
    </row>
    <row r="309" spans="5:8">
      <c r="E309" s="51"/>
      <c r="F309" s="51"/>
      <c r="G309" s="82" t="s">
        <v>713</v>
      </c>
      <c r="H309" s="84" t="s">
        <v>947</v>
      </c>
    </row>
    <row r="310" spans="5:8" ht="14.25" thickBot="1">
      <c r="E310" s="51"/>
      <c r="F310" s="51"/>
      <c r="G310" s="83" t="s">
        <v>714</v>
      </c>
      <c r="H310" s="84" t="s">
        <v>947</v>
      </c>
    </row>
    <row r="311" spans="5:8">
      <c r="E311" s="51"/>
      <c r="F311" s="51" t="s">
        <v>419</v>
      </c>
      <c r="G311" s="78" t="s">
        <v>715</v>
      </c>
      <c r="H311" s="84" t="s">
        <v>947</v>
      </c>
    </row>
    <row r="312" spans="5:8">
      <c r="E312" s="51"/>
      <c r="F312" s="51"/>
      <c r="G312" s="82" t="s">
        <v>716</v>
      </c>
      <c r="H312" s="84" t="s">
        <v>947</v>
      </c>
    </row>
    <row r="313" spans="5:8">
      <c r="E313" s="51"/>
      <c r="F313" s="51"/>
      <c r="G313" s="82" t="s">
        <v>717</v>
      </c>
      <c r="H313" s="84" t="s">
        <v>947</v>
      </c>
    </row>
    <row r="314" spans="5:8">
      <c r="E314" s="51"/>
      <c r="F314" s="51"/>
      <c r="G314" s="82" t="s">
        <v>718</v>
      </c>
      <c r="H314" s="84" t="s">
        <v>947</v>
      </c>
    </row>
    <row r="315" spans="5:8" ht="14.25" thickBot="1">
      <c r="E315" s="51"/>
      <c r="F315" s="51"/>
      <c r="G315" s="83" t="s">
        <v>719</v>
      </c>
      <c r="H315" s="84" t="s">
        <v>947</v>
      </c>
    </row>
    <row r="316" spans="5:8">
      <c r="E316" s="51"/>
      <c r="F316" s="51" t="s">
        <v>421</v>
      </c>
      <c r="G316" s="78" t="s">
        <v>720</v>
      </c>
      <c r="H316" s="84" t="s">
        <v>947</v>
      </c>
    </row>
    <row r="317" spans="5:8">
      <c r="E317" s="51"/>
      <c r="F317" s="51"/>
      <c r="G317" s="82" t="s">
        <v>721</v>
      </c>
      <c r="H317" s="84" t="s">
        <v>947</v>
      </c>
    </row>
    <row r="318" spans="5:8">
      <c r="E318" s="51"/>
      <c r="F318" s="51"/>
      <c r="G318" s="82" t="s">
        <v>722</v>
      </c>
      <c r="H318" s="84" t="s">
        <v>947</v>
      </c>
    </row>
    <row r="319" spans="5:8">
      <c r="E319" s="51"/>
      <c r="F319" s="51"/>
      <c r="G319" s="82" t="s">
        <v>723</v>
      </c>
      <c r="H319" s="84" t="s">
        <v>947</v>
      </c>
    </row>
    <row r="320" spans="5:8" ht="14.25" thickBot="1">
      <c r="E320" s="51"/>
      <c r="F320" s="51"/>
      <c r="G320" s="83" t="s">
        <v>724</v>
      </c>
      <c r="H320" s="84" t="s">
        <v>947</v>
      </c>
    </row>
    <row r="321" spans="5:8">
      <c r="E321" s="51"/>
      <c r="F321" s="51" t="s">
        <v>423</v>
      </c>
      <c r="G321" s="78" t="s">
        <v>725</v>
      </c>
      <c r="H321" s="84" t="s">
        <v>947</v>
      </c>
    </row>
    <row r="322" spans="5:8">
      <c r="E322" s="51"/>
      <c r="F322" s="51"/>
      <c r="G322" s="82" t="s">
        <v>726</v>
      </c>
      <c r="H322" s="84" t="s">
        <v>947</v>
      </c>
    </row>
    <row r="323" spans="5:8" ht="14.25" thickBot="1">
      <c r="E323" s="51"/>
      <c r="F323" s="51"/>
      <c r="G323" s="83" t="s">
        <v>727</v>
      </c>
      <c r="H323" s="84" t="s">
        <v>947</v>
      </c>
    </row>
    <row r="324" spans="5:8">
      <c r="E324" s="51"/>
      <c r="F324" s="51" t="s">
        <v>425</v>
      </c>
      <c r="G324" s="78" t="s">
        <v>728</v>
      </c>
      <c r="H324" s="84" t="s">
        <v>947</v>
      </c>
    </row>
    <row r="325" spans="5:8">
      <c r="E325" s="51"/>
      <c r="F325" s="51"/>
      <c r="G325" s="82" t="s">
        <v>729</v>
      </c>
      <c r="H325" s="84" t="s">
        <v>947</v>
      </c>
    </row>
    <row r="326" spans="5:8">
      <c r="E326" s="51"/>
      <c r="F326" s="51"/>
      <c r="G326" s="82" t="s">
        <v>730</v>
      </c>
      <c r="H326" s="84" t="s">
        <v>947</v>
      </c>
    </row>
    <row r="327" spans="5:8">
      <c r="E327" s="51"/>
      <c r="F327" s="51"/>
      <c r="G327" s="82" t="s">
        <v>731</v>
      </c>
      <c r="H327" s="84" t="s">
        <v>947</v>
      </c>
    </row>
    <row r="328" spans="5:8">
      <c r="E328" s="51"/>
      <c r="F328" s="51"/>
      <c r="G328" s="82" t="s">
        <v>732</v>
      </c>
      <c r="H328" s="84" t="s">
        <v>947</v>
      </c>
    </row>
    <row r="329" spans="5:8" ht="14.25" thickBot="1">
      <c r="E329" s="51"/>
      <c r="F329" s="51"/>
      <c r="G329" s="83" t="s">
        <v>733</v>
      </c>
      <c r="H329" s="84" t="s">
        <v>947</v>
      </c>
    </row>
    <row r="330" spans="5:8">
      <c r="E330" s="51"/>
      <c r="F330" s="51" t="s">
        <v>427</v>
      </c>
      <c r="G330" s="78" t="s">
        <v>734</v>
      </c>
      <c r="H330" s="84" t="s">
        <v>947</v>
      </c>
    </row>
    <row r="331" spans="5:8">
      <c r="E331" s="51"/>
      <c r="F331" s="51"/>
      <c r="G331" s="82" t="s">
        <v>735</v>
      </c>
      <c r="H331" s="84" t="s">
        <v>947</v>
      </c>
    </row>
    <row r="332" spans="5:8">
      <c r="E332" s="51"/>
      <c r="F332" s="51"/>
      <c r="G332" s="82" t="s">
        <v>736</v>
      </c>
      <c r="H332" s="84" t="s">
        <v>947</v>
      </c>
    </row>
    <row r="333" spans="5:8">
      <c r="E333" s="51"/>
      <c r="F333" s="51"/>
      <c r="G333" s="82" t="s">
        <v>737</v>
      </c>
      <c r="H333" s="84" t="s">
        <v>947</v>
      </c>
    </row>
    <row r="334" spans="5:8">
      <c r="E334" s="51"/>
      <c r="F334" s="51"/>
      <c r="G334" s="82" t="s">
        <v>738</v>
      </c>
      <c r="H334" s="84" t="s">
        <v>947</v>
      </c>
    </row>
    <row r="335" spans="5:8">
      <c r="E335" s="51"/>
      <c r="F335" s="51"/>
      <c r="G335" s="82" t="s">
        <v>739</v>
      </c>
      <c r="H335" s="84" t="s">
        <v>947</v>
      </c>
    </row>
    <row r="336" spans="5:8">
      <c r="E336" s="51"/>
      <c r="F336" s="51"/>
      <c r="G336" s="82" t="s">
        <v>740</v>
      </c>
      <c r="H336" s="84" t="s">
        <v>947</v>
      </c>
    </row>
    <row r="337" spans="5:8" ht="14.25" thickBot="1">
      <c r="E337" s="51"/>
      <c r="F337" s="51"/>
      <c r="G337" s="83" t="s">
        <v>741</v>
      </c>
      <c r="H337" s="84" t="s">
        <v>947</v>
      </c>
    </row>
    <row r="338" spans="5:8">
      <c r="E338" s="51"/>
      <c r="F338" s="51" t="s">
        <v>429</v>
      </c>
      <c r="G338" s="78" t="s">
        <v>742</v>
      </c>
      <c r="H338" s="84" t="s">
        <v>947</v>
      </c>
    </row>
    <row r="339" spans="5:8">
      <c r="E339" s="51"/>
      <c r="F339" s="51"/>
      <c r="G339" s="82" t="s">
        <v>743</v>
      </c>
      <c r="H339" s="84" t="s">
        <v>947</v>
      </c>
    </row>
    <row r="340" spans="5:8">
      <c r="E340" s="51"/>
      <c r="F340" s="51"/>
      <c r="G340" s="82" t="s">
        <v>744</v>
      </c>
      <c r="H340" s="84" t="s">
        <v>947</v>
      </c>
    </row>
    <row r="341" spans="5:8" ht="14.25" thickBot="1">
      <c r="E341" s="51"/>
      <c r="F341" s="51"/>
      <c r="G341" s="83" t="s">
        <v>745</v>
      </c>
      <c r="H341" s="84" t="s">
        <v>947</v>
      </c>
    </row>
    <row r="342" spans="5:8">
      <c r="E342" s="51"/>
      <c r="F342" s="51" t="s">
        <v>431</v>
      </c>
      <c r="G342" s="78" t="s">
        <v>746</v>
      </c>
      <c r="H342" s="84" t="s">
        <v>947</v>
      </c>
    </row>
    <row r="343" spans="5:8">
      <c r="E343" s="51"/>
      <c r="F343" s="51"/>
      <c r="G343" s="82" t="s">
        <v>747</v>
      </c>
      <c r="H343" s="84" t="s">
        <v>947</v>
      </c>
    </row>
    <row r="344" spans="5:8">
      <c r="E344" s="51"/>
      <c r="F344" s="51"/>
      <c r="G344" s="82" t="s">
        <v>748</v>
      </c>
      <c r="H344" s="84" t="s">
        <v>947</v>
      </c>
    </row>
    <row r="345" spans="5:8">
      <c r="E345" s="51"/>
      <c r="F345" s="51"/>
      <c r="G345" s="82" t="s">
        <v>749</v>
      </c>
      <c r="H345" s="84" t="s">
        <v>947</v>
      </c>
    </row>
    <row r="346" spans="5:8">
      <c r="E346" s="51"/>
      <c r="F346" s="51"/>
      <c r="G346" s="82" t="s">
        <v>750</v>
      </c>
      <c r="H346" s="84" t="s">
        <v>947</v>
      </c>
    </row>
    <row r="347" spans="5:8">
      <c r="E347" s="51"/>
      <c r="F347" s="51"/>
      <c r="G347" s="82" t="s">
        <v>751</v>
      </c>
      <c r="H347" s="84" t="s">
        <v>947</v>
      </c>
    </row>
    <row r="348" spans="5:8">
      <c r="E348" s="51"/>
      <c r="F348" s="51"/>
      <c r="G348" s="82" t="s">
        <v>752</v>
      </c>
      <c r="H348" s="84" t="s">
        <v>947</v>
      </c>
    </row>
    <row r="349" spans="5:8">
      <c r="E349" s="51"/>
      <c r="F349" s="51"/>
      <c r="G349" s="82" t="s">
        <v>753</v>
      </c>
      <c r="H349" s="84" t="s">
        <v>947</v>
      </c>
    </row>
    <row r="350" spans="5:8">
      <c r="E350" s="51"/>
      <c r="F350" s="51"/>
      <c r="G350" s="82" t="s">
        <v>754</v>
      </c>
      <c r="H350" s="84" t="s">
        <v>947</v>
      </c>
    </row>
    <row r="351" spans="5:8" ht="14.25" thickBot="1">
      <c r="E351" s="51"/>
      <c r="F351" s="51"/>
      <c r="G351" s="83" t="s">
        <v>755</v>
      </c>
      <c r="H351" s="84" t="s">
        <v>947</v>
      </c>
    </row>
    <row r="352" spans="5:8">
      <c r="E352" s="51"/>
      <c r="F352" s="51" t="s">
        <v>433</v>
      </c>
      <c r="G352" s="78" t="s">
        <v>756</v>
      </c>
      <c r="H352" s="84" t="s">
        <v>947</v>
      </c>
    </row>
    <row r="353" spans="5:8">
      <c r="E353" s="51"/>
      <c r="F353" s="51"/>
      <c r="G353" s="82" t="s">
        <v>757</v>
      </c>
      <c r="H353" s="84" t="s">
        <v>947</v>
      </c>
    </row>
    <row r="354" spans="5:8">
      <c r="E354" s="51"/>
      <c r="F354" s="51"/>
      <c r="G354" s="82" t="s">
        <v>758</v>
      </c>
      <c r="H354" s="84" t="s">
        <v>947</v>
      </c>
    </row>
    <row r="355" spans="5:8" ht="14.25" thickBot="1">
      <c r="E355" s="51"/>
      <c r="F355" s="51"/>
      <c r="G355" s="83" t="s">
        <v>759</v>
      </c>
      <c r="H355" s="84" t="s">
        <v>947</v>
      </c>
    </row>
    <row r="356" spans="5:8">
      <c r="E356" s="51"/>
      <c r="F356" s="51" t="s">
        <v>435</v>
      </c>
      <c r="G356" s="78" t="s">
        <v>760</v>
      </c>
      <c r="H356" s="84" t="s">
        <v>947</v>
      </c>
    </row>
    <row r="357" spans="5:8">
      <c r="E357" s="51"/>
      <c r="F357" s="51"/>
      <c r="G357" s="82" t="s">
        <v>761</v>
      </c>
      <c r="H357" s="84" t="s">
        <v>947</v>
      </c>
    </row>
    <row r="358" spans="5:8" ht="14.25" thickBot="1">
      <c r="E358" s="51"/>
      <c r="F358" s="51"/>
      <c r="G358" s="83" t="s">
        <v>762</v>
      </c>
      <c r="H358" s="84" t="s">
        <v>947</v>
      </c>
    </row>
    <row r="359" spans="5:8">
      <c r="E359" s="51"/>
      <c r="F359" s="51" t="s">
        <v>437</v>
      </c>
      <c r="G359" s="78" t="s">
        <v>763</v>
      </c>
      <c r="H359" s="84" t="s">
        <v>947</v>
      </c>
    </row>
    <row r="360" spans="5:8">
      <c r="E360" s="51"/>
      <c r="F360" s="51"/>
      <c r="G360" s="82" t="s">
        <v>764</v>
      </c>
      <c r="H360" s="84" t="s">
        <v>947</v>
      </c>
    </row>
    <row r="361" spans="5:8" ht="14.25" thickBot="1">
      <c r="E361" s="51"/>
      <c r="F361" s="51"/>
      <c r="G361" s="83" t="s">
        <v>765</v>
      </c>
      <c r="H361" s="84" t="s">
        <v>947</v>
      </c>
    </row>
    <row r="362" spans="5:8">
      <c r="E362" s="51"/>
      <c r="F362" s="51" t="s">
        <v>439</v>
      </c>
      <c r="G362" s="78" t="s">
        <v>766</v>
      </c>
      <c r="H362" s="84" t="s">
        <v>947</v>
      </c>
    </row>
    <row r="363" spans="5:8">
      <c r="E363" s="51"/>
      <c r="F363" s="51"/>
      <c r="G363" s="82" t="s">
        <v>767</v>
      </c>
      <c r="H363" s="84" t="s">
        <v>947</v>
      </c>
    </row>
    <row r="364" spans="5:8">
      <c r="E364" s="51"/>
      <c r="F364" s="51"/>
      <c r="G364" s="82" t="s">
        <v>768</v>
      </c>
      <c r="H364" s="84" t="s">
        <v>947</v>
      </c>
    </row>
    <row r="365" spans="5:8">
      <c r="E365" s="51"/>
      <c r="F365" s="51"/>
      <c r="G365" s="82" t="s">
        <v>769</v>
      </c>
      <c r="H365" s="84" t="s">
        <v>947</v>
      </c>
    </row>
    <row r="366" spans="5:8" ht="14.25" thickBot="1">
      <c r="E366" s="51"/>
      <c r="F366" s="51"/>
      <c r="G366" s="83" t="s">
        <v>770</v>
      </c>
      <c r="H366" s="84" t="s">
        <v>947</v>
      </c>
    </row>
    <row r="367" spans="5:8">
      <c r="E367" s="51"/>
      <c r="F367" s="51" t="s">
        <v>441</v>
      </c>
      <c r="G367" s="78" t="s">
        <v>771</v>
      </c>
      <c r="H367" s="84" t="s">
        <v>947</v>
      </c>
    </row>
    <row r="368" spans="5:8">
      <c r="E368" s="51"/>
      <c r="F368" s="51"/>
      <c r="G368" s="82" t="s">
        <v>772</v>
      </c>
      <c r="H368" s="84" t="s">
        <v>947</v>
      </c>
    </row>
    <row r="369" spans="5:8" ht="14.25" thickBot="1">
      <c r="E369" s="51"/>
      <c r="F369" s="51"/>
      <c r="G369" s="83" t="s">
        <v>773</v>
      </c>
      <c r="H369" s="84" t="s">
        <v>947</v>
      </c>
    </row>
    <row r="370" spans="5:8">
      <c r="E370" s="51"/>
      <c r="F370" s="51" t="s">
        <v>443</v>
      </c>
      <c r="G370" s="78" t="s">
        <v>774</v>
      </c>
      <c r="H370" s="84" t="s">
        <v>947</v>
      </c>
    </row>
    <row r="371" spans="5:8">
      <c r="E371" s="51"/>
      <c r="F371" s="51"/>
      <c r="G371" s="82" t="s">
        <v>775</v>
      </c>
      <c r="H371" s="84" t="s">
        <v>947</v>
      </c>
    </row>
    <row r="372" spans="5:8">
      <c r="E372" s="51"/>
      <c r="F372" s="51"/>
      <c r="G372" s="82" t="s">
        <v>776</v>
      </c>
      <c r="H372" s="84" t="s">
        <v>947</v>
      </c>
    </row>
    <row r="373" spans="5:8" ht="14.25" thickBot="1">
      <c r="E373" s="51"/>
      <c r="F373" s="51"/>
      <c r="G373" s="83" t="s">
        <v>777</v>
      </c>
      <c r="H373" s="84" t="s">
        <v>947</v>
      </c>
    </row>
    <row r="374" spans="5:8">
      <c r="E374" s="51"/>
      <c r="F374" s="51" t="s">
        <v>445</v>
      </c>
      <c r="G374" s="78" t="s">
        <v>778</v>
      </c>
      <c r="H374" s="84" t="s">
        <v>947</v>
      </c>
    </row>
    <row r="375" spans="5:8">
      <c r="E375" s="51"/>
      <c r="F375" s="51"/>
      <c r="G375" s="82" t="s">
        <v>779</v>
      </c>
      <c r="H375" s="84" t="s">
        <v>947</v>
      </c>
    </row>
    <row r="376" spans="5:8">
      <c r="E376" s="51"/>
      <c r="F376" s="51"/>
      <c r="G376" s="82" t="s">
        <v>780</v>
      </c>
      <c r="H376" s="84" t="s">
        <v>947</v>
      </c>
    </row>
    <row r="377" spans="5:8">
      <c r="E377" s="51"/>
      <c r="F377" s="51"/>
      <c r="G377" s="82" t="s">
        <v>781</v>
      </c>
      <c r="H377" s="84" t="s">
        <v>947</v>
      </c>
    </row>
    <row r="378" spans="5:8">
      <c r="E378" s="51"/>
      <c r="F378" s="51"/>
      <c r="G378" s="82" t="s">
        <v>782</v>
      </c>
      <c r="H378" s="84" t="s">
        <v>947</v>
      </c>
    </row>
    <row r="379" spans="5:8" ht="14.25" thickBot="1">
      <c r="E379" s="51"/>
      <c r="F379" s="51"/>
      <c r="G379" s="83" t="s">
        <v>783</v>
      </c>
      <c r="H379" s="84" t="s">
        <v>947</v>
      </c>
    </row>
    <row r="380" spans="5:8">
      <c r="E380" s="51"/>
      <c r="F380" s="51" t="s">
        <v>447</v>
      </c>
      <c r="G380" s="78" t="s">
        <v>784</v>
      </c>
      <c r="H380" s="84" t="s">
        <v>947</v>
      </c>
    </row>
    <row r="381" spans="5:8">
      <c r="E381" s="51"/>
      <c r="F381" s="51"/>
      <c r="G381" s="82" t="s">
        <v>785</v>
      </c>
      <c r="H381" s="84" t="s">
        <v>947</v>
      </c>
    </row>
    <row r="382" spans="5:8" ht="14.25" thickBot="1">
      <c r="E382" s="51"/>
      <c r="F382" s="51"/>
      <c r="G382" s="83" t="s">
        <v>786</v>
      </c>
      <c r="H382" s="84" t="s">
        <v>947</v>
      </c>
    </row>
    <row r="383" spans="5:8">
      <c r="E383" s="51"/>
      <c r="F383" s="51" t="s">
        <v>449</v>
      </c>
      <c r="G383" s="78" t="s">
        <v>787</v>
      </c>
      <c r="H383" s="84" t="s">
        <v>947</v>
      </c>
    </row>
    <row r="384" spans="5:8">
      <c r="E384" s="51"/>
      <c r="F384" s="51"/>
      <c r="G384" s="82" t="s">
        <v>788</v>
      </c>
      <c r="H384" s="84" t="s">
        <v>947</v>
      </c>
    </row>
    <row r="385" spans="5:8">
      <c r="E385" s="51"/>
      <c r="F385" s="51"/>
      <c r="G385" s="82" t="s">
        <v>789</v>
      </c>
      <c r="H385" s="84" t="s">
        <v>947</v>
      </c>
    </row>
    <row r="386" spans="5:8">
      <c r="E386" s="51"/>
      <c r="F386" s="51"/>
      <c r="G386" s="82" t="s">
        <v>790</v>
      </c>
      <c r="H386" s="84" t="s">
        <v>947</v>
      </c>
    </row>
    <row r="387" spans="5:8" ht="14.25" thickBot="1">
      <c r="E387" s="51"/>
      <c r="F387" s="51"/>
      <c r="G387" s="83" t="s">
        <v>791</v>
      </c>
      <c r="H387" s="84" t="s">
        <v>947</v>
      </c>
    </row>
    <row r="388" spans="5:8">
      <c r="E388" s="51"/>
      <c r="F388" s="51" t="s">
        <v>451</v>
      </c>
      <c r="G388" s="78" t="s">
        <v>792</v>
      </c>
      <c r="H388" s="84" t="s">
        <v>947</v>
      </c>
    </row>
    <row r="389" spans="5:8">
      <c r="E389" s="51"/>
      <c r="F389" s="51"/>
      <c r="G389" s="82" t="s">
        <v>793</v>
      </c>
      <c r="H389" s="84" t="s">
        <v>947</v>
      </c>
    </row>
    <row r="390" spans="5:8">
      <c r="E390" s="51"/>
      <c r="F390" s="51"/>
      <c r="G390" s="82" t="s">
        <v>794</v>
      </c>
      <c r="H390" s="84" t="s">
        <v>947</v>
      </c>
    </row>
    <row r="391" spans="5:8">
      <c r="E391" s="51"/>
      <c r="F391" s="51"/>
      <c r="G391" s="82" t="s">
        <v>795</v>
      </c>
      <c r="H391" s="84" t="s">
        <v>947</v>
      </c>
    </row>
    <row r="392" spans="5:8">
      <c r="E392" s="51"/>
      <c r="F392" s="51"/>
      <c r="G392" s="82" t="s">
        <v>796</v>
      </c>
      <c r="H392" s="84" t="s">
        <v>947</v>
      </c>
    </row>
    <row r="393" spans="5:8">
      <c r="E393" s="51"/>
      <c r="F393" s="51"/>
      <c r="G393" s="82" t="s">
        <v>797</v>
      </c>
      <c r="H393" s="84" t="s">
        <v>947</v>
      </c>
    </row>
    <row r="394" spans="5:8" ht="14.25" thickBot="1">
      <c r="E394" s="51"/>
      <c r="F394" s="51"/>
      <c r="G394" s="83" t="s">
        <v>798</v>
      </c>
      <c r="H394" s="84" t="s">
        <v>947</v>
      </c>
    </row>
    <row r="395" spans="5:8">
      <c r="E395" s="51"/>
      <c r="F395" s="51" t="s">
        <v>453</v>
      </c>
      <c r="G395" s="78" t="s">
        <v>799</v>
      </c>
      <c r="H395" s="84" t="s">
        <v>947</v>
      </c>
    </row>
    <row r="396" spans="5:8">
      <c r="E396" s="51"/>
      <c r="F396" s="51"/>
      <c r="G396" s="82" t="s">
        <v>800</v>
      </c>
      <c r="H396" s="84" t="s">
        <v>947</v>
      </c>
    </row>
    <row r="397" spans="5:8" ht="14.25" thickBot="1">
      <c r="E397" s="51"/>
      <c r="F397" s="51"/>
      <c r="G397" s="83" t="s">
        <v>801</v>
      </c>
      <c r="H397" s="84" t="s">
        <v>947</v>
      </c>
    </row>
    <row r="398" spans="5:8">
      <c r="E398" s="51"/>
      <c r="F398" s="51" t="s">
        <v>455</v>
      </c>
      <c r="G398" s="78" t="s">
        <v>802</v>
      </c>
      <c r="H398" s="84" t="s">
        <v>947</v>
      </c>
    </row>
    <row r="399" spans="5:8">
      <c r="E399" s="51"/>
      <c r="F399" s="51"/>
      <c r="G399" s="82" t="s">
        <v>803</v>
      </c>
      <c r="H399" s="84" t="s">
        <v>947</v>
      </c>
    </row>
    <row r="400" spans="5:8">
      <c r="E400" s="51"/>
      <c r="F400" s="51"/>
      <c r="G400" s="82" t="s">
        <v>804</v>
      </c>
      <c r="H400" s="84" t="s">
        <v>947</v>
      </c>
    </row>
    <row r="401" spans="5:8">
      <c r="E401" s="51"/>
      <c r="F401" s="51"/>
      <c r="G401" s="82" t="s">
        <v>805</v>
      </c>
      <c r="H401" s="84" t="s">
        <v>947</v>
      </c>
    </row>
    <row r="402" spans="5:8">
      <c r="E402" s="51"/>
      <c r="F402" s="51"/>
      <c r="G402" s="82" t="s">
        <v>806</v>
      </c>
      <c r="H402" s="84" t="s">
        <v>947</v>
      </c>
    </row>
    <row r="403" spans="5:8">
      <c r="E403" s="51"/>
      <c r="F403" s="51"/>
      <c r="G403" s="82" t="s">
        <v>807</v>
      </c>
      <c r="H403" s="84" t="s">
        <v>947</v>
      </c>
    </row>
    <row r="404" spans="5:8">
      <c r="E404" s="51"/>
      <c r="F404" s="51"/>
      <c r="G404" s="82" t="s">
        <v>808</v>
      </c>
      <c r="H404" s="84" t="s">
        <v>947</v>
      </c>
    </row>
    <row r="405" spans="5:8">
      <c r="E405" s="51"/>
      <c r="F405" s="51"/>
      <c r="G405" s="82" t="s">
        <v>809</v>
      </c>
      <c r="H405" s="84" t="s">
        <v>947</v>
      </c>
    </row>
    <row r="406" spans="5:8">
      <c r="E406" s="51"/>
      <c r="F406" s="51"/>
      <c r="G406" s="82" t="s">
        <v>810</v>
      </c>
      <c r="H406" s="84" t="s">
        <v>947</v>
      </c>
    </row>
    <row r="407" spans="5:8" ht="14.25" thickBot="1">
      <c r="E407" s="51"/>
      <c r="F407" s="51"/>
      <c r="G407" s="83" t="s">
        <v>811</v>
      </c>
      <c r="H407" s="84" t="s">
        <v>947</v>
      </c>
    </row>
    <row r="408" spans="5:8">
      <c r="E408" s="51"/>
      <c r="F408" s="51" t="s">
        <v>457</v>
      </c>
      <c r="G408" s="78" t="s">
        <v>812</v>
      </c>
      <c r="H408" s="84" t="s">
        <v>947</v>
      </c>
    </row>
    <row r="409" spans="5:8" ht="14.25" thickBot="1">
      <c r="E409" s="51"/>
      <c r="F409" s="51"/>
      <c r="G409" s="83" t="s">
        <v>813</v>
      </c>
      <c r="H409" s="84" t="s">
        <v>947</v>
      </c>
    </row>
    <row r="410" spans="5:8">
      <c r="E410" s="51"/>
      <c r="F410" s="51" t="s">
        <v>459</v>
      </c>
      <c r="G410" s="78" t="s">
        <v>814</v>
      </c>
      <c r="H410" s="84" t="s">
        <v>947</v>
      </c>
    </row>
    <row r="411" spans="5:8">
      <c r="E411" s="51"/>
      <c r="F411" s="51"/>
      <c r="G411" s="82" t="s">
        <v>815</v>
      </c>
      <c r="H411" s="84" t="s">
        <v>947</v>
      </c>
    </row>
    <row r="412" spans="5:8">
      <c r="E412" s="51"/>
      <c r="F412" s="51"/>
      <c r="G412" s="82" t="s">
        <v>816</v>
      </c>
      <c r="H412" s="84" t="s">
        <v>947</v>
      </c>
    </row>
    <row r="413" spans="5:8">
      <c r="E413" s="51"/>
      <c r="F413" s="51"/>
      <c r="G413" s="82" t="s">
        <v>817</v>
      </c>
      <c r="H413" s="84" t="s">
        <v>947</v>
      </c>
    </row>
    <row r="414" spans="5:8">
      <c r="E414" s="51"/>
      <c r="F414" s="51"/>
      <c r="G414" s="82" t="s">
        <v>818</v>
      </c>
      <c r="H414" s="84" t="s">
        <v>947</v>
      </c>
    </row>
    <row r="415" spans="5:8">
      <c r="E415" s="51"/>
      <c r="F415" s="51"/>
      <c r="G415" s="82" t="s">
        <v>819</v>
      </c>
      <c r="H415" s="84" t="s">
        <v>947</v>
      </c>
    </row>
    <row r="416" spans="5:8">
      <c r="E416" s="51"/>
      <c r="F416" s="51"/>
      <c r="G416" s="82" t="s">
        <v>820</v>
      </c>
      <c r="H416" s="84" t="s">
        <v>947</v>
      </c>
    </row>
    <row r="417" spans="5:8" ht="14.25" thickBot="1">
      <c r="E417" s="51"/>
      <c r="F417" s="51"/>
      <c r="G417" s="83" t="s">
        <v>821</v>
      </c>
      <c r="H417" s="84" t="s">
        <v>947</v>
      </c>
    </row>
    <row r="418" spans="5:8">
      <c r="E418" s="51"/>
      <c r="F418" s="51" t="s">
        <v>461</v>
      </c>
      <c r="G418" s="78" t="s">
        <v>822</v>
      </c>
      <c r="H418" s="84" t="s">
        <v>947</v>
      </c>
    </row>
    <row r="419" spans="5:8">
      <c r="E419" s="51"/>
      <c r="F419" s="51"/>
      <c r="G419" s="82" t="s">
        <v>823</v>
      </c>
      <c r="H419" s="84" t="s">
        <v>947</v>
      </c>
    </row>
    <row r="420" spans="5:8">
      <c r="E420" s="51"/>
      <c r="F420" s="51"/>
      <c r="G420" s="82" t="s">
        <v>824</v>
      </c>
      <c r="H420" s="84" t="s">
        <v>947</v>
      </c>
    </row>
    <row r="421" spans="5:8">
      <c r="E421" s="51"/>
      <c r="F421" s="51"/>
      <c r="G421" s="82" t="s">
        <v>825</v>
      </c>
      <c r="H421" s="84" t="s">
        <v>947</v>
      </c>
    </row>
    <row r="422" spans="5:8" ht="14.25" thickBot="1">
      <c r="E422" s="51"/>
      <c r="F422" s="51"/>
      <c r="G422" s="83" t="s">
        <v>826</v>
      </c>
      <c r="H422" s="84" t="s">
        <v>947</v>
      </c>
    </row>
    <row r="423" spans="5:8">
      <c r="E423" s="51"/>
      <c r="F423" s="51" t="s">
        <v>463</v>
      </c>
      <c r="G423" s="78" t="s">
        <v>827</v>
      </c>
      <c r="H423" s="84" t="s">
        <v>947</v>
      </c>
    </row>
    <row r="424" spans="5:8">
      <c r="E424" s="51"/>
      <c r="F424" s="51"/>
      <c r="G424" s="82" t="s">
        <v>828</v>
      </c>
      <c r="H424" s="84" t="s">
        <v>947</v>
      </c>
    </row>
    <row r="425" spans="5:8">
      <c r="E425" s="51"/>
      <c r="F425" s="51"/>
      <c r="G425" s="82" t="s">
        <v>829</v>
      </c>
      <c r="H425" s="84" t="s">
        <v>947</v>
      </c>
    </row>
    <row r="426" spans="5:8">
      <c r="E426" s="51"/>
      <c r="F426" s="51"/>
      <c r="G426" s="82" t="s">
        <v>830</v>
      </c>
      <c r="H426" s="84" t="s">
        <v>947</v>
      </c>
    </row>
    <row r="427" spans="5:8">
      <c r="E427" s="51"/>
      <c r="F427" s="51"/>
      <c r="G427" s="82" t="s">
        <v>831</v>
      </c>
      <c r="H427" s="84" t="s">
        <v>947</v>
      </c>
    </row>
    <row r="428" spans="5:8">
      <c r="E428" s="51"/>
      <c r="F428" s="51"/>
      <c r="G428" s="82" t="s">
        <v>832</v>
      </c>
      <c r="H428" s="84" t="s">
        <v>947</v>
      </c>
    </row>
    <row r="429" spans="5:8">
      <c r="E429" s="51"/>
      <c r="F429" s="51"/>
      <c r="G429" s="82" t="s">
        <v>833</v>
      </c>
      <c r="H429" s="84" t="s">
        <v>947</v>
      </c>
    </row>
    <row r="430" spans="5:8">
      <c r="E430" s="51"/>
      <c r="F430" s="51"/>
      <c r="G430" s="82" t="s">
        <v>834</v>
      </c>
      <c r="H430" s="84" t="s">
        <v>947</v>
      </c>
    </row>
    <row r="431" spans="5:8" ht="14.25" thickBot="1">
      <c r="E431" s="51"/>
      <c r="F431" s="51"/>
      <c r="G431" s="83" t="s">
        <v>835</v>
      </c>
      <c r="H431" s="84" t="s">
        <v>947</v>
      </c>
    </row>
    <row r="432" spans="5:8">
      <c r="E432" s="51"/>
      <c r="F432" s="51" t="s">
        <v>465</v>
      </c>
      <c r="G432" s="78" t="s">
        <v>836</v>
      </c>
      <c r="H432" s="84" t="s">
        <v>947</v>
      </c>
    </row>
    <row r="433" spans="5:8">
      <c r="E433" s="51"/>
      <c r="F433" s="51"/>
      <c r="G433" s="82" t="s">
        <v>837</v>
      </c>
      <c r="H433" s="84" t="s">
        <v>947</v>
      </c>
    </row>
    <row r="434" spans="5:8" ht="14.25" thickBot="1">
      <c r="E434" s="51"/>
      <c r="F434" s="51"/>
      <c r="G434" s="83" t="s">
        <v>838</v>
      </c>
      <c r="H434" s="84" t="s">
        <v>947</v>
      </c>
    </row>
    <row r="435" spans="5:8">
      <c r="E435" s="51"/>
      <c r="F435" s="51" t="s">
        <v>467</v>
      </c>
      <c r="G435" s="78" t="s">
        <v>839</v>
      </c>
      <c r="H435" s="84" t="s">
        <v>947</v>
      </c>
    </row>
    <row r="436" spans="5:8">
      <c r="E436" s="51"/>
      <c r="F436" s="51"/>
      <c r="G436" s="82" t="s">
        <v>840</v>
      </c>
      <c r="H436" s="84" t="s">
        <v>947</v>
      </c>
    </row>
    <row r="437" spans="5:8">
      <c r="E437" s="51"/>
      <c r="F437" s="51"/>
      <c r="G437" s="82" t="s">
        <v>841</v>
      </c>
      <c r="H437" s="84" t="s">
        <v>947</v>
      </c>
    </row>
    <row r="438" spans="5:8">
      <c r="E438" s="51"/>
      <c r="F438" s="51"/>
      <c r="G438" s="82" t="s">
        <v>842</v>
      </c>
      <c r="H438" s="84" t="s">
        <v>947</v>
      </c>
    </row>
    <row r="439" spans="5:8">
      <c r="E439" s="51"/>
      <c r="F439" s="51"/>
      <c r="G439" s="82" t="s">
        <v>843</v>
      </c>
      <c r="H439" s="84" t="s">
        <v>947</v>
      </c>
    </row>
    <row r="440" spans="5:8">
      <c r="E440" s="51"/>
      <c r="F440" s="51"/>
      <c r="G440" s="82" t="s">
        <v>844</v>
      </c>
      <c r="H440" s="84" t="s">
        <v>947</v>
      </c>
    </row>
    <row r="441" spans="5:8" ht="14.25" thickBot="1">
      <c r="E441" s="51"/>
      <c r="F441" s="51"/>
      <c r="G441" s="83" t="s">
        <v>845</v>
      </c>
      <c r="H441" s="84" t="s">
        <v>947</v>
      </c>
    </row>
    <row r="442" spans="5:8">
      <c r="E442" s="51"/>
      <c r="F442" s="51" t="s">
        <v>469</v>
      </c>
      <c r="G442" s="78" t="s">
        <v>846</v>
      </c>
      <c r="H442" s="84" t="s">
        <v>947</v>
      </c>
    </row>
    <row r="443" spans="5:8">
      <c r="E443" s="51"/>
      <c r="F443" s="51"/>
      <c r="G443" s="82" t="s">
        <v>847</v>
      </c>
      <c r="H443" s="84" t="s">
        <v>947</v>
      </c>
    </row>
    <row r="444" spans="5:8">
      <c r="E444" s="51"/>
      <c r="F444" s="51"/>
      <c r="G444" s="82" t="s">
        <v>848</v>
      </c>
      <c r="H444" s="84" t="s">
        <v>947</v>
      </c>
    </row>
    <row r="445" spans="5:8">
      <c r="E445" s="51"/>
      <c r="F445" s="51"/>
      <c r="G445" s="82" t="s">
        <v>849</v>
      </c>
      <c r="H445" s="84" t="s">
        <v>947</v>
      </c>
    </row>
    <row r="446" spans="5:8">
      <c r="E446" s="51"/>
      <c r="F446" s="51"/>
      <c r="G446" s="82" t="s">
        <v>850</v>
      </c>
      <c r="H446" s="84" t="s">
        <v>947</v>
      </c>
    </row>
    <row r="447" spans="5:8">
      <c r="E447" s="51"/>
      <c r="F447" s="51"/>
      <c r="G447" s="82" t="s">
        <v>851</v>
      </c>
      <c r="H447" s="84" t="s">
        <v>947</v>
      </c>
    </row>
    <row r="448" spans="5:8">
      <c r="E448" s="51"/>
      <c r="F448" s="51"/>
      <c r="G448" s="82" t="s">
        <v>852</v>
      </c>
      <c r="H448" s="84" t="s">
        <v>947</v>
      </c>
    </row>
    <row r="449" spans="5:8" ht="14.25" thickBot="1">
      <c r="E449" s="51"/>
      <c r="F449" s="51"/>
      <c r="G449" s="83" t="s">
        <v>853</v>
      </c>
      <c r="H449" s="84" t="s">
        <v>947</v>
      </c>
    </row>
    <row r="450" spans="5:8">
      <c r="E450" s="51"/>
      <c r="F450" s="51" t="s">
        <v>471</v>
      </c>
      <c r="G450" s="78" t="s">
        <v>854</v>
      </c>
      <c r="H450" s="84" t="s">
        <v>947</v>
      </c>
    </row>
    <row r="451" spans="5:8">
      <c r="E451" s="51"/>
      <c r="F451" s="51"/>
      <c r="G451" s="82" t="s">
        <v>855</v>
      </c>
      <c r="H451" s="84" t="s">
        <v>947</v>
      </c>
    </row>
    <row r="452" spans="5:8">
      <c r="E452" s="51"/>
      <c r="F452" s="51"/>
      <c r="G452" s="82" t="s">
        <v>856</v>
      </c>
      <c r="H452" s="84" t="s">
        <v>947</v>
      </c>
    </row>
    <row r="453" spans="5:8">
      <c r="E453" s="51"/>
      <c r="F453" s="51"/>
      <c r="G453" s="82" t="s">
        <v>857</v>
      </c>
      <c r="H453" s="84" t="s">
        <v>947</v>
      </c>
    </row>
    <row r="454" spans="5:8">
      <c r="E454" s="51"/>
      <c r="F454" s="51"/>
      <c r="G454" s="82" t="s">
        <v>858</v>
      </c>
      <c r="H454" s="84" t="s">
        <v>947</v>
      </c>
    </row>
    <row r="455" spans="5:8">
      <c r="E455" s="51"/>
      <c r="F455" s="51"/>
      <c r="G455" s="82" t="s">
        <v>859</v>
      </c>
      <c r="H455" s="84" t="s">
        <v>947</v>
      </c>
    </row>
    <row r="456" spans="5:8">
      <c r="E456" s="51"/>
      <c r="F456" s="51"/>
      <c r="G456" s="82" t="s">
        <v>860</v>
      </c>
      <c r="H456" s="84" t="s">
        <v>947</v>
      </c>
    </row>
    <row r="457" spans="5:8" ht="14.25" thickBot="1">
      <c r="E457" s="51"/>
      <c r="F457" s="51"/>
      <c r="G457" s="83" t="s">
        <v>861</v>
      </c>
      <c r="H457" s="84" t="s">
        <v>947</v>
      </c>
    </row>
    <row r="458" spans="5:8">
      <c r="E458" s="51"/>
      <c r="F458" s="51" t="s">
        <v>473</v>
      </c>
      <c r="G458" s="78" t="s">
        <v>862</v>
      </c>
      <c r="H458" s="84" t="s">
        <v>947</v>
      </c>
    </row>
    <row r="459" spans="5:8">
      <c r="E459" s="51"/>
      <c r="F459" s="51"/>
      <c r="G459" s="82" t="s">
        <v>863</v>
      </c>
      <c r="H459" s="84" t="s">
        <v>947</v>
      </c>
    </row>
    <row r="460" spans="5:8">
      <c r="E460" s="51"/>
      <c r="F460" s="51"/>
      <c r="G460" s="82" t="s">
        <v>864</v>
      </c>
      <c r="H460" s="84" t="s">
        <v>947</v>
      </c>
    </row>
    <row r="461" spans="5:8">
      <c r="E461" s="51"/>
      <c r="F461" s="51"/>
      <c r="G461" s="82" t="s">
        <v>865</v>
      </c>
      <c r="H461" s="84" t="s">
        <v>947</v>
      </c>
    </row>
    <row r="462" spans="5:8">
      <c r="E462" s="51"/>
      <c r="F462" s="51"/>
      <c r="G462" s="82" t="s">
        <v>866</v>
      </c>
      <c r="H462" s="84" t="s">
        <v>947</v>
      </c>
    </row>
    <row r="463" spans="5:8">
      <c r="E463" s="51"/>
      <c r="F463" s="51"/>
      <c r="G463" s="82" t="s">
        <v>867</v>
      </c>
      <c r="H463" s="84" t="s">
        <v>947</v>
      </c>
    </row>
    <row r="464" spans="5:8">
      <c r="E464" s="51"/>
      <c r="F464" s="51"/>
      <c r="G464" s="82" t="s">
        <v>868</v>
      </c>
      <c r="H464" s="84" t="s">
        <v>947</v>
      </c>
    </row>
    <row r="465" spans="5:8">
      <c r="E465" s="51"/>
      <c r="F465" s="51"/>
      <c r="G465" s="82" t="s">
        <v>869</v>
      </c>
      <c r="H465" s="84" t="s">
        <v>947</v>
      </c>
    </row>
    <row r="466" spans="5:8">
      <c r="E466" s="51"/>
      <c r="F466" s="51"/>
      <c r="G466" s="82" t="s">
        <v>870</v>
      </c>
      <c r="H466" s="84" t="s">
        <v>947</v>
      </c>
    </row>
    <row r="467" spans="5:8" ht="14.25" thickBot="1">
      <c r="E467" s="51"/>
      <c r="F467" s="51"/>
      <c r="G467" s="83" t="s">
        <v>871</v>
      </c>
      <c r="H467" s="84" t="s">
        <v>947</v>
      </c>
    </row>
    <row r="468" spans="5:8">
      <c r="E468" s="51"/>
      <c r="F468" s="51" t="s">
        <v>475</v>
      </c>
      <c r="G468" s="78" t="s">
        <v>872</v>
      </c>
      <c r="H468" s="84" t="s">
        <v>947</v>
      </c>
    </row>
    <row r="469" spans="5:8">
      <c r="E469" s="51"/>
      <c r="F469" s="51"/>
      <c r="G469" s="82" t="s">
        <v>873</v>
      </c>
      <c r="H469" s="84" t="s">
        <v>947</v>
      </c>
    </row>
    <row r="470" spans="5:8">
      <c r="E470" s="51"/>
      <c r="F470" s="51"/>
      <c r="G470" s="82" t="s">
        <v>874</v>
      </c>
      <c r="H470" s="84" t="s">
        <v>947</v>
      </c>
    </row>
    <row r="471" spans="5:8">
      <c r="E471" s="51"/>
      <c r="F471" s="51"/>
      <c r="G471" s="82" t="s">
        <v>875</v>
      </c>
      <c r="H471" s="84" t="s">
        <v>947</v>
      </c>
    </row>
    <row r="472" spans="5:8">
      <c r="E472" s="51"/>
      <c r="F472" s="51"/>
      <c r="G472" s="82" t="s">
        <v>876</v>
      </c>
      <c r="H472" s="84" t="s">
        <v>947</v>
      </c>
    </row>
    <row r="473" spans="5:8" ht="14.25" thickBot="1">
      <c r="E473" s="51"/>
      <c r="F473" s="51"/>
      <c r="G473" s="83" t="s">
        <v>877</v>
      </c>
      <c r="H473" s="84" t="s">
        <v>947</v>
      </c>
    </row>
    <row r="474" spans="5:8">
      <c r="E474" s="51"/>
      <c r="F474" s="51" t="s">
        <v>477</v>
      </c>
      <c r="G474" s="78" t="s">
        <v>878</v>
      </c>
      <c r="H474" s="84" t="s">
        <v>947</v>
      </c>
    </row>
    <row r="475" spans="5:8">
      <c r="E475" s="51"/>
      <c r="F475" s="51"/>
      <c r="G475" s="82" t="s">
        <v>879</v>
      </c>
      <c r="H475" s="84" t="s">
        <v>947</v>
      </c>
    </row>
    <row r="476" spans="5:8">
      <c r="E476" s="51"/>
      <c r="F476" s="51"/>
      <c r="G476" s="82" t="s">
        <v>880</v>
      </c>
      <c r="H476" s="84" t="s">
        <v>947</v>
      </c>
    </row>
    <row r="477" spans="5:8">
      <c r="E477" s="51"/>
      <c r="F477" s="51"/>
      <c r="G477" s="82" t="s">
        <v>881</v>
      </c>
      <c r="H477" s="84" t="s">
        <v>947</v>
      </c>
    </row>
    <row r="478" spans="5:8">
      <c r="E478" s="51"/>
      <c r="F478" s="51"/>
      <c r="G478" s="82" t="s">
        <v>882</v>
      </c>
      <c r="H478" s="84" t="s">
        <v>947</v>
      </c>
    </row>
    <row r="479" spans="5:8">
      <c r="E479" s="51"/>
      <c r="F479" s="51"/>
      <c r="G479" s="82" t="s">
        <v>883</v>
      </c>
      <c r="H479" s="84" t="s">
        <v>947</v>
      </c>
    </row>
    <row r="480" spans="5:8" ht="14.25" thickBot="1">
      <c r="E480" s="51"/>
      <c r="F480" s="51"/>
      <c r="G480" s="83" t="s">
        <v>884</v>
      </c>
      <c r="H480" s="84" t="s">
        <v>947</v>
      </c>
    </row>
    <row r="481" spans="5:8">
      <c r="E481" s="51"/>
      <c r="F481" s="51" t="s">
        <v>479</v>
      </c>
      <c r="G481" s="78" t="s">
        <v>885</v>
      </c>
      <c r="H481" s="84" t="s">
        <v>947</v>
      </c>
    </row>
    <row r="482" spans="5:8">
      <c r="E482" s="51"/>
      <c r="F482" s="51"/>
      <c r="G482" s="82" t="s">
        <v>886</v>
      </c>
      <c r="H482" s="84" t="s">
        <v>947</v>
      </c>
    </row>
    <row r="483" spans="5:8">
      <c r="E483" s="51"/>
      <c r="F483" s="51"/>
      <c r="G483" s="82" t="s">
        <v>887</v>
      </c>
      <c r="H483" s="84" t="s">
        <v>947</v>
      </c>
    </row>
    <row r="484" spans="5:8" ht="14.25" thickBot="1">
      <c r="E484" s="51"/>
      <c r="F484" s="51"/>
      <c r="G484" s="83" t="s">
        <v>888</v>
      </c>
      <c r="H484" s="84" t="s">
        <v>947</v>
      </c>
    </row>
    <row r="485" spans="5:8">
      <c r="E485" s="51"/>
      <c r="F485" s="51" t="s">
        <v>481</v>
      </c>
      <c r="G485" s="78" t="s">
        <v>889</v>
      </c>
      <c r="H485" s="84" t="s">
        <v>947</v>
      </c>
    </row>
    <row r="486" spans="5:8">
      <c r="E486" s="51"/>
      <c r="F486" s="51"/>
      <c r="G486" s="82" t="s">
        <v>890</v>
      </c>
      <c r="H486" s="84" t="s">
        <v>947</v>
      </c>
    </row>
    <row r="487" spans="5:8">
      <c r="E487" s="51"/>
      <c r="F487" s="51"/>
      <c r="G487" s="82" t="s">
        <v>891</v>
      </c>
      <c r="H487" s="84" t="s">
        <v>947</v>
      </c>
    </row>
    <row r="488" spans="5:8">
      <c r="E488" s="51"/>
      <c r="F488" s="51"/>
      <c r="G488" s="82" t="s">
        <v>892</v>
      </c>
      <c r="H488" s="84" t="s">
        <v>947</v>
      </c>
    </row>
    <row r="489" spans="5:8">
      <c r="E489" s="51"/>
      <c r="F489" s="51"/>
      <c r="G489" s="82" t="s">
        <v>893</v>
      </c>
      <c r="H489" s="84" t="s">
        <v>947</v>
      </c>
    </row>
    <row r="490" spans="5:8">
      <c r="E490" s="51"/>
      <c r="F490" s="51"/>
      <c r="G490" s="82" t="s">
        <v>894</v>
      </c>
      <c r="H490" s="84" t="s">
        <v>947</v>
      </c>
    </row>
    <row r="491" spans="5:8" ht="14.25" thickBot="1">
      <c r="E491" s="51"/>
      <c r="F491" s="51"/>
      <c r="G491" s="83" t="s">
        <v>895</v>
      </c>
      <c r="H491" s="84" t="s">
        <v>947</v>
      </c>
    </row>
    <row r="492" spans="5:8">
      <c r="E492" s="51"/>
      <c r="F492" s="51" t="s">
        <v>483</v>
      </c>
      <c r="G492" s="78" t="s">
        <v>896</v>
      </c>
      <c r="H492" s="84" t="s">
        <v>947</v>
      </c>
    </row>
    <row r="493" spans="5:8">
      <c r="E493" s="51"/>
      <c r="F493" s="51"/>
      <c r="G493" s="82" t="s">
        <v>897</v>
      </c>
      <c r="H493" s="84" t="s">
        <v>947</v>
      </c>
    </row>
    <row r="494" spans="5:8" ht="14.25" thickBot="1">
      <c r="E494" s="51"/>
      <c r="F494" s="51"/>
      <c r="G494" s="83" t="s">
        <v>898</v>
      </c>
      <c r="H494" s="84" t="s">
        <v>947</v>
      </c>
    </row>
    <row r="495" spans="5:8">
      <c r="E495" s="51"/>
      <c r="F495" s="51" t="s">
        <v>485</v>
      </c>
      <c r="G495" s="78" t="s">
        <v>899</v>
      </c>
      <c r="H495" s="84" t="s">
        <v>947</v>
      </c>
    </row>
    <row r="496" spans="5:8">
      <c r="E496" s="51"/>
      <c r="F496" s="51"/>
      <c r="G496" s="82" t="s">
        <v>900</v>
      </c>
      <c r="H496" s="84" t="s">
        <v>947</v>
      </c>
    </row>
    <row r="497" spans="5:8" ht="14.25" thickBot="1">
      <c r="E497" s="51"/>
      <c r="F497" s="51"/>
      <c r="G497" s="83" t="s">
        <v>901</v>
      </c>
      <c r="H497" s="84" t="s">
        <v>947</v>
      </c>
    </row>
    <row r="498" spans="5:8">
      <c r="E498" s="51"/>
      <c r="F498" s="51" t="s">
        <v>487</v>
      </c>
      <c r="G498" s="78" t="s">
        <v>902</v>
      </c>
      <c r="H498" s="84" t="s">
        <v>947</v>
      </c>
    </row>
    <row r="499" spans="5:8">
      <c r="E499" s="51"/>
      <c r="F499" s="51"/>
      <c r="G499" s="82" t="s">
        <v>903</v>
      </c>
      <c r="H499" s="84" t="s">
        <v>947</v>
      </c>
    </row>
    <row r="500" spans="5:8">
      <c r="E500" s="51"/>
      <c r="F500" s="51"/>
      <c r="G500" s="82" t="s">
        <v>904</v>
      </c>
      <c r="H500" s="84" t="s">
        <v>947</v>
      </c>
    </row>
    <row r="501" spans="5:8" ht="14.25" thickBot="1">
      <c r="E501" s="51"/>
      <c r="F501" s="51"/>
      <c r="G501" s="83" t="s">
        <v>905</v>
      </c>
      <c r="H501" s="84" t="s">
        <v>947</v>
      </c>
    </row>
    <row r="502" spans="5:8">
      <c r="E502" s="51"/>
      <c r="F502" s="51" t="s">
        <v>489</v>
      </c>
      <c r="G502" s="78" t="s">
        <v>906</v>
      </c>
      <c r="H502" s="84" t="s">
        <v>947</v>
      </c>
    </row>
    <row r="503" spans="5:8" ht="14.25" thickBot="1">
      <c r="E503" s="51"/>
      <c r="F503" s="51"/>
      <c r="G503" s="83" t="s">
        <v>907</v>
      </c>
      <c r="H503" s="84" t="s">
        <v>947</v>
      </c>
    </row>
    <row r="504" spans="5:8">
      <c r="E504" s="51"/>
      <c r="F504" s="51" t="s">
        <v>491</v>
      </c>
      <c r="G504" s="78" t="s">
        <v>908</v>
      </c>
      <c r="H504" s="84" t="s">
        <v>947</v>
      </c>
    </row>
    <row r="505" spans="5:8">
      <c r="E505" s="51"/>
      <c r="F505" s="51"/>
      <c r="G505" s="82" t="s">
        <v>909</v>
      </c>
      <c r="H505" s="84" t="s">
        <v>947</v>
      </c>
    </row>
    <row r="506" spans="5:8">
      <c r="E506" s="51"/>
      <c r="F506" s="51"/>
      <c r="G506" s="82" t="s">
        <v>910</v>
      </c>
      <c r="H506" s="84" t="s">
        <v>947</v>
      </c>
    </row>
    <row r="507" spans="5:8">
      <c r="E507" s="51"/>
      <c r="F507" s="51"/>
      <c r="G507" s="82" t="s">
        <v>911</v>
      </c>
      <c r="H507" s="84" t="s">
        <v>947</v>
      </c>
    </row>
    <row r="508" spans="5:8" ht="14.25" thickBot="1">
      <c r="E508" s="51"/>
      <c r="F508" s="51"/>
      <c r="G508" s="83" t="s">
        <v>912</v>
      </c>
      <c r="H508" s="84" t="s">
        <v>947</v>
      </c>
    </row>
    <row r="509" spans="5:8">
      <c r="E509" s="51"/>
      <c r="F509" s="51" t="s">
        <v>493</v>
      </c>
      <c r="G509" s="78" t="s">
        <v>913</v>
      </c>
      <c r="H509" s="84" t="s">
        <v>947</v>
      </c>
    </row>
    <row r="510" spans="5:8">
      <c r="E510" s="51"/>
      <c r="F510" s="51"/>
      <c r="G510" s="82" t="s">
        <v>914</v>
      </c>
      <c r="H510" s="84" t="s">
        <v>947</v>
      </c>
    </row>
    <row r="511" spans="5:8" ht="14.25" thickBot="1">
      <c r="E511" s="51"/>
      <c r="F511" s="51"/>
      <c r="G511" s="83" t="s">
        <v>915</v>
      </c>
      <c r="H511" s="84" t="s">
        <v>947</v>
      </c>
    </row>
    <row r="512" spans="5:8">
      <c r="E512" s="51"/>
      <c r="F512" s="51" t="s">
        <v>495</v>
      </c>
      <c r="G512" s="78" t="s">
        <v>916</v>
      </c>
      <c r="H512" s="84" t="s">
        <v>947</v>
      </c>
    </row>
    <row r="513" spans="5:8">
      <c r="E513" s="51"/>
      <c r="F513" s="51"/>
      <c r="G513" s="82" t="s">
        <v>917</v>
      </c>
      <c r="H513" s="84" t="s">
        <v>947</v>
      </c>
    </row>
    <row r="514" spans="5:8">
      <c r="E514" s="51"/>
      <c r="F514" s="51"/>
      <c r="G514" s="82" t="s">
        <v>918</v>
      </c>
      <c r="H514" s="84" t="s">
        <v>947</v>
      </c>
    </row>
    <row r="515" spans="5:8">
      <c r="E515" s="51"/>
      <c r="F515" s="51"/>
      <c r="G515" s="82" t="s">
        <v>919</v>
      </c>
      <c r="H515" s="84" t="s">
        <v>947</v>
      </c>
    </row>
    <row r="516" spans="5:8" ht="14.25" thickBot="1">
      <c r="E516" s="51"/>
      <c r="F516" s="51"/>
      <c r="G516" s="83" t="s">
        <v>920</v>
      </c>
      <c r="H516" s="84" t="s">
        <v>947</v>
      </c>
    </row>
    <row r="517" spans="5:8">
      <c r="E517" s="51"/>
      <c r="F517" s="51" t="s">
        <v>497</v>
      </c>
      <c r="G517" s="78" t="s">
        <v>921</v>
      </c>
      <c r="H517" s="84" t="s">
        <v>947</v>
      </c>
    </row>
    <row r="518" spans="5:8">
      <c r="E518" s="51"/>
      <c r="F518" s="51"/>
      <c r="G518" s="82" t="s">
        <v>922</v>
      </c>
      <c r="H518" s="84" t="s">
        <v>947</v>
      </c>
    </row>
    <row r="519" spans="5:8">
      <c r="E519" s="51"/>
      <c r="F519" s="51"/>
      <c r="G519" s="82" t="s">
        <v>923</v>
      </c>
      <c r="H519" s="84" t="s">
        <v>947</v>
      </c>
    </row>
    <row r="520" spans="5:8">
      <c r="E520" s="51"/>
      <c r="F520" s="51"/>
      <c r="G520" s="82" t="s">
        <v>924</v>
      </c>
      <c r="H520" s="84" t="s">
        <v>947</v>
      </c>
    </row>
    <row r="521" spans="5:8" ht="14.25" thickBot="1">
      <c r="E521" s="51"/>
      <c r="F521" s="51"/>
      <c r="G521" s="83" t="s">
        <v>925</v>
      </c>
      <c r="H521" s="84" t="s">
        <v>947</v>
      </c>
    </row>
    <row r="522" spans="5:8">
      <c r="E522" s="51"/>
      <c r="F522" s="51" t="s">
        <v>499</v>
      </c>
      <c r="G522" s="78" t="s">
        <v>926</v>
      </c>
      <c r="H522" s="84" t="s">
        <v>947</v>
      </c>
    </row>
    <row r="523" spans="5:8">
      <c r="E523" s="51"/>
      <c r="F523" s="51"/>
      <c r="G523" s="82" t="s">
        <v>927</v>
      </c>
      <c r="H523" s="84" t="s">
        <v>947</v>
      </c>
    </row>
    <row r="524" spans="5:8">
      <c r="E524" s="51"/>
      <c r="F524" s="51"/>
      <c r="G524" s="82" t="s">
        <v>928</v>
      </c>
      <c r="H524" s="84" t="s">
        <v>947</v>
      </c>
    </row>
    <row r="525" spans="5:8" ht="14.25" thickBot="1">
      <c r="E525" s="51"/>
      <c r="F525" s="51"/>
      <c r="G525" s="83" t="s">
        <v>929</v>
      </c>
      <c r="H525" s="84" t="s">
        <v>947</v>
      </c>
    </row>
    <row r="526" spans="5:8">
      <c r="E526" s="51"/>
      <c r="F526" s="51" t="s">
        <v>501</v>
      </c>
      <c r="G526" s="78" t="s">
        <v>930</v>
      </c>
      <c r="H526" s="84" t="s">
        <v>947</v>
      </c>
    </row>
    <row r="527" spans="5:8">
      <c r="E527" s="51"/>
      <c r="F527" s="51"/>
      <c r="G527" s="82" t="s">
        <v>931</v>
      </c>
      <c r="H527" s="84" t="s">
        <v>947</v>
      </c>
    </row>
    <row r="528" spans="5:8">
      <c r="E528" s="51"/>
      <c r="F528" s="51"/>
      <c r="G528" s="82" t="s">
        <v>932</v>
      </c>
      <c r="H528" s="84" t="s">
        <v>947</v>
      </c>
    </row>
    <row r="529" spans="5:8" ht="14.25" thickBot="1">
      <c r="E529" s="51"/>
      <c r="F529" s="51"/>
      <c r="G529" s="83" t="s">
        <v>933</v>
      </c>
      <c r="H529" s="84" t="s">
        <v>947</v>
      </c>
    </row>
    <row r="530" spans="5:8">
      <c r="E530" s="51"/>
      <c r="F530" s="51" t="s">
        <v>503</v>
      </c>
      <c r="G530" s="78" t="s">
        <v>934</v>
      </c>
      <c r="H530" s="84" t="s">
        <v>947</v>
      </c>
    </row>
    <row r="531" spans="5:8" ht="14.25" thickBot="1">
      <c r="E531" s="51"/>
      <c r="F531" s="51"/>
      <c r="G531" s="83" t="s">
        <v>935</v>
      </c>
      <c r="H531" s="84" t="s">
        <v>947</v>
      </c>
    </row>
    <row r="532" spans="5:8">
      <c r="E532" s="51"/>
      <c r="F532" s="51" t="s">
        <v>505</v>
      </c>
      <c r="G532" s="78" t="s">
        <v>936</v>
      </c>
      <c r="H532" s="84" t="s">
        <v>947</v>
      </c>
    </row>
    <row r="533" spans="5:8">
      <c r="E533" s="51"/>
      <c r="F533" s="51"/>
      <c r="G533" s="82" t="s">
        <v>937</v>
      </c>
      <c r="H533" s="84" t="s">
        <v>947</v>
      </c>
    </row>
    <row r="534" spans="5:8" ht="14.25" thickBot="1">
      <c r="E534" s="51"/>
      <c r="F534" s="51"/>
      <c r="G534" s="83" t="s">
        <v>938</v>
      </c>
      <c r="H534" s="84" t="s">
        <v>947</v>
      </c>
    </row>
    <row r="535" spans="5:8">
      <c r="E535" s="51"/>
      <c r="F535" s="51" t="s">
        <v>507</v>
      </c>
      <c r="G535" s="78" t="s">
        <v>939</v>
      </c>
      <c r="H535" s="84" t="s">
        <v>947</v>
      </c>
    </row>
    <row r="536" spans="5:8" ht="14.25" thickBot="1">
      <c r="E536" s="51"/>
      <c r="F536" s="51"/>
      <c r="G536" s="83" t="s">
        <v>940</v>
      </c>
      <c r="H536" s="84" t="s">
        <v>947</v>
      </c>
    </row>
    <row r="537" spans="5:8" ht="14.25" thickBot="1">
      <c r="E537" s="51"/>
      <c r="F537" s="51" t="s">
        <v>509</v>
      </c>
      <c r="G537" s="87" t="s">
        <v>941</v>
      </c>
      <c r="H537" s="88" t="s">
        <v>947</v>
      </c>
    </row>
  </sheetData>
  <phoneticPr fontId="9"/>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9A06C-1E82-423D-A54C-02F99DA7F7F1}">
  <sheetPr codeName="Sheet39">
    <tabColor theme="8" tint="0.39997558519241921"/>
    <pageSetUpPr fitToPage="1"/>
  </sheetPr>
  <dimension ref="B2:Q115"/>
  <sheetViews>
    <sheetView showGridLines="0" zoomScale="90" zoomScaleNormal="90" zoomScaleSheetLayoutView="80" workbookViewId="0">
      <selection activeCell="E16" sqref="E16"/>
    </sheetView>
  </sheetViews>
  <sheetFormatPr defaultColWidth="8.875" defaultRowHeight="13.5"/>
  <cols>
    <col min="1" max="1" width="3.375" customWidth="1"/>
    <col min="2" max="2" width="3.75" customWidth="1"/>
    <col min="3" max="3" width="13" customWidth="1"/>
    <col min="4" max="4" width="13.5" customWidth="1"/>
    <col min="5" max="5" width="25.375" customWidth="1"/>
    <col min="6" max="6" width="13.75" customWidth="1"/>
    <col min="7" max="7" width="10.5" customWidth="1"/>
    <col min="8" max="8" width="13.5" customWidth="1"/>
    <col min="9" max="10" width="13.125" customWidth="1"/>
    <col min="11" max="11" width="11.25" customWidth="1"/>
    <col min="12" max="12" width="10" customWidth="1"/>
    <col min="13" max="13" width="9.75" customWidth="1"/>
    <col min="14" max="14" width="12.375" customWidth="1"/>
    <col min="15" max="15" width="12" customWidth="1"/>
    <col min="16" max="16" width="13.25" customWidth="1"/>
  </cols>
  <sheetData>
    <row r="2" spans="2:8">
      <c r="B2" s="1015" t="s">
        <v>1578</v>
      </c>
      <c r="C2" s="1015"/>
      <c r="D2" s="1015"/>
      <c r="E2" s="1016"/>
      <c r="F2" s="1016"/>
    </row>
    <row r="3" spans="2:8">
      <c r="B3" s="1015" t="s">
        <v>1579</v>
      </c>
      <c r="C3" s="1015"/>
      <c r="D3" s="1015"/>
      <c r="E3" s="1016"/>
      <c r="F3" s="1016"/>
    </row>
    <row r="4" spans="2:8">
      <c r="B4" s="1015" t="s">
        <v>1580</v>
      </c>
      <c r="C4" s="1015"/>
      <c r="D4" s="1015"/>
      <c r="E4" s="1016"/>
      <c r="F4" s="1016"/>
    </row>
    <row r="5" spans="2:8">
      <c r="B5" s="1016"/>
      <c r="C5" s="1016"/>
      <c r="D5" s="1016"/>
      <c r="E5" s="1016"/>
      <c r="F5" s="1016"/>
    </row>
    <row r="6" spans="2:8">
      <c r="B6" s="1016" t="s">
        <v>1581</v>
      </c>
      <c r="C6" s="1016"/>
      <c r="D6" s="1016"/>
      <c r="E6" s="1016"/>
      <c r="F6" s="1016"/>
    </row>
    <row r="7" spans="2:8">
      <c r="B7" s="1017" t="s">
        <v>1582</v>
      </c>
      <c r="C7" s="1016" t="s">
        <v>1583</v>
      </c>
      <c r="D7" s="1016"/>
      <c r="F7" s="1016"/>
    </row>
    <row r="8" spans="2:8">
      <c r="B8" s="1017" t="s">
        <v>1584</v>
      </c>
      <c r="C8" s="1016" t="s">
        <v>1585</v>
      </c>
      <c r="D8" s="1016"/>
      <c r="F8" s="1016"/>
    </row>
    <row r="9" spans="2:8">
      <c r="C9" s="1018" t="s">
        <v>1586</v>
      </c>
      <c r="D9" s="1016"/>
      <c r="F9" s="1016"/>
    </row>
    <row r="10" spans="2:8">
      <c r="B10" s="1017" t="s">
        <v>1587</v>
      </c>
      <c r="C10" s="1016" t="s">
        <v>1588</v>
      </c>
      <c r="D10" s="1019"/>
      <c r="E10" s="1019"/>
      <c r="F10" s="1016"/>
    </row>
    <row r="11" spans="2:8">
      <c r="C11" s="1016"/>
      <c r="D11" s="1016"/>
      <c r="E11" s="1019"/>
      <c r="F11" s="1016"/>
    </row>
    <row r="12" spans="2:8">
      <c r="C12" s="1019"/>
      <c r="D12" s="1019"/>
      <c r="E12" s="1019"/>
      <c r="F12" s="1016"/>
    </row>
    <row r="13" spans="2:8">
      <c r="C13" s="1016"/>
      <c r="D13" s="1016"/>
      <c r="E13" s="1019"/>
      <c r="F13" s="1016"/>
    </row>
    <row r="14" spans="2:8">
      <c r="C14" s="1020" t="s">
        <v>1589</v>
      </c>
      <c r="D14" s="1016"/>
      <c r="E14" s="1016"/>
      <c r="F14" s="1016"/>
      <c r="H14" s="1016"/>
    </row>
    <row r="15" spans="2:8">
      <c r="C15" s="1021" t="s">
        <v>1590</v>
      </c>
      <c r="D15" s="2081" t="s">
        <v>1591</v>
      </c>
      <c r="E15" s="2082"/>
      <c r="F15" s="2083" t="s">
        <v>1592</v>
      </c>
      <c r="G15" s="2083"/>
      <c r="H15" s="2083"/>
    </row>
    <row r="16" spans="2:8">
      <c r="C16" s="1022" t="e" cm="1">
        <f t="array" aca="1" ref="C16" ca="1">MID(CELL("filename",#REF!),FIND("]",CELL("filename",#REF!))+1,LEN(CELL("filename",#REF!)))&amp;"!"</f>
        <v>#REF!</v>
      </c>
      <c r="D16" s="1023" t="s">
        <v>1593</v>
      </c>
      <c r="E16" s="1023"/>
      <c r="F16" s="1024" t="e" cm="1">
        <f t="array" aca="1" ref="F16" ca="1">IF(INDIRECT($C$16&amp;"C6")="","",INDIRECT($C$16&amp;"C6"))</f>
        <v>#REF!</v>
      </c>
      <c r="G16" s="1025"/>
      <c r="H16" s="1026"/>
    </row>
    <row r="17" spans="3:8">
      <c r="C17" s="1027"/>
      <c r="D17" s="2078" t="s">
        <v>1594</v>
      </c>
      <c r="E17" s="1028" t="s">
        <v>1595</v>
      </c>
      <c r="F17" s="1029" t="e" cm="1">
        <f t="array" aca="1" ref="F17" ca="1">IF(INDIRECT($C$16&amp;"E7")="","",INDIRECT($C$16&amp;"E7"))</f>
        <v>#REF!</v>
      </c>
      <c r="G17" s="1030"/>
      <c r="H17" s="1031"/>
    </row>
    <row r="18" spans="3:8">
      <c r="C18" s="1027"/>
      <c r="D18" s="2080"/>
      <c r="E18" s="1032" t="s">
        <v>1596</v>
      </c>
      <c r="F18" s="1033" t="e" cm="1">
        <f t="array" aca="1" ref="F18" ca="1">IF(INDIRECT($C$16&amp;"E8")="","",INDIRECT($C$16&amp;"E8"))</f>
        <v>#REF!</v>
      </c>
      <c r="G18" s="1030"/>
      <c r="H18" s="1031"/>
    </row>
    <row r="19" spans="3:8">
      <c r="C19" s="1027"/>
      <c r="D19" s="2078" t="s">
        <v>1597</v>
      </c>
      <c r="E19" s="1028" t="s">
        <v>1595</v>
      </c>
      <c r="F19" s="1029" t="e" cm="1">
        <f t="array" aca="1" ref="F19" ca="1">IF(INDIRECT($C$16&amp;"E22")="","",INDIRECT($C$16&amp;"E22"))</f>
        <v>#REF!</v>
      </c>
      <c r="G19" s="1030"/>
      <c r="H19" s="1031"/>
    </row>
    <row r="20" spans="3:8">
      <c r="C20" s="1027"/>
      <c r="D20" s="2080"/>
      <c r="E20" s="1032" t="s">
        <v>1596</v>
      </c>
      <c r="F20" s="1033" t="e" cm="1">
        <f t="array" aca="1" ref="F20" ca="1">IF(INDIRECT($C$16&amp;"E23")="","",INDIRECT($C$16&amp;"E23"))</f>
        <v>#REF!</v>
      </c>
      <c r="G20" s="1030"/>
      <c r="H20" s="1031"/>
    </row>
    <row r="21" spans="3:8">
      <c r="C21" s="1027"/>
      <c r="D21" s="2078" t="s">
        <v>1598</v>
      </c>
      <c r="E21" s="1028" t="s">
        <v>1599</v>
      </c>
      <c r="F21" s="1034" t="e" cm="1">
        <f t="array" aca="1" ref="F21" ca="1">IF(INDIRECT($C$16&amp;"D36")="","",INDIRECT($C$16&amp;"D36"))</f>
        <v>#REF!</v>
      </c>
      <c r="G21" s="1030"/>
      <c r="H21" s="1031"/>
    </row>
    <row r="22" spans="3:8">
      <c r="C22" s="1027"/>
      <c r="D22" s="2079"/>
      <c r="E22" s="1035" t="s">
        <v>1600</v>
      </c>
      <c r="F22" s="1036" t="e" cm="1">
        <f t="array" aca="1" ref="F22" ca="1">IF(INDIRECT($C$16&amp;"D37")="","",INDIRECT($C$16&amp;"D37"))</f>
        <v>#REF!</v>
      </c>
      <c r="G22" s="1030"/>
      <c r="H22" s="1031"/>
    </row>
    <row r="23" spans="3:8">
      <c r="C23" s="1027"/>
      <c r="D23" s="2079"/>
      <c r="E23" s="1035" t="s">
        <v>1601</v>
      </c>
      <c r="F23" s="1036" t="e" cm="1">
        <f t="array" aca="1" ref="F23" ca="1">IF(INDIRECT($C$16&amp;"D39")="","",INDIRECT($C$16&amp;"D39"))</f>
        <v>#REF!</v>
      </c>
      <c r="G23" s="1030"/>
      <c r="H23" s="1031"/>
    </row>
    <row r="24" spans="3:8">
      <c r="C24" s="1037"/>
      <c r="D24" s="2079"/>
      <c r="E24" s="1038" t="s">
        <v>1602</v>
      </c>
      <c r="F24" s="1033" t="e" cm="1">
        <f t="array" aca="1" ref="F24" ca="1">IF(INDIRECT($C$16&amp;"D40")="","",INDIRECT($C$16&amp;"D40"))</f>
        <v>#REF!</v>
      </c>
      <c r="G24" s="1030"/>
      <c r="H24" s="1031"/>
    </row>
    <row r="25" spans="3:8">
      <c r="C25" s="1022" t="str" cm="1">
        <f t="array" aca="1" ref="C25" ca="1">MID(CELL("filename",別添１_要件確認!ZC1),FIND("]",CELL("filename",別添１_要件確認!ZC1))+1,LEN(CELL("filename",別添１_要件確認!ZC1)))&amp;"!"</f>
        <v>別添１_要件確認!</v>
      </c>
      <c r="D25" s="2078" t="s">
        <v>1603</v>
      </c>
      <c r="E25" s="1028" t="s">
        <v>1604</v>
      </c>
      <c r="F25" s="1034" t="str" cm="1">
        <f t="array" aca="1" ref="F25" ca="1">IF(INDIRECT($C$25&amp;"J15")="","",INDIRECT($C$25&amp;"J15"))</f>
        <v/>
      </c>
      <c r="G25" s="1030"/>
      <c r="H25" s="1031"/>
    </row>
    <row r="26" spans="3:8">
      <c r="C26" s="1039"/>
      <c r="D26" s="2079"/>
      <c r="E26" s="1038" t="s">
        <v>1605</v>
      </c>
      <c r="F26" s="1106" t="str" cm="1">
        <f t="array" aca="1" ref="F26" ca="1">IF(INDIRECT($C$25&amp;"J16")="","",INDIRECT($C$25&amp;"J16"))</f>
        <v/>
      </c>
      <c r="G26" s="1030"/>
      <c r="H26" s="1031"/>
    </row>
    <row r="27" spans="3:8" ht="13.15" customHeight="1">
      <c r="C27" s="1040"/>
      <c r="D27" s="2080"/>
      <c r="E27" s="1032" t="s">
        <v>1622</v>
      </c>
      <c r="F27" s="1045" t="str" cm="1">
        <f t="array" aca="1" ref="F27" ca="1">IF(INDIRECT($C$25&amp;"J18")="","",INDIRECT($C$25&amp;"J18"))</f>
        <v/>
      </c>
      <c r="G27" s="1030"/>
      <c r="H27" s="1031"/>
    </row>
    <row r="28" spans="3:8" ht="13.15" customHeight="1">
      <c r="C28" s="1022" t="str" cm="1">
        <f t="array" aca="1" ref="C28" ca="1">MID(CELL("filename",別添3!ZA1),FIND("]",CELL("filename",別添3!ZA1))+1,LEN(CELL("filename",別添3!ZA1)))&amp;"!"</f>
        <v>別添3!</v>
      </c>
      <c r="D28" s="2084" t="s">
        <v>1606</v>
      </c>
      <c r="E28" s="1041" t="s">
        <v>1607</v>
      </c>
      <c r="F28" s="1034" t="str" cm="1">
        <f t="array" aca="1" ref="F28" ca="1">IF(INDIRECT($C$28&amp;"C7")="","",INDIRECT($C$28&amp;"C7"))</f>
        <v/>
      </c>
      <c r="G28" s="1030"/>
      <c r="H28" s="1031"/>
    </row>
    <row r="29" spans="3:8">
      <c r="C29" s="1039"/>
      <c r="D29" s="2085"/>
      <c r="E29" s="1042" t="s">
        <v>1608</v>
      </c>
      <c r="F29" s="1043" cm="1">
        <f t="array" aca="1" ref="F29" ca="1">IF(INDIRECT($C$28&amp;"C8")="","",INDIRECT($C$28&amp;"C8"))</f>
        <v>0</v>
      </c>
      <c r="G29" s="1030"/>
      <c r="H29" s="1031"/>
    </row>
    <row r="30" spans="3:8">
      <c r="C30" s="1039"/>
      <c r="D30" s="2086"/>
      <c r="E30" s="1044" t="s">
        <v>1609</v>
      </c>
      <c r="F30" s="1045" cm="1">
        <f t="array" aca="1" ref="F30" ca="1">IF(INDIRECT($C$28&amp;"I8")="","",INDIRECT($C$28&amp;"I8"))</f>
        <v>0</v>
      </c>
      <c r="G30" s="1046"/>
      <c r="H30" s="1047"/>
    </row>
    <row r="31" spans="3:8">
      <c r="C31" s="1048">
        <v>12</v>
      </c>
      <c r="D31" s="2084" t="s">
        <v>1610</v>
      </c>
      <c r="E31" s="1049">
        <v>1</v>
      </c>
      <c r="F31" s="1034" t="str" cm="1">
        <f t="array" aca="1" ref="F31" ca="1">IF(INDIRECT($C$28&amp;"B"&amp;$C31)="","",INDIRECT($C$28&amp;"B"&amp;$C31))</f>
        <v/>
      </c>
      <c r="G31" s="1050" t="str" cm="1">
        <f t="array" aca="1" ref="G31" ca="1">IF(INDIRECT($C$28&amp;"C"&amp;$C31)="","",INDIRECT($C$28&amp;"C"&amp;$C31))</f>
        <v/>
      </c>
      <c r="H31" s="1051" t="str" cm="1">
        <f t="array" aca="1" ref="H31" ca="1">IF(INDIRECT($C$28&amp;"D"&amp;$C31)="","",INDIRECT($C$28&amp;"D"&amp;$C31))</f>
        <v/>
      </c>
    </row>
    <row r="32" spans="3:8">
      <c r="C32" s="1048">
        <v>13</v>
      </c>
      <c r="D32" s="2085"/>
      <c r="E32" s="1052">
        <v>2</v>
      </c>
      <c r="F32" s="1036" t="str" cm="1">
        <f t="array" aca="1" ref="F32" ca="1">IF(INDIRECT($C$28&amp;"B"&amp;$C32)="","",INDIRECT($C$28&amp;"B"&amp;$C32))</f>
        <v/>
      </c>
      <c r="G32" s="1053" t="str" cm="1">
        <f t="array" aca="1" ref="G32" ca="1">IF(INDIRECT($C$28&amp;"C"&amp;$C32)="","",INDIRECT($C$28&amp;"C"&amp;$C32))</f>
        <v/>
      </c>
      <c r="H32" s="1054" t="str" cm="1">
        <f t="array" aca="1" ref="H32" ca="1">IF(INDIRECT($C$28&amp;"D"&amp;$C32)="","",INDIRECT($C$28&amp;"D"&amp;$C32))</f>
        <v/>
      </c>
    </row>
    <row r="33" spans="3:8">
      <c r="C33" s="1048">
        <v>14</v>
      </c>
      <c r="D33" s="2085"/>
      <c r="E33" s="1052">
        <v>3</v>
      </c>
      <c r="F33" s="1036" t="str" cm="1">
        <f t="array" aca="1" ref="F33" ca="1">IF(INDIRECT($C$28&amp;"B"&amp;$C33)="","",INDIRECT($C$28&amp;"B"&amp;$C33))</f>
        <v/>
      </c>
      <c r="G33" s="1053" t="str" cm="1">
        <f t="array" aca="1" ref="G33" ca="1">IF(INDIRECT($C$28&amp;"C"&amp;$C33)="","",INDIRECT($C$28&amp;"C"&amp;$C33))</f>
        <v/>
      </c>
      <c r="H33" s="1054" t="str" cm="1">
        <f t="array" aca="1" ref="H33" ca="1">IF(INDIRECT($C$28&amp;"D"&amp;$C33)="","",INDIRECT($C$28&amp;"D"&amp;$C33))</f>
        <v/>
      </c>
    </row>
    <row r="34" spans="3:8">
      <c r="C34" s="1048">
        <v>15</v>
      </c>
      <c r="D34" s="2085"/>
      <c r="E34" s="1052">
        <v>4</v>
      </c>
      <c r="F34" s="1036" t="str" cm="1">
        <f t="array" aca="1" ref="F34" ca="1">IF(INDIRECT($C$28&amp;"B"&amp;$C34)="","",INDIRECT($C$28&amp;"B"&amp;$C34))</f>
        <v/>
      </c>
      <c r="G34" s="1053" t="str" cm="1">
        <f t="array" aca="1" ref="G34" ca="1">IF(INDIRECT($C$28&amp;"C"&amp;$C34)="","",INDIRECT($C$28&amp;"C"&amp;$C34))</f>
        <v/>
      </c>
      <c r="H34" s="1054" t="str" cm="1">
        <f t="array" aca="1" ref="H34" ca="1">IF(INDIRECT($C$28&amp;"D"&amp;$C34)="","",INDIRECT($C$28&amp;"D"&amp;$C34))</f>
        <v/>
      </c>
    </row>
    <row r="35" spans="3:8">
      <c r="C35" s="1048">
        <v>16</v>
      </c>
      <c r="D35" s="2085"/>
      <c r="E35" s="1052">
        <v>5</v>
      </c>
      <c r="F35" s="1036" t="str" cm="1">
        <f t="array" aca="1" ref="F35" ca="1">IF(INDIRECT($C$28&amp;"B"&amp;$C35)="","",INDIRECT($C$28&amp;"B"&amp;$C35))</f>
        <v/>
      </c>
      <c r="G35" s="1053" t="str" cm="1">
        <f t="array" aca="1" ref="G35" ca="1">IF(INDIRECT($C$28&amp;"C"&amp;$C35)="","",INDIRECT($C$28&amp;"C"&amp;$C35))</f>
        <v/>
      </c>
      <c r="H35" s="1054" t="str" cm="1">
        <f t="array" aca="1" ref="H35" ca="1">IF(INDIRECT($C$28&amp;"D"&amp;$C35)="","",INDIRECT($C$28&amp;"D"&amp;$C35))</f>
        <v/>
      </c>
    </row>
    <row r="36" spans="3:8">
      <c r="C36" s="1048">
        <v>17</v>
      </c>
      <c r="D36" s="2085"/>
      <c r="E36" s="1052">
        <v>6</v>
      </c>
      <c r="F36" s="1036" t="str" cm="1">
        <f t="array" aca="1" ref="F36" ca="1">IF(INDIRECT($C$28&amp;"B"&amp;$C36)="","",INDIRECT($C$28&amp;"B"&amp;$C36))</f>
        <v/>
      </c>
      <c r="G36" s="1053" t="str" cm="1">
        <f t="array" aca="1" ref="G36" ca="1">IF(INDIRECT($C$28&amp;"C"&amp;$C36)="","",INDIRECT($C$28&amp;"C"&amp;$C36))</f>
        <v/>
      </c>
      <c r="H36" s="1054" t="str" cm="1">
        <f t="array" aca="1" ref="H36" ca="1">IF(INDIRECT($C$28&amp;"D"&amp;$C36)="","",INDIRECT($C$28&amp;"D"&amp;$C36))</f>
        <v/>
      </c>
    </row>
    <row r="37" spans="3:8">
      <c r="C37" s="1048">
        <v>18</v>
      </c>
      <c r="D37" s="2085"/>
      <c r="E37" s="1052">
        <v>7</v>
      </c>
      <c r="F37" s="1036" t="str" cm="1">
        <f t="array" aca="1" ref="F37" ca="1">IF(INDIRECT($C$28&amp;"B"&amp;$C37)="","",INDIRECT($C$28&amp;"B"&amp;$C37))</f>
        <v/>
      </c>
      <c r="G37" s="1053" t="str" cm="1">
        <f t="array" aca="1" ref="G37" ca="1">IF(INDIRECT($C$28&amp;"C"&amp;$C37)="","",INDIRECT($C$28&amp;"C"&amp;$C37))</f>
        <v/>
      </c>
      <c r="H37" s="1054" t="str" cm="1">
        <f t="array" aca="1" ref="H37" ca="1">IF(INDIRECT($C$28&amp;"D"&amp;$C37)="","",INDIRECT($C$28&amp;"D"&amp;$C37))</f>
        <v/>
      </c>
    </row>
    <row r="38" spans="3:8">
      <c r="C38" s="1048">
        <v>19</v>
      </c>
      <c r="D38" s="2085"/>
      <c r="E38" s="1052">
        <v>8</v>
      </c>
      <c r="F38" s="1036" t="str" cm="1">
        <f t="array" aca="1" ref="F38" ca="1">IF(INDIRECT($C$28&amp;"B"&amp;$C38)="","",INDIRECT($C$28&amp;"B"&amp;$C38))</f>
        <v/>
      </c>
      <c r="G38" s="1053" t="str" cm="1">
        <f t="array" aca="1" ref="G38" ca="1">IF(INDIRECT($C$28&amp;"C"&amp;$C38)="","",INDIRECT($C$28&amp;"C"&amp;$C38))</f>
        <v/>
      </c>
      <c r="H38" s="1054" t="str" cm="1">
        <f t="array" aca="1" ref="H38" ca="1">IF(INDIRECT($C$28&amp;"D"&amp;$C38)="","",INDIRECT($C$28&amp;"D"&amp;$C38))</f>
        <v/>
      </c>
    </row>
    <row r="39" spans="3:8">
      <c r="C39" s="1048">
        <v>20</v>
      </c>
      <c r="D39" s="2085"/>
      <c r="E39" s="1052">
        <v>9</v>
      </c>
      <c r="F39" s="1036" t="str" cm="1">
        <f t="array" aca="1" ref="F39" ca="1">IF(INDIRECT($C$28&amp;"B"&amp;$C39)="","",INDIRECT($C$28&amp;"B"&amp;$C39))</f>
        <v/>
      </c>
      <c r="G39" s="1053" t="str" cm="1">
        <f t="array" aca="1" ref="G39" ca="1">IF(INDIRECT($C$28&amp;"C"&amp;$C39)="","",INDIRECT($C$28&amp;"C"&amp;$C39))</f>
        <v/>
      </c>
      <c r="H39" s="1054" t="str" cm="1">
        <f t="array" aca="1" ref="H39" ca="1">IF(INDIRECT($C$28&amp;"D"&amp;$C39)="","",INDIRECT($C$28&amp;"D"&amp;$C39))</f>
        <v/>
      </c>
    </row>
    <row r="40" spans="3:8">
      <c r="C40" s="1048">
        <v>21</v>
      </c>
      <c r="D40" s="2085"/>
      <c r="E40" s="1052">
        <v>10</v>
      </c>
      <c r="F40" s="1036" t="str" cm="1">
        <f t="array" aca="1" ref="F40" ca="1">IF(INDIRECT($C$28&amp;"B"&amp;$C40)="","",INDIRECT($C$28&amp;"B"&amp;$C40))</f>
        <v/>
      </c>
      <c r="G40" s="1053" t="str" cm="1">
        <f t="array" aca="1" ref="G40" ca="1">IF(INDIRECT($C$28&amp;"C"&amp;$C40)="","",INDIRECT($C$28&amp;"C"&amp;$C40))</f>
        <v/>
      </c>
      <c r="H40" s="1054" t="str" cm="1">
        <f t="array" aca="1" ref="H40" ca="1">IF(INDIRECT($C$28&amp;"D"&amp;$C40)="","",INDIRECT($C$28&amp;"D"&amp;$C40))</f>
        <v/>
      </c>
    </row>
    <row r="41" spans="3:8">
      <c r="C41" s="1048">
        <v>22</v>
      </c>
      <c r="D41" s="2085"/>
      <c r="E41" s="1052">
        <v>11</v>
      </c>
      <c r="F41" s="1036" t="str" cm="1">
        <f t="array" aca="1" ref="F41" ca="1">IF(INDIRECT($C$28&amp;"B"&amp;$C41)="","",INDIRECT($C$28&amp;"B"&amp;$C41))</f>
        <v/>
      </c>
      <c r="G41" s="1053" t="str" cm="1">
        <f t="array" aca="1" ref="G41" ca="1">IF(INDIRECT($C$28&amp;"C"&amp;$C41)="","",INDIRECT($C$28&amp;"C"&amp;$C41))</f>
        <v/>
      </c>
      <c r="H41" s="1054" t="str" cm="1">
        <f t="array" aca="1" ref="H41" ca="1">IF(INDIRECT($C$28&amp;"D"&amp;$C41)="","",INDIRECT($C$28&amp;"D"&amp;$C41))</f>
        <v/>
      </c>
    </row>
    <row r="42" spans="3:8">
      <c r="C42" s="1048">
        <v>23</v>
      </c>
      <c r="D42" s="2085"/>
      <c r="E42" s="1052">
        <v>12</v>
      </c>
      <c r="F42" s="1036" t="str" cm="1">
        <f t="array" aca="1" ref="F42" ca="1">IF(INDIRECT($C$28&amp;"B"&amp;$C42)="","",INDIRECT($C$28&amp;"B"&amp;$C42))</f>
        <v/>
      </c>
      <c r="G42" s="1053" t="str" cm="1">
        <f t="array" aca="1" ref="G42" ca="1">IF(INDIRECT($C$28&amp;"C"&amp;$C42)="","",INDIRECT($C$28&amp;"C"&amp;$C42))</f>
        <v/>
      </c>
      <c r="H42" s="1054" t="str" cm="1">
        <f t="array" aca="1" ref="H42" ca="1">IF(INDIRECT($C$28&amp;"D"&amp;$C42)="","",INDIRECT($C$28&amp;"D"&amp;$C42))</f>
        <v/>
      </c>
    </row>
    <row r="43" spans="3:8">
      <c r="C43" s="1048">
        <v>24</v>
      </c>
      <c r="D43" s="2085"/>
      <c r="E43" s="1052">
        <v>13</v>
      </c>
      <c r="F43" s="1036" t="str" cm="1">
        <f t="array" aca="1" ref="F43" ca="1">IF(INDIRECT($C$28&amp;"B"&amp;$C43)="","",INDIRECT($C$28&amp;"B"&amp;$C43))</f>
        <v/>
      </c>
      <c r="G43" s="1053" t="str" cm="1">
        <f t="array" aca="1" ref="G43" ca="1">IF(INDIRECT($C$28&amp;"C"&amp;$C43)="","",INDIRECT($C$28&amp;"C"&amp;$C43))</f>
        <v/>
      </c>
      <c r="H43" s="1054" t="str" cm="1">
        <f t="array" aca="1" ref="H43" ca="1">IF(INDIRECT($C$28&amp;"D"&amp;$C43)="","",INDIRECT($C$28&amp;"D"&amp;$C43))</f>
        <v/>
      </c>
    </row>
    <row r="44" spans="3:8">
      <c r="C44" s="1048">
        <v>25</v>
      </c>
      <c r="D44" s="2085"/>
      <c r="E44" s="1052">
        <v>14</v>
      </c>
      <c r="F44" s="1036" t="str" cm="1">
        <f t="array" aca="1" ref="F44" ca="1">IF(INDIRECT($C$28&amp;"B"&amp;$C44)="","",INDIRECT($C$28&amp;"B"&amp;$C44))</f>
        <v/>
      </c>
      <c r="G44" s="1053" t="str" cm="1">
        <f t="array" aca="1" ref="G44" ca="1">IF(INDIRECT($C$28&amp;"C"&amp;$C44)="","",INDIRECT($C$28&amp;"C"&amp;$C44))</f>
        <v/>
      </c>
      <c r="H44" s="1054" t="str" cm="1">
        <f t="array" aca="1" ref="H44" ca="1">IF(INDIRECT($C$28&amp;"D"&amp;$C44)="","",INDIRECT($C$28&amp;"D"&amp;$C44))</f>
        <v/>
      </c>
    </row>
    <row r="45" spans="3:8">
      <c r="C45" s="1048">
        <v>26</v>
      </c>
      <c r="D45" s="2085"/>
      <c r="E45" s="1052">
        <v>15</v>
      </c>
      <c r="F45" s="1036" t="str" cm="1">
        <f t="array" aca="1" ref="F45" ca="1">IF(INDIRECT($C$28&amp;"B"&amp;$C45)="","",INDIRECT($C$28&amp;"B"&amp;$C45))</f>
        <v/>
      </c>
      <c r="G45" s="1053" t="str" cm="1">
        <f t="array" aca="1" ref="G45" ca="1">IF(INDIRECT($C$28&amp;"C"&amp;$C45)="","",INDIRECT($C$28&amp;"C"&amp;$C45))</f>
        <v/>
      </c>
      <c r="H45" s="1054" t="str" cm="1">
        <f t="array" aca="1" ref="H45" ca="1">IF(INDIRECT($C$28&amp;"D"&amp;$C45)="","",INDIRECT($C$28&amp;"D"&amp;$C45))</f>
        <v/>
      </c>
    </row>
    <row r="46" spans="3:8">
      <c r="C46" s="1048">
        <v>27</v>
      </c>
      <c r="D46" s="2085"/>
      <c r="E46" s="1052">
        <v>16</v>
      </c>
      <c r="F46" s="1036" t="str" cm="1">
        <f t="array" aca="1" ref="F46" ca="1">IF(INDIRECT($C$28&amp;"B"&amp;$C46)="","",INDIRECT($C$28&amp;"B"&amp;$C46))</f>
        <v/>
      </c>
      <c r="G46" s="1053" t="str" cm="1">
        <f t="array" aca="1" ref="G46" ca="1">IF(INDIRECT($C$28&amp;"C"&amp;$C46)="","",INDIRECT($C$28&amp;"C"&amp;$C46))</f>
        <v/>
      </c>
      <c r="H46" s="1054" t="str" cm="1">
        <f t="array" aca="1" ref="H46" ca="1">IF(INDIRECT($C$28&amp;"D"&amp;$C46)="","",INDIRECT($C$28&amp;"D"&amp;$C46))</f>
        <v/>
      </c>
    </row>
    <row r="47" spans="3:8">
      <c r="C47" s="1048">
        <v>28</v>
      </c>
      <c r="D47" s="2085"/>
      <c r="E47" s="1052">
        <v>17</v>
      </c>
      <c r="F47" s="1036" t="str" cm="1">
        <f t="array" aca="1" ref="F47" ca="1">IF(INDIRECT($C$28&amp;"B"&amp;$C47)="","",INDIRECT($C$28&amp;"B"&amp;$C47))</f>
        <v/>
      </c>
      <c r="G47" s="1053" t="str" cm="1">
        <f t="array" aca="1" ref="G47" ca="1">IF(INDIRECT($C$28&amp;"C"&amp;$C47)="","",INDIRECT($C$28&amp;"C"&amp;$C47))</f>
        <v/>
      </c>
      <c r="H47" s="1054" t="str" cm="1">
        <f t="array" aca="1" ref="H47" ca="1">IF(INDIRECT($C$28&amp;"D"&amp;$C47)="","",INDIRECT($C$28&amp;"D"&amp;$C47))</f>
        <v/>
      </c>
    </row>
    <row r="48" spans="3:8">
      <c r="C48" s="1048">
        <v>29</v>
      </c>
      <c r="D48" s="2085"/>
      <c r="E48" s="1052">
        <v>18</v>
      </c>
      <c r="F48" s="1036" t="str" cm="1">
        <f t="array" aca="1" ref="F48" ca="1">IF(INDIRECT($C$28&amp;"B"&amp;$C48)="","",INDIRECT($C$28&amp;"B"&amp;$C48))</f>
        <v/>
      </c>
      <c r="G48" s="1053" t="str" cm="1">
        <f t="array" aca="1" ref="G48" ca="1">IF(INDIRECT($C$28&amp;"C"&amp;$C48)="","",INDIRECT($C$28&amp;"C"&amp;$C48))</f>
        <v/>
      </c>
      <c r="H48" s="1054" t="str" cm="1">
        <f t="array" aca="1" ref="H48" ca="1">IF(INDIRECT($C$28&amp;"D"&amp;$C48)="","",INDIRECT($C$28&amp;"D"&amp;$C48))</f>
        <v/>
      </c>
    </row>
    <row r="49" spans="3:17">
      <c r="C49" s="1048">
        <v>30</v>
      </c>
      <c r="D49" s="2085"/>
      <c r="E49" s="1052">
        <v>19</v>
      </c>
      <c r="F49" s="1036" t="str" cm="1">
        <f t="array" aca="1" ref="F49" ca="1">IF(INDIRECT($C$28&amp;"B"&amp;$C49)="","",INDIRECT($C$28&amp;"B"&amp;$C49))</f>
        <v/>
      </c>
      <c r="G49" s="1053" t="str" cm="1">
        <f t="array" aca="1" ref="G49" ca="1">IF(INDIRECT($C$28&amp;"C"&amp;$C49)="","",INDIRECT($C$28&amp;"C"&amp;$C49))</f>
        <v/>
      </c>
      <c r="H49" s="1054" t="str" cm="1">
        <f t="array" aca="1" ref="H49" ca="1">IF(INDIRECT($C$28&amp;"D"&amp;$C49)="","",INDIRECT($C$28&amp;"D"&amp;$C49))</f>
        <v/>
      </c>
    </row>
    <row r="50" spans="3:17">
      <c r="C50" s="1048">
        <v>31</v>
      </c>
      <c r="D50" s="2085"/>
      <c r="E50" s="1052">
        <v>20</v>
      </c>
      <c r="F50" s="1036" t="str" cm="1">
        <f t="array" aca="1" ref="F50" ca="1">IF(INDIRECT($C$28&amp;"B"&amp;$C50)="","",INDIRECT($C$28&amp;"B"&amp;$C50))</f>
        <v/>
      </c>
      <c r="G50" s="1053" t="str" cm="1">
        <f t="array" aca="1" ref="G50" ca="1">IF(INDIRECT($C$28&amp;"C"&amp;$C50)="","",INDIRECT($C$28&amp;"C"&amp;$C50))</f>
        <v/>
      </c>
      <c r="H50" s="1054" t="str" cm="1">
        <f t="array" aca="1" ref="H50" ca="1">IF(INDIRECT($C$28&amp;"D"&amp;$C50)="","",INDIRECT($C$28&amp;"D"&amp;$C50))</f>
        <v/>
      </c>
      <c r="L50" s="1055"/>
    </row>
    <row r="51" spans="3:17">
      <c r="C51" s="1048">
        <v>32</v>
      </c>
      <c r="D51" s="2085"/>
      <c r="E51" s="1052">
        <v>21</v>
      </c>
      <c r="F51" s="1036" t="str" cm="1">
        <f t="array" aca="1" ref="F51" ca="1">IF(INDIRECT($C$28&amp;"B"&amp;$C51)="","",INDIRECT($C$28&amp;"B"&amp;$C51))</f>
        <v/>
      </c>
      <c r="G51" s="1053" t="str" cm="1">
        <f t="array" aca="1" ref="G51" ca="1">IF(INDIRECT($C$28&amp;"C"&amp;$C51)="","",INDIRECT($C$28&amp;"C"&amp;$C51))</f>
        <v/>
      </c>
      <c r="H51" s="1054" t="str" cm="1">
        <f t="array" aca="1" ref="H51" ca="1">IF(INDIRECT($C$28&amp;"D"&amp;$C51)="","",INDIRECT($C$28&amp;"D"&amp;$C51))</f>
        <v/>
      </c>
    </row>
    <row r="52" spans="3:17">
      <c r="C52" s="1048">
        <v>33</v>
      </c>
      <c r="D52" s="2085"/>
      <c r="E52" s="1052">
        <v>22</v>
      </c>
      <c r="F52" s="1036" t="str" cm="1">
        <f t="array" aca="1" ref="F52" ca="1">IF(INDIRECT($C$28&amp;"B"&amp;$C52)="","",INDIRECT($C$28&amp;"B"&amp;$C52))</f>
        <v/>
      </c>
      <c r="G52" s="1053" t="str" cm="1">
        <f t="array" aca="1" ref="G52" ca="1">IF(INDIRECT($C$28&amp;"C"&amp;$C52)="","",INDIRECT($C$28&amp;"C"&amp;$C52))</f>
        <v/>
      </c>
      <c r="H52" s="1054" t="str" cm="1">
        <f t="array" aca="1" ref="H52" ca="1">IF(INDIRECT($C$28&amp;"D"&amp;$C52)="","",INDIRECT($C$28&amp;"D"&amp;$C52))</f>
        <v/>
      </c>
    </row>
    <row r="53" spans="3:17">
      <c r="C53" s="1056">
        <v>34</v>
      </c>
      <c r="D53" s="2086"/>
      <c r="E53" s="1057">
        <v>23</v>
      </c>
      <c r="F53" s="1033" t="str" cm="1">
        <f t="array" aca="1" ref="F53" ca="1">IF(INDIRECT($C$28&amp;"B"&amp;$C53)="","",INDIRECT($C$28&amp;"B"&amp;$C53))</f>
        <v/>
      </c>
      <c r="G53" s="1058" t="str" cm="1">
        <f t="array" aca="1" ref="G53" ca="1">IF(INDIRECT($C$28&amp;"C"&amp;$C53)="","",INDIRECT($C$28&amp;"C"&amp;$C53))</f>
        <v/>
      </c>
      <c r="H53" s="1059" t="str" cm="1">
        <f t="array" aca="1" ref="H53" ca="1">IF(INDIRECT($C$28&amp;"D"&amp;$C53)="","",INDIRECT($C$28&amp;"D"&amp;$C53))</f>
        <v/>
      </c>
    </row>
    <row r="54" spans="3:17">
      <c r="D54" s="1060"/>
      <c r="E54" s="1061"/>
      <c r="F54" s="1061"/>
    </row>
    <row r="55" spans="3:17" ht="13.15" customHeight="1"/>
    <row r="56" spans="3:17" ht="13.15" customHeight="1"/>
    <row r="57" spans="3:17">
      <c r="C57" s="1020" t="s">
        <v>1611</v>
      </c>
    </row>
    <row r="58" spans="3:17">
      <c r="C58" s="1062" t="s">
        <v>1590</v>
      </c>
      <c r="D58" s="1063" t="str">
        <f>"別添6_個票"</f>
        <v>別添6_個票</v>
      </c>
      <c r="E58" s="1064"/>
      <c r="F58" s="1064"/>
      <c r="G58" s="1064"/>
      <c r="H58" s="1064"/>
      <c r="I58" s="1065"/>
      <c r="J58" s="1063" t="str" cm="1">
        <f t="array" aca="1" ref="J58" ca="1">MID(CELL("filename",別添３_実施計画書まとめ!ZA1),FIND("]",CELL("filename",別添３_実施計画書まとめ!ZA1))+1,LEN(CELL("filename",別添３_実施計画書まとめ!ZA1)))&amp;"!"</f>
        <v>別添３_実施計画書まとめ!</v>
      </c>
      <c r="K58" s="1064"/>
      <c r="L58" s="1064"/>
      <c r="M58" s="1064"/>
      <c r="N58" s="1064"/>
      <c r="O58" s="1065"/>
    </row>
    <row r="59" spans="3:17" s="1055" customFormat="1" ht="45">
      <c r="C59" s="1066" t="s">
        <v>1612</v>
      </c>
      <c r="D59" s="1066" t="s">
        <v>1613</v>
      </c>
      <c r="E59" s="1066" t="s">
        <v>1101</v>
      </c>
      <c r="F59" s="1066" t="s">
        <v>1100</v>
      </c>
      <c r="G59" s="1066" t="s">
        <v>1297</v>
      </c>
      <c r="H59" s="1066" t="s">
        <v>1102</v>
      </c>
      <c r="I59" s="1066" t="s">
        <v>1103</v>
      </c>
      <c r="J59" s="1067" t="s">
        <v>1217</v>
      </c>
      <c r="K59" s="1066" t="s">
        <v>1614</v>
      </c>
      <c r="L59" s="1066" t="s">
        <v>1615</v>
      </c>
      <c r="M59" s="1066" t="s">
        <v>1616</v>
      </c>
      <c r="N59" s="1066" t="s">
        <v>1617</v>
      </c>
      <c r="O59" s="1066" t="s">
        <v>1618</v>
      </c>
      <c r="Q59"/>
    </row>
    <row r="60" spans="3:17">
      <c r="C60" s="1068">
        <v>1</v>
      </c>
      <c r="D60" s="1069" t="str" cm="1">
        <f t="array" aca="1" ref="D60" ca="1">IFERROR(IF(INDIRECT($D$58&amp;$C60&amp;"!C9")="","",INDIRECT($D$58&amp;$C60&amp;"!C9")),"")</f>
        <v/>
      </c>
      <c r="E60" s="1069" t="str" cm="1">
        <f t="array" aca="1" ref="E60" ca="1">IFERROR(IF(INDIRECT($D$58&amp;$C60&amp;"!C11")="","",INDIRECT($D$58&amp;$C60&amp;"!C11")),"")</f>
        <v/>
      </c>
      <c r="F60" s="1069" t="str" cm="1">
        <f t="array" aca="1" ref="F60" ca="1">IFERROR(IF(INDIRECT($D$58&amp;$C60&amp;"!C12")="","",INDIRECT($D$58&amp;$C60&amp;"!C12")),"")</f>
        <v/>
      </c>
      <c r="G60" s="1069" t="str" cm="1">
        <f t="array" aca="1" ref="G60" ca="1">IFERROR(IF(INDIRECT($D$58&amp;$C60&amp;"!C13")="","",INDIRECT($D$58&amp;$C60&amp;"!C13")),"")</f>
        <v/>
      </c>
      <c r="H60" s="1069" t="str" cm="1">
        <f t="array" aca="1" ref="H60" ca="1">IFERROR(IF(INDIRECT($D$58&amp;$C60&amp;"!C14")="","",INDIRECT($D$58&amp;$C60&amp;"!C14")),"")</f>
        <v/>
      </c>
      <c r="I60" s="1069" t="str" cm="1">
        <f t="array" aca="1" ref="I60" ca="1">IFERROR(IF(INDIRECT($D$58&amp;$C60&amp;"!C15")="","",INDIRECT($D$58&amp;$C60&amp;"!C15")),"")</f>
        <v/>
      </c>
      <c r="J60" s="1069" t="str" cm="1">
        <f t="array" aca="1" ref="J60" ca="1">IF(INDIRECT($J$58&amp;"D"&amp;$P60)="","",INDIRECT($J$58&amp;"D"&amp;$P60))</f>
        <v/>
      </c>
      <c r="K60" s="1070" t="str" cm="1">
        <f t="array" aca="1" ref="K60" ca="1">IF(INDIRECT($J$58&amp;"E"&amp;$P60)="","",INDIRECT($J$58&amp;"E"&amp;$P60))</f>
        <v/>
      </c>
      <c r="L60" s="1070" t="str" cm="1">
        <f t="array" aca="1" ref="L60" ca="1">IF(INDIRECT($J$58&amp;"F"&amp;$P60)="","",INDIRECT($J$58&amp;"F"&amp;$P60))</f>
        <v/>
      </c>
      <c r="M60" s="1070" t="str" cm="1">
        <f t="array" aca="1" ref="M60" ca="1">IF(INDIRECT($J$58&amp;"G"&amp;$P60)="","",INDIRECT($J$58&amp;"G"&amp;$P60))</f>
        <v/>
      </c>
      <c r="N60" s="1071" t="str" cm="1">
        <f t="array" aca="1" ref="N60" ca="1">IF(INDIRECT($J$58&amp;"H"&amp;$P60)="","",INDIRECT($J$58&amp;"H"&amp;$P60))</f>
        <v/>
      </c>
      <c r="O60" s="1071" t="str" cm="1">
        <f t="array" aca="1" ref="O60" ca="1">IF(INDIRECT($J$58&amp;"I"&amp;$P60)="","",INDIRECT($J$58&amp;"I"&amp;$P60))</f>
        <v/>
      </c>
      <c r="P60" s="1072">
        <v>15</v>
      </c>
    </row>
    <row r="61" spans="3:17">
      <c r="C61" s="1073">
        <v>2</v>
      </c>
      <c r="D61" s="1074" t="str" cm="1">
        <f t="array" aca="1" ref="D61" ca="1">IFERROR(IF(INDIRECT($D$58&amp;$C61&amp;"!C9")="","",INDIRECT($D$58&amp;$C61&amp;"!C9")),"")</f>
        <v/>
      </c>
      <c r="E61" s="1074" t="str" cm="1">
        <f t="array" aca="1" ref="E61" ca="1">IFERROR(IF(INDIRECT($D$58&amp;$C61&amp;"!C11")="","",INDIRECT($D$58&amp;$C61&amp;"!C11")),"")</f>
        <v/>
      </c>
      <c r="F61" s="1074" t="str" cm="1">
        <f t="array" aca="1" ref="F61" ca="1">IFERROR(IF(INDIRECT($D$58&amp;$C61&amp;"!C12")="","",INDIRECT($D$58&amp;$C61&amp;"!C12")),"")</f>
        <v/>
      </c>
      <c r="G61" s="1074" t="str" cm="1">
        <f t="array" aca="1" ref="G61" ca="1">IFERROR(IF(INDIRECT($D$58&amp;$C61&amp;"!C13")="","",INDIRECT($D$58&amp;$C61&amp;"!C13")),"")</f>
        <v/>
      </c>
      <c r="H61" s="1074" t="str" cm="1">
        <f t="array" aca="1" ref="H61" ca="1">IFERROR(IF(INDIRECT($D$58&amp;$C61&amp;"!C14")="","",INDIRECT($D$58&amp;$C61&amp;"!C14")),"")</f>
        <v/>
      </c>
      <c r="I61" s="1074" t="str" cm="1">
        <f t="array" aca="1" ref="I61" ca="1">IFERROR(IF(INDIRECT($D$58&amp;$C61&amp;"!C15")="","",INDIRECT($D$58&amp;$C61&amp;"!C15")),"")</f>
        <v/>
      </c>
      <c r="J61" s="1074" t="str" cm="1">
        <f t="array" aca="1" ref="J61" ca="1">IF(INDIRECT($J$58&amp;"D"&amp;$P61)="","",INDIRECT($J$58&amp;"D"&amp;$P61))</f>
        <v/>
      </c>
      <c r="K61" s="1075" t="str" cm="1">
        <f t="array" aca="1" ref="K61" ca="1">IF(INDIRECT($J$58&amp;"E"&amp;$P61)="","",INDIRECT($J$58&amp;"E"&amp;$P61))</f>
        <v/>
      </c>
      <c r="L61" s="1075" t="str" cm="1">
        <f t="array" aca="1" ref="L61" ca="1">IF(INDIRECT($J$58&amp;"F"&amp;$P61)="","",INDIRECT($J$58&amp;"F"&amp;$P61))</f>
        <v/>
      </c>
      <c r="M61" s="1075" t="str" cm="1">
        <f t="array" aca="1" ref="M61" ca="1">IF(INDIRECT($J$58&amp;"G"&amp;$P61)="","",INDIRECT($J$58&amp;"G"&amp;$P61))</f>
        <v/>
      </c>
      <c r="N61" s="1076" t="str" cm="1">
        <f t="array" aca="1" ref="N61" ca="1">IF(INDIRECT($J$58&amp;"H"&amp;$P61)="","",INDIRECT($J$58&amp;"H"&amp;$P61))</f>
        <v/>
      </c>
      <c r="O61" s="1076" t="str" cm="1">
        <f t="array" aca="1" ref="O61" ca="1">IF(INDIRECT($J$58&amp;"I"&amp;$P61)="","",INDIRECT($J$58&amp;"I"&amp;$P61))</f>
        <v/>
      </c>
      <c r="P61" s="1072">
        <v>16</v>
      </c>
    </row>
    <row r="62" spans="3:17">
      <c r="C62" s="1073">
        <v>3</v>
      </c>
      <c r="D62" s="1074" t="str" cm="1">
        <f t="array" aca="1" ref="D62" ca="1">IFERROR(IF(INDIRECT($D$58&amp;$C62&amp;"!C9")="","",INDIRECT($D$58&amp;$C62&amp;"!C9")),"")</f>
        <v/>
      </c>
      <c r="E62" s="1074" t="str" cm="1">
        <f t="array" aca="1" ref="E62" ca="1">IFERROR(IF(INDIRECT($D$58&amp;$C62&amp;"!C11")="","",INDIRECT($D$58&amp;$C62&amp;"!C11")),"")</f>
        <v/>
      </c>
      <c r="F62" s="1074" t="str" cm="1">
        <f t="array" aca="1" ref="F62" ca="1">IFERROR(IF(INDIRECT($D$58&amp;$C62&amp;"!C12")="","",INDIRECT($D$58&amp;$C62&amp;"!C12")),"")</f>
        <v/>
      </c>
      <c r="G62" s="1074" t="str" cm="1">
        <f t="array" aca="1" ref="G62" ca="1">IFERROR(IF(INDIRECT($D$58&amp;$C62&amp;"!C13")="","",INDIRECT($D$58&amp;$C62&amp;"!C13")),"")</f>
        <v/>
      </c>
      <c r="H62" s="1074" t="str" cm="1">
        <f t="array" aca="1" ref="H62" ca="1">IFERROR(IF(INDIRECT($D$58&amp;$C62&amp;"!C14")="","",INDIRECT($D$58&amp;$C62&amp;"!C14")),"")</f>
        <v/>
      </c>
      <c r="I62" s="1074" t="str" cm="1">
        <f t="array" aca="1" ref="I62" ca="1">IFERROR(IF(INDIRECT($D$58&amp;$C62&amp;"!C15")="","",INDIRECT($D$58&amp;$C62&amp;"!C15")),"")</f>
        <v/>
      </c>
      <c r="J62" s="1074" t="str" cm="1">
        <f t="array" aca="1" ref="J62" ca="1">IF(INDIRECT($J$58&amp;"D"&amp;$P62)="","",INDIRECT($J$58&amp;"D"&amp;$P62))</f>
        <v/>
      </c>
      <c r="K62" s="1075" t="str" cm="1">
        <f t="array" aca="1" ref="K62" ca="1">IF(INDIRECT($J$58&amp;"E"&amp;$P62)="","",INDIRECT($J$58&amp;"E"&amp;$P62))</f>
        <v/>
      </c>
      <c r="L62" s="1075" t="str" cm="1">
        <f t="array" aca="1" ref="L62" ca="1">IF(INDIRECT($J$58&amp;"F"&amp;$P62)="","",INDIRECT($J$58&amp;"F"&amp;$P62))</f>
        <v/>
      </c>
      <c r="M62" s="1075" t="str" cm="1">
        <f t="array" aca="1" ref="M62" ca="1">IF(INDIRECT($J$58&amp;"G"&amp;$P62)="","",INDIRECT($J$58&amp;"G"&amp;$P62))</f>
        <v/>
      </c>
      <c r="N62" s="1076" t="str" cm="1">
        <f t="array" aca="1" ref="N62" ca="1">IF(INDIRECT($J$58&amp;"H"&amp;$P62)="","",INDIRECT($J$58&amp;"H"&amp;$P62))</f>
        <v/>
      </c>
      <c r="O62" s="1076" t="str" cm="1">
        <f t="array" aca="1" ref="O62" ca="1">IF(INDIRECT($J$58&amp;"I"&amp;$P62)="","",INDIRECT($J$58&amp;"I"&amp;$P62))</f>
        <v/>
      </c>
      <c r="P62" s="1072">
        <v>17</v>
      </c>
    </row>
    <row r="63" spans="3:17">
      <c r="C63" s="1073">
        <v>4</v>
      </c>
      <c r="D63" s="1074" t="str" cm="1">
        <f t="array" aca="1" ref="D63" ca="1">IFERROR(IF(INDIRECT($D$58&amp;$C63&amp;"!C9")="","",INDIRECT($D$58&amp;$C63&amp;"!C9")),"")</f>
        <v/>
      </c>
      <c r="E63" s="1074" t="str" cm="1">
        <f t="array" aca="1" ref="E63" ca="1">IFERROR(IF(INDIRECT($D$58&amp;$C63&amp;"!C11")="","",INDIRECT($D$58&amp;$C63&amp;"!C11")),"")</f>
        <v/>
      </c>
      <c r="F63" s="1074" t="str" cm="1">
        <f t="array" aca="1" ref="F63" ca="1">IFERROR(IF(INDIRECT($D$58&amp;$C63&amp;"!C12")="","",INDIRECT($D$58&amp;$C63&amp;"!C12")),"")</f>
        <v/>
      </c>
      <c r="G63" s="1074" t="str" cm="1">
        <f t="array" aca="1" ref="G63" ca="1">IFERROR(IF(INDIRECT($D$58&amp;$C63&amp;"!C13")="","",INDIRECT($D$58&amp;$C63&amp;"!C13")),"")</f>
        <v/>
      </c>
      <c r="H63" s="1074" t="str" cm="1">
        <f t="array" aca="1" ref="H63" ca="1">IFERROR(IF(INDIRECT($D$58&amp;$C63&amp;"!C14")="","",INDIRECT($D$58&amp;$C63&amp;"!C14")),"")</f>
        <v/>
      </c>
      <c r="I63" s="1074" t="str" cm="1">
        <f t="array" aca="1" ref="I63" ca="1">IFERROR(IF(INDIRECT($D$58&amp;$C63&amp;"!C15")="","",INDIRECT($D$58&amp;$C63&amp;"!C15")),"")</f>
        <v/>
      </c>
      <c r="J63" s="1074" t="str" cm="1">
        <f t="array" aca="1" ref="J63" ca="1">IF(INDIRECT($J$58&amp;"D"&amp;$P63)="","",INDIRECT($J$58&amp;"D"&amp;$P63))</f>
        <v/>
      </c>
      <c r="K63" s="1075" t="str" cm="1">
        <f t="array" aca="1" ref="K63" ca="1">IF(INDIRECT($J$58&amp;"E"&amp;$P63)="","",INDIRECT($J$58&amp;"E"&amp;$P63))</f>
        <v/>
      </c>
      <c r="L63" s="1075" t="str" cm="1">
        <f t="array" aca="1" ref="L63" ca="1">IF(INDIRECT($J$58&amp;"F"&amp;$P63)="","",INDIRECT($J$58&amp;"F"&amp;$P63))</f>
        <v/>
      </c>
      <c r="M63" s="1075" t="str" cm="1">
        <f t="array" aca="1" ref="M63" ca="1">IF(INDIRECT($J$58&amp;"G"&amp;$P63)="","",INDIRECT($J$58&amp;"G"&amp;$P63))</f>
        <v/>
      </c>
      <c r="N63" s="1076" t="str" cm="1">
        <f t="array" aca="1" ref="N63" ca="1">IF(INDIRECT($J$58&amp;"H"&amp;$P63)="","",INDIRECT($J$58&amp;"H"&amp;$P63))</f>
        <v/>
      </c>
      <c r="O63" s="1076" t="str" cm="1">
        <f t="array" aca="1" ref="O63" ca="1">IF(INDIRECT($J$58&amp;"I"&amp;$P63)="","",INDIRECT($J$58&amp;"I"&amp;$P63))</f>
        <v/>
      </c>
      <c r="P63" s="1072">
        <v>18</v>
      </c>
    </row>
    <row r="64" spans="3:17">
      <c r="C64" s="1073">
        <v>5</v>
      </c>
      <c r="D64" s="1074" t="str" cm="1">
        <f t="array" aca="1" ref="D64" ca="1">IFERROR(IF(INDIRECT($D$58&amp;$C64&amp;"!C9")="","",INDIRECT($D$58&amp;$C64&amp;"!C9")),"")</f>
        <v/>
      </c>
      <c r="E64" s="1074" t="str" cm="1">
        <f t="array" aca="1" ref="E64" ca="1">IFERROR(IF(INDIRECT($D$58&amp;$C64&amp;"!C11")="","",INDIRECT($D$58&amp;$C64&amp;"!C11")),"")</f>
        <v/>
      </c>
      <c r="F64" s="1074" t="str" cm="1">
        <f t="array" aca="1" ref="F64" ca="1">IFERROR(IF(INDIRECT($D$58&amp;$C64&amp;"!C12")="","",INDIRECT($D$58&amp;$C64&amp;"!C12")),"")</f>
        <v/>
      </c>
      <c r="G64" s="1074" t="str" cm="1">
        <f t="array" aca="1" ref="G64" ca="1">IFERROR(IF(INDIRECT($D$58&amp;$C64&amp;"!C13")="","",INDIRECT($D$58&amp;$C64&amp;"!C13")),"")</f>
        <v/>
      </c>
      <c r="H64" s="1074" t="str" cm="1">
        <f t="array" aca="1" ref="H64" ca="1">IFERROR(IF(INDIRECT($D$58&amp;$C64&amp;"!C14")="","",INDIRECT($D$58&amp;$C64&amp;"!C14")),"")</f>
        <v/>
      </c>
      <c r="I64" s="1074" t="str" cm="1">
        <f t="array" aca="1" ref="I64" ca="1">IFERROR(IF(INDIRECT($D$58&amp;$C64&amp;"!C15")="","",INDIRECT($D$58&amp;$C64&amp;"!C15")),"")</f>
        <v/>
      </c>
      <c r="J64" s="1074" t="str" cm="1">
        <f t="array" aca="1" ref="J64" ca="1">IF(INDIRECT($J$58&amp;"D"&amp;$P64)="","",INDIRECT($J$58&amp;"D"&amp;$P64))</f>
        <v/>
      </c>
      <c r="K64" s="1075" t="str" cm="1">
        <f t="array" aca="1" ref="K64" ca="1">IF(INDIRECT($J$58&amp;"E"&amp;$P64)="","",INDIRECT($J$58&amp;"E"&amp;$P64))</f>
        <v/>
      </c>
      <c r="L64" s="1075" t="str" cm="1">
        <f t="array" aca="1" ref="L64" ca="1">IF(INDIRECT($J$58&amp;"F"&amp;$P64)="","",INDIRECT($J$58&amp;"F"&amp;$P64))</f>
        <v/>
      </c>
      <c r="M64" s="1075" t="str" cm="1">
        <f t="array" aca="1" ref="M64" ca="1">IF(INDIRECT($J$58&amp;"G"&amp;$P64)="","",INDIRECT($J$58&amp;"G"&amp;$P64))</f>
        <v/>
      </c>
      <c r="N64" s="1076" t="str" cm="1">
        <f t="array" aca="1" ref="N64" ca="1">IF(INDIRECT($J$58&amp;"H"&amp;$P64)="","",INDIRECT($J$58&amp;"H"&amp;$P64))</f>
        <v/>
      </c>
      <c r="O64" s="1076" t="str" cm="1">
        <f t="array" aca="1" ref="O64" ca="1">IF(INDIRECT($J$58&amp;"I"&amp;$P64)="","",INDIRECT($J$58&amp;"I"&amp;$P64))</f>
        <v/>
      </c>
      <c r="P64" s="1072">
        <v>19</v>
      </c>
    </row>
    <row r="65" spans="3:16">
      <c r="C65" s="1073">
        <v>6</v>
      </c>
      <c r="D65" s="1074" t="str" cm="1">
        <f t="array" aca="1" ref="D65" ca="1">IFERROR(IF(INDIRECT($D$58&amp;$C65&amp;"!C9")="","",INDIRECT($D$58&amp;$C65&amp;"!C9")),"")</f>
        <v/>
      </c>
      <c r="E65" s="1074" t="str" cm="1">
        <f t="array" aca="1" ref="E65" ca="1">IFERROR(IF(INDIRECT($D$58&amp;$C65&amp;"!C11")="","",INDIRECT($D$58&amp;$C65&amp;"!C11")),"")</f>
        <v/>
      </c>
      <c r="F65" s="1074" t="str" cm="1">
        <f t="array" aca="1" ref="F65" ca="1">IFERROR(IF(INDIRECT($D$58&amp;$C65&amp;"!C12")="","",INDIRECT($D$58&amp;$C65&amp;"!C12")),"")</f>
        <v/>
      </c>
      <c r="G65" s="1074" t="str" cm="1">
        <f t="array" aca="1" ref="G65" ca="1">IFERROR(IF(INDIRECT($D$58&amp;$C65&amp;"!C13")="","",INDIRECT($D$58&amp;$C65&amp;"!C13")),"")</f>
        <v/>
      </c>
      <c r="H65" s="1074" t="str" cm="1">
        <f t="array" aca="1" ref="H65" ca="1">IFERROR(IF(INDIRECT($D$58&amp;$C65&amp;"!C14")="","",INDIRECT($D$58&amp;$C65&amp;"!C14")),"")</f>
        <v/>
      </c>
      <c r="I65" s="1074" t="str" cm="1">
        <f t="array" aca="1" ref="I65" ca="1">IFERROR(IF(INDIRECT($D$58&amp;$C65&amp;"!C15")="","",INDIRECT($D$58&amp;$C65&amp;"!C15")),"")</f>
        <v/>
      </c>
      <c r="J65" s="1074" t="str" cm="1">
        <f t="array" aca="1" ref="J65" ca="1">IF(INDIRECT($J$58&amp;"D"&amp;$P65)="","",INDIRECT($J$58&amp;"D"&amp;$P65))</f>
        <v/>
      </c>
      <c r="K65" s="1075" t="str" cm="1">
        <f t="array" aca="1" ref="K65" ca="1">IF(INDIRECT($J$58&amp;"E"&amp;$P65)="","",INDIRECT($J$58&amp;"E"&amp;$P65))</f>
        <v/>
      </c>
      <c r="L65" s="1075" t="str" cm="1">
        <f t="array" aca="1" ref="L65" ca="1">IF(INDIRECT($J$58&amp;"F"&amp;$P65)="","",INDIRECT($J$58&amp;"F"&amp;$P65))</f>
        <v/>
      </c>
      <c r="M65" s="1075" t="str" cm="1">
        <f t="array" aca="1" ref="M65" ca="1">IF(INDIRECT($J$58&amp;"G"&amp;$P65)="","",INDIRECT($J$58&amp;"G"&amp;$P65))</f>
        <v/>
      </c>
      <c r="N65" s="1076" t="str" cm="1">
        <f t="array" aca="1" ref="N65" ca="1">IF(INDIRECT($J$58&amp;"H"&amp;$P65)="","",INDIRECT($J$58&amp;"H"&amp;$P65))</f>
        <v/>
      </c>
      <c r="O65" s="1076" t="str" cm="1">
        <f t="array" aca="1" ref="O65" ca="1">IF(INDIRECT($J$58&amp;"I"&amp;$P65)="","",INDIRECT($J$58&amp;"I"&amp;$P65))</f>
        <v/>
      </c>
      <c r="P65" s="1072">
        <v>20</v>
      </c>
    </row>
    <row r="66" spans="3:16">
      <c r="C66" s="1073">
        <v>7</v>
      </c>
      <c r="D66" s="1074" t="str" cm="1">
        <f t="array" aca="1" ref="D66" ca="1">IFERROR(IF(INDIRECT($D$58&amp;$C66&amp;"!C9")="","",INDIRECT($D$58&amp;$C66&amp;"!C9")),"")</f>
        <v/>
      </c>
      <c r="E66" s="1074" t="str" cm="1">
        <f t="array" aca="1" ref="E66" ca="1">IFERROR(IF(INDIRECT($D$58&amp;$C66&amp;"!C11")="","",INDIRECT($D$58&amp;$C66&amp;"!C11")),"")</f>
        <v/>
      </c>
      <c r="F66" s="1074" t="str" cm="1">
        <f t="array" aca="1" ref="F66" ca="1">IFERROR(IF(INDIRECT($D$58&amp;$C66&amp;"!C12")="","",INDIRECT($D$58&amp;$C66&amp;"!C12")),"")</f>
        <v/>
      </c>
      <c r="G66" s="1074" t="str" cm="1">
        <f t="array" aca="1" ref="G66" ca="1">IFERROR(IF(INDIRECT($D$58&amp;$C66&amp;"!C13")="","",INDIRECT($D$58&amp;$C66&amp;"!C13")),"")</f>
        <v/>
      </c>
      <c r="H66" s="1074" t="str" cm="1">
        <f t="array" aca="1" ref="H66" ca="1">IFERROR(IF(INDIRECT($D$58&amp;$C66&amp;"!C14")="","",INDIRECT($D$58&amp;$C66&amp;"!C14")),"")</f>
        <v/>
      </c>
      <c r="I66" s="1074" t="str" cm="1">
        <f t="array" aca="1" ref="I66" ca="1">IFERROR(IF(INDIRECT($D$58&amp;$C66&amp;"!C15")="","",INDIRECT($D$58&amp;$C66&amp;"!C15")),"")</f>
        <v/>
      </c>
      <c r="J66" s="1074" t="str" cm="1">
        <f t="array" aca="1" ref="J66" ca="1">IF(INDIRECT($J$58&amp;"D"&amp;$P66)="","",INDIRECT($J$58&amp;"D"&amp;$P66))</f>
        <v/>
      </c>
      <c r="K66" s="1075" t="str" cm="1">
        <f t="array" aca="1" ref="K66" ca="1">IF(INDIRECT($J$58&amp;"E"&amp;$P66)="","",INDIRECT($J$58&amp;"E"&amp;$P66))</f>
        <v/>
      </c>
      <c r="L66" s="1075" t="str" cm="1">
        <f t="array" aca="1" ref="L66" ca="1">IF(INDIRECT($J$58&amp;"F"&amp;$P66)="","",INDIRECT($J$58&amp;"F"&amp;$P66))</f>
        <v/>
      </c>
      <c r="M66" s="1075" t="str" cm="1">
        <f t="array" aca="1" ref="M66" ca="1">IF(INDIRECT($J$58&amp;"G"&amp;$P66)="","",INDIRECT($J$58&amp;"G"&amp;$P66))</f>
        <v/>
      </c>
      <c r="N66" s="1076" t="str" cm="1">
        <f t="array" aca="1" ref="N66" ca="1">IF(INDIRECT($J$58&amp;"H"&amp;$P66)="","",INDIRECT($J$58&amp;"H"&amp;$P66))</f>
        <v/>
      </c>
      <c r="O66" s="1076" t="str" cm="1">
        <f t="array" aca="1" ref="O66" ca="1">IF(INDIRECT($J$58&amp;"I"&amp;$P66)="","",INDIRECT($J$58&amp;"I"&amp;$P66))</f>
        <v/>
      </c>
      <c r="P66" s="1072">
        <v>21</v>
      </c>
    </row>
    <row r="67" spans="3:16">
      <c r="C67" s="1073">
        <v>8</v>
      </c>
      <c r="D67" s="1074" t="str" cm="1">
        <f t="array" aca="1" ref="D67" ca="1">IFERROR(IF(INDIRECT($D$58&amp;$C67&amp;"!C9")="","",INDIRECT($D$58&amp;$C67&amp;"!C9")),"")</f>
        <v/>
      </c>
      <c r="E67" s="1074" t="str" cm="1">
        <f t="array" aca="1" ref="E67" ca="1">IFERROR(IF(INDIRECT($D$58&amp;$C67&amp;"!C11")="","",INDIRECT($D$58&amp;$C67&amp;"!C11")),"")</f>
        <v/>
      </c>
      <c r="F67" s="1074" t="str" cm="1">
        <f t="array" aca="1" ref="F67" ca="1">IFERROR(IF(INDIRECT($D$58&amp;$C67&amp;"!C12")="","",INDIRECT($D$58&amp;$C67&amp;"!C12")),"")</f>
        <v/>
      </c>
      <c r="G67" s="1074" t="str" cm="1">
        <f t="array" aca="1" ref="G67" ca="1">IFERROR(IF(INDIRECT($D$58&amp;$C67&amp;"!C13")="","",INDIRECT($D$58&amp;$C67&amp;"!C13")),"")</f>
        <v/>
      </c>
      <c r="H67" s="1074" t="str" cm="1">
        <f t="array" aca="1" ref="H67" ca="1">IFERROR(IF(INDIRECT($D$58&amp;$C67&amp;"!C14")="","",INDIRECT($D$58&amp;$C67&amp;"!C14")),"")</f>
        <v/>
      </c>
      <c r="I67" s="1074" t="str" cm="1">
        <f t="array" aca="1" ref="I67" ca="1">IFERROR(IF(INDIRECT($D$58&amp;$C67&amp;"!C15")="","",INDIRECT($D$58&amp;$C67&amp;"!C15")),"")</f>
        <v/>
      </c>
      <c r="J67" s="1074" t="str" cm="1">
        <f t="array" aca="1" ref="J67" ca="1">IF(INDIRECT($J$58&amp;"D"&amp;$P67)="","",INDIRECT($J$58&amp;"D"&amp;$P67))</f>
        <v/>
      </c>
      <c r="K67" s="1075" t="str" cm="1">
        <f t="array" aca="1" ref="K67" ca="1">IF(INDIRECT($J$58&amp;"E"&amp;$P67)="","",INDIRECT($J$58&amp;"E"&amp;$P67))</f>
        <v/>
      </c>
      <c r="L67" s="1075" t="str" cm="1">
        <f t="array" aca="1" ref="L67" ca="1">IF(INDIRECT($J$58&amp;"F"&amp;$P67)="","",INDIRECT($J$58&amp;"F"&amp;$P67))</f>
        <v/>
      </c>
      <c r="M67" s="1075" t="str" cm="1">
        <f t="array" aca="1" ref="M67" ca="1">IF(INDIRECT($J$58&amp;"G"&amp;$P67)="","",INDIRECT($J$58&amp;"G"&amp;$P67))</f>
        <v/>
      </c>
      <c r="N67" s="1076" t="str" cm="1">
        <f t="array" aca="1" ref="N67" ca="1">IF(INDIRECT($J$58&amp;"H"&amp;$P67)="","",INDIRECT($J$58&amp;"H"&amp;$P67))</f>
        <v/>
      </c>
      <c r="O67" s="1076" t="str" cm="1">
        <f t="array" aca="1" ref="O67" ca="1">IF(INDIRECT($J$58&amp;"I"&amp;$P67)="","",INDIRECT($J$58&amp;"I"&amp;$P67))</f>
        <v/>
      </c>
      <c r="P67" s="1072">
        <v>22</v>
      </c>
    </row>
    <row r="68" spans="3:16">
      <c r="C68" s="1073">
        <v>9</v>
      </c>
      <c r="D68" s="1074" t="str" cm="1">
        <f t="array" aca="1" ref="D68" ca="1">IFERROR(IF(INDIRECT($D$58&amp;$C68&amp;"!C9")="","",INDIRECT($D$58&amp;$C68&amp;"!C9")),"")</f>
        <v/>
      </c>
      <c r="E68" s="1074" t="str" cm="1">
        <f t="array" aca="1" ref="E68" ca="1">IFERROR(IF(INDIRECT($D$58&amp;$C68&amp;"!C11")="","",INDIRECT($D$58&amp;$C68&amp;"!C11")),"")</f>
        <v/>
      </c>
      <c r="F68" s="1074" t="str" cm="1">
        <f t="array" aca="1" ref="F68" ca="1">IFERROR(IF(INDIRECT($D$58&amp;$C68&amp;"!C12")="","",INDIRECT($D$58&amp;$C68&amp;"!C12")),"")</f>
        <v/>
      </c>
      <c r="G68" s="1074" t="str" cm="1">
        <f t="array" aca="1" ref="G68" ca="1">IFERROR(IF(INDIRECT($D$58&amp;$C68&amp;"!C13")="","",INDIRECT($D$58&amp;$C68&amp;"!C13")),"")</f>
        <v/>
      </c>
      <c r="H68" s="1074" t="str" cm="1">
        <f t="array" aca="1" ref="H68" ca="1">IFERROR(IF(INDIRECT($D$58&amp;$C68&amp;"!C14")="","",INDIRECT($D$58&amp;$C68&amp;"!C14")),"")</f>
        <v/>
      </c>
      <c r="I68" s="1074" t="str" cm="1">
        <f t="array" aca="1" ref="I68" ca="1">IFERROR(IF(INDIRECT($D$58&amp;$C68&amp;"!C15")="","",INDIRECT($D$58&amp;$C68&amp;"!C15")),"")</f>
        <v/>
      </c>
      <c r="J68" s="1074" t="str" cm="1">
        <f t="array" aca="1" ref="J68" ca="1">IF(INDIRECT($J$58&amp;"D"&amp;$P68)="","",INDIRECT($J$58&amp;"D"&amp;$P68))</f>
        <v/>
      </c>
      <c r="K68" s="1075" t="str" cm="1">
        <f t="array" aca="1" ref="K68" ca="1">IF(INDIRECT($J$58&amp;"E"&amp;$P68)="","",INDIRECT($J$58&amp;"E"&amp;$P68))</f>
        <v/>
      </c>
      <c r="L68" s="1075" t="str" cm="1">
        <f t="array" aca="1" ref="L68" ca="1">IF(INDIRECT($J$58&amp;"F"&amp;$P68)="","",INDIRECT($J$58&amp;"F"&amp;$P68))</f>
        <v/>
      </c>
      <c r="M68" s="1075" t="str" cm="1">
        <f t="array" aca="1" ref="M68" ca="1">IF(INDIRECT($J$58&amp;"G"&amp;$P68)="","",INDIRECT($J$58&amp;"G"&amp;$P68))</f>
        <v/>
      </c>
      <c r="N68" s="1076" t="str" cm="1">
        <f t="array" aca="1" ref="N68" ca="1">IF(INDIRECT($J$58&amp;"H"&amp;$P68)="","",INDIRECT($J$58&amp;"H"&amp;$P68))</f>
        <v/>
      </c>
      <c r="O68" s="1076" t="str" cm="1">
        <f t="array" aca="1" ref="O68" ca="1">IF(INDIRECT($J$58&amp;"I"&amp;$P68)="","",INDIRECT($J$58&amp;"I"&amp;$P68))</f>
        <v/>
      </c>
      <c r="P68" s="1072">
        <v>23</v>
      </c>
    </row>
    <row r="69" spans="3:16">
      <c r="C69" s="1077">
        <v>10</v>
      </c>
      <c r="D69" s="1078" t="str" cm="1">
        <f t="array" aca="1" ref="D69" ca="1">IFERROR(IF(INDIRECT($D$58&amp;$C69&amp;"!C9")="","",INDIRECT($D$58&amp;$C69&amp;"!C9")),"")</f>
        <v/>
      </c>
      <c r="E69" s="1078" t="str" cm="1">
        <f t="array" aca="1" ref="E69" ca="1">IFERROR(IF(INDIRECT($D$58&amp;$C69&amp;"!C11")="","",INDIRECT($D$58&amp;$C69&amp;"!C11")),"")</f>
        <v/>
      </c>
      <c r="F69" s="1078" t="str" cm="1">
        <f t="array" aca="1" ref="F69" ca="1">IFERROR(IF(INDIRECT($D$58&amp;$C69&amp;"!C12")="","",INDIRECT($D$58&amp;$C69&amp;"!C12")),"")</f>
        <v/>
      </c>
      <c r="G69" s="1078" t="str" cm="1">
        <f t="array" aca="1" ref="G69" ca="1">IFERROR(IF(INDIRECT($D$58&amp;$C69&amp;"!C13")="","",INDIRECT($D$58&amp;$C69&amp;"!C13")),"")</f>
        <v/>
      </c>
      <c r="H69" s="1078" t="str" cm="1">
        <f t="array" aca="1" ref="H69" ca="1">IFERROR(IF(INDIRECT($D$58&amp;$C69&amp;"!C14")="","",INDIRECT($D$58&amp;$C69&amp;"!C14")),"")</f>
        <v/>
      </c>
      <c r="I69" s="1078" t="str" cm="1">
        <f t="array" aca="1" ref="I69" ca="1">IFERROR(IF(INDIRECT($D$58&amp;$C69&amp;"!C15")="","",INDIRECT($D$58&amp;$C69&amp;"!C15")),"")</f>
        <v/>
      </c>
      <c r="J69" s="1078" t="str" cm="1">
        <f t="array" aca="1" ref="J69" ca="1">IF(INDIRECT($J$58&amp;"D"&amp;$P69)="","",INDIRECT($J$58&amp;"D"&amp;$P69))</f>
        <v/>
      </c>
      <c r="K69" s="1079" t="str" cm="1">
        <f t="array" aca="1" ref="K69" ca="1">IF(INDIRECT($J$58&amp;"E"&amp;$P69)="","",INDIRECT($J$58&amp;"E"&amp;$P69))</f>
        <v/>
      </c>
      <c r="L69" s="1079" t="str" cm="1">
        <f t="array" aca="1" ref="L69" ca="1">IF(INDIRECT($J$58&amp;"F"&amp;$P69)="","",INDIRECT($J$58&amp;"F"&amp;$P69))</f>
        <v/>
      </c>
      <c r="M69" s="1079" t="str" cm="1">
        <f t="array" aca="1" ref="M69" ca="1">IF(INDIRECT($J$58&amp;"G"&amp;$P69)="","",INDIRECT($J$58&amp;"G"&amp;$P69))</f>
        <v/>
      </c>
      <c r="N69" s="1080" t="str" cm="1">
        <f t="array" aca="1" ref="N69" ca="1">IF(INDIRECT($J$58&amp;"H"&amp;$P69)="","",INDIRECT($J$58&amp;"H"&amp;$P69))</f>
        <v/>
      </c>
      <c r="O69" s="1080" t="str" cm="1">
        <f t="array" aca="1" ref="O69" ca="1">IF(INDIRECT($J$58&amp;"I"&amp;$P69)="","",INDIRECT($J$58&amp;"I"&amp;$P69))</f>
        <v/>
      </c>
      <c r="P69" s="1072">
        <v>24</v>
      </c>
    </row>
    <row r="70" spans="3:16">
      <c r="C70" s="15" t="s">
        <v>14</v>
      </c>
      <c r="D70" s="1081"/>
      <c r="E70" s="1081"/>
      <c r="F70" s="1081"/>
      <c r="G70" s="1081"/>
      <c r="H70" s="1081"/>
      <c r="I70" s="1081"/>
      <c r="J70" s="1081"/>
      <c r="K70" s="1082" cm="1">
        <f t="array" aca="1" ref="K70" ca="1">IF(INDIRECT($J$58&amp;"E"&amp;$P70)="","",INDIRECT($J$58&amp;"E"&amp;$P70))</f>
        <v>0</v>
      </c>
      <c r="L70" s="1082" cm="1">
        <f t="array" aca="1" ref="L70" ca="1">IF(INDIRECT($J$58&amp;"F"&amp;$P70)="","",INDIRECT($J$58&amp;"F"&amp;$P70))</f>
        <v>0</v>
      </c>
      <c r="M70" s="1082" cm="1">
        <f t="array" aca="1" ref="M70" ca="1">IF(INDIRECT($J$58&amp;"G"&amp;$P70)="","",INDIRECT($J$58&amp;"G"&amp;$P70))</f>
        <v>0</v>
      </c>
      <c r="N70" s="1083" t="str" cm="1">
        <f t="array" aca="1" ref="N70" ca="1">IF(INDIRECT($J$58&amp;"H"&amp;$P70)="","",INDIRECT($J$58&amp;"H"&amp;$P70))</f>
        <v/>
      </c>
      <c r="O70" s="1083" t="str" cm="1">
        <f t="array" aca="1" ref="O70" ca="1">IF(INDIRECT($J$58&amp;"I"&amp;$P70)="","",INDIRECT($J$58&amp;"I"&amp;$P70))</f>
        <v/>
      </c>
      <c r="P70" s="1072">
        <v>27</v>
      </c>
    </row>
    <row r="73" spans="3:16">
      <c r="C73" s="1020" t="s">
        <v>1619</v>
      </c>
    </row>
    <row r="74" spans="3:16">
      <c r="C74" s="1020"/>
      <c r="E74" s="2087" t="s">
        <v>1620</v>
      </c>
      <c r="F74" s="2087"/>
      <c r="G74" s="2087"/>
      <c r="H74" s="2087" t="s">
        <v>1621</v>
      </c>
      <c r="I74" s="2087"/>
      <c r="J74" s="2087"/>
    </row>
    <row r="75" spans="3:16">
      <c r="C75" s="1021" t="s">
        <v>1590</v>
      </c>
      <c r="D75" s="1084" t="s">
        <v>1612</v>
      </c>
      <c r="E75" s="1085" t="s">
        <v>157</v>
      </c>
      <c r="F75" s="2088" t="s">
        <v>1109</v>
      </c>
      <c r="G75" s="2089"/>
      <c r="H75" s="1085" t="s">
        <v>157</v>
      </c>
      <c r="I75" s="2088" t="s">
        <v>1109</v>
      </c>
      <c r="J75" s="2089"/>
    </row>
    <row r="76" spans="3:16">
      <c r="C76" s="1086" t="str">
        <f>"別添6_個票"</f>
        <v>別添6_個票</v>
      </c>
      <c r="D76" s="1084">
        <v>1</v>
      </c>
      <c r="E76" s="1069" t="str" cm="1">
        <f t="array" aca="1" ref="E76" ca="1">IFERROR(IF(INDIRECT($C$76&amp;$D76&amp;"!B33")="","",INDIRECT($C$76&amp;$D76&amp;"!B33")),"")</f>
        <v/>
      </c>
      <c r="F76" s="1087" t="str" cm="1">
        <f t="array" aca="1" ref="F76" ca="1">IFERROR(IF(INDIRECT($C$76&amp;$D76&amp;"!C33")="","",INDIRECT($C$76&amp;$D76&amp;"!C33")),"")</f>
        <v/>
      </c>
      <c r="G76" s="1088" t="str" cm="1">
        <f t="array" aca="1" ref="G76" ca="1">IFERROR(IF(INDIRECT($C$76&amp;$D76&amp;"!D33")="","",INDIRECT($C$76&amp;$D76&amp;"!D33")),"")</f>
        <v/>
      </c>
      <c r="H76" s="1087" t="str" cm="1">
        <f t="array" aca="1" ref="H76" ca="1">IFERROR(IF(INDIRECT($C$76&amp;$D76&amp;"!B40")="","",INDIRECT($C$76&amp;$D76&amp;"!B40")),"")</f>
        <v/>
      </c>
      <c r="I76" s="1087" t="str" cm="1">
        <f t="array" aca="1" ref="I76" ca="1">IFERROR(IF(INDIRECT($C$76&amp;$D76&amp;"!C40")="","",INDIRECT($C$76&amp;$D76&amp;"!C40")),"")</f>
        <v/>
      </c>
      <c r="J76" s="1088" t="str" cm="1">
        <f t="array" aca="1" ref="J76" ca="1">IFERROR(IF(INDIRECT($C$76&amp;$D76&amp;"!D40")="","",INDIRECT($C$76&amp;$D76&amp;"!D40")),"")</f>
        <v/>
      </c>
    </row>
    <row r="77" spans="3:16">
      <c r="C77" s="1089"/>
      <c r="D77" s="1090"/>
      <c r="E77" s="1074" t="str" cm="1">
        <f t="array" aca="1" ref="E77" ca="1">IFERROR(IF(INDIRECT($C$76&amp;$D76&amp;"!B34")="","",INDIRECT($C$76&amp;$D76&amp;"!B34")),"")</f>
        <v/>
      </c>
      <c r="F77" s="1091" t="str" cm="1">
        <f t="array" aca="1" ref="F77" ca="1">IFERROR(IF(INDIRECT($C$76&amp;$D76&amp;"!C34")="","",INDIRECT($C$76&amp;$D76&amp;"!C34")),"")</f>
        <v/>
      </c>
      <c r="G77" s="1092" t="str" cm="1">
        <f t="array" aca="1" ref="G77" ca="1">IFERROR(IF(INDIRECT($C$76&amp;$D76&amp;"!D34")="","",INDIRECT($C$76&amp;$D76&amp;"!D34")),"")</f>
        <v/>
      </c>
      <c r="H77" s="1091" t="str" cm="1">
        <f t="array" aca="1" ref="H77" ca="1">IFERROR(IF(INDIRECT($C$76&amp;$D76&amp;"!B41")="","",INDIRECT($C$76&amp;$D76&amp;"!B41")),"")</f>
        <v/>
      </c>
      <c r="I77" s="1091" t="str" cm="1">
        <f t="array" aca="1" ref="I77" ca="1">IFERROR(IF(INDIRECT($C$76&amp;$D76&amp;"!C41")="","",INDIRECT($C$76&amp;$D76&amp;"!C41")),"")</f>
        <v/>
      </c>
      <c r="J77" s="1092" t="str" cm="1">
        <f t="array" aca="1" ref="J77" ca="1">IFERROR(IF(INDIRECT($C$76&amp;$D76&amp;"!D41")="","",INDIRECT($C$76&amp;$D76&amp;"!D41")),"")</f>
        <v/>
      </c>
    </row>
    <row r="78" spans="3:16">
      <c r="C78" s="1086"/>
      <c r="D78" s="1090"/>
      <c r="E78" s="1074" t="str" cm="1">
        <f t="array" aca="1" ref="E78" ca="1">IFERROR(IF(INDIRECT($C$76&amp;$D76&amp;"!B35")="","",INDIRECT($C$76&amp;$D76&amp;"!B35")),"")</f>
        <v/>
      </c>
      <c r="F78" s="1093" t="str" cm="1">
        <f t="array" aca="1" ref="F78" ca="1">IFERROR(IF(INDIRECT($C$76&amp;$D76&amp;"!C35")="","",INDIRECT($C$76&amp;$D76&amp;"!C35")),"")</f>
        <v/>
      </c>
      <c r="G78" s="1094" t="str" cm="1">
        <f t="array" aca="1" ref="G78" ca="1">IFERROR(IF(INDIRECT($C$76&amp;$D76&amp;"!D35")="","",INDIRECT($C$76&amp;$D76&amp;"!D35")),"")</f>
        <v/>
      </c>
      <c r="H78" s="1093" t="str" cm="1">
        <f t="array" aca="1" ref="H78" ca="1">IFERROR(IF(INDIRECT($C$76&amp;$D76&amp;"!B42")="","",INDIRECT($C$76&amp;$D76&amp;"!B42")),"")</f>
        <v/>
      </c>
      <c r="I78" s="1093" t="str" cm="1">
        <f t="array" aca="1" ref="I78" ca="1">IFERROR(IF(INDIRECT($C$76&amp;$D76&amp;"!C42")="","",INDIRECT($C$76&amp;$D76&amp;"!C42")),"")</f>
        <v/>
      </c>
      <c r="J78" s="1094" t="str" cm="1">
        <f t="array" aca="1" ref="J78" ca="1">IFERROR(IF(INDIRECT($C$76&amp;$D76&amp;"!D42")="","",INDIRECT($C$76&amp;$D76&amp;"!D42")),"")</f>
        <v/>
      </c>
    </row>
    <row r="79" spans="3:16">
      <c r="C79" s="1095"/>
      <c r="D79" s="1096"/>
      <c r="E79" s="1078" t="str" cm="1">
        <f t="array" aca="1" ref="E79" ca="1">IFERROR(IF(INDIRECT($C$76&amp;$D76&amp;"!B36")="","",INDIRECT($C$76&amp;$D76&amp;"!B36")),"")</f>
        <v/>
      </c>
      <c r="F79" s="1097" t="str" cm="1">
        <f t="array" aca="1" ref="F79" ca="1">IFERROR(IF(INDIRECT($C$76&amp;$D76&amp;"!C36")="","",INDIRECT($C$76&amp;$D76&amp;"!C36")),"")</f>
        <v/>
      </c>
      <c r="G79" s="1098" t="str" cm="1">
        <f t="array" aca="1" ref="G79" ca="1">IFERROR(IF(INDIRECT($C$76&amp;$D76&amp;"!D36")="","",INDIRECT($C$76&amp;$D76&amp;"!D36")),"")</f>
        <v/>
      </c>
      <c r="H79" s="1097" t="str" cm="1">
        <f t="array" aca="1" ref="H79" ca="1">IFERROR(IF(INDIRECT($C$76&amp;$D76&amp;"!B43")="","",INDIRECT($C$76&amp;$D76&amp;"!B43")),"")</f>
        <v/>
      </c>
      <c r="I79" s="1097" t="str" cm="1">
        <f t="array" aca="1" ref="I79" ca="1">IFERROR(IF(INDIRECT($C$76&amp;$D76&amp;"!C43")="","",INDIRECT($C$76&amp;$D76&amp;"!C43")),"")</f>
        <v/>
      </c>
      <c r="J79" s="1098" t="str" cm="1">
        <f t="array" aca="1" ref="J79" ca="1">IFERROR(IF(INDIRECT($C$76&amp;$D76&amp;"!D43")="","",INDIRECT($C$76&amp;$D76&amp;"!D43")),"")</f>
        <v/>
      </c>
    </row>
    <row r="80" spans="3:16">
      <c r="C80" s="1039"/>
      <c r="D80" s="1084">
        <v>2</v>
      </c>
      <c r="E80" s="1087" t="str" cm="1">
        <f t="array" aca="1" ref="E80" ca="1">IFERROR(IF(INDIRECT($C$76&amp;$D80&amp;"!B33")="","",INDIRECT($C$76&amp;$D80&amp;"!B33")),"")</f>
        <v/>
      </c>
      <c r="F80" s="1087" t="str" cm="1">
        <f t="array" aca="1" ref="F80" ca="1">IFERROR(IF(INDIRECT($C$76&amp;$D80&amp;"!C33")="","",INDIRECT($C$76&amp;$D80&amp;"!C33")),"")</f>
        <v/>
      </c>
      <c r="G80" s="1088" t="str" cm="1">
        <f t="array" aca="1" ref="G80" ca="1">IFERROR(IF(INDIRECT($C$76&amp;$D80&amp;"!D33")="","",INDIRECT($C$76&amp;$D80&amp;"!D33")),"")</f>
        <v/>
      </c>
      <c r="H80" s="1087" t="str" cm="1">
        <f t="array" aca="1" ref="H80" ca="1">IFERROR(IF(INDIRECT($C$76&amp;$D80&amp;"!B40")="","",INDIRECT($C$76&amp;$D80&amp;"!B40")),"")</f>
        <v/>
      </c>
      <c r="I80" s="1087" t="str" cm="1">
        <f t="array" aca="1" ref="I80" ca="1">IFERROR(IF(INDIRECT($C$76&amp;$D80&amp;"!C40")="","",INDIRECT($C$76&amp;$D80&amp;"!C40")),"")</f>
        <v/>
      </c>
      <c r="J80" s="1088" t="str" cm="1">
        <f t="array" aca="1" ref="J80" ca="1">IFERROR(IF(INDIRECT($C$76&amp;$D80&amp;"!D40")="","",INDIRECT($C$76&amp;$D80&amp;"!D40")),"")</f>
        <v/>
      </c>
    </row>
    <row r="81" spans="3:10">
      <c r="C81" s="1039"/>
      <c r="D81" s="1090"/>
      <c r="E81" s="1091" t="str" cm="1">
        <f t="array" aca="1" ref="E81" ca="1">IFERROR(IF(INDIRECT($C$76&amp;$D80&amp;"!B34")="","",INDIRECT($C$76&amp;$D80&amp;"!B34")),"")</f>
        <v/>
      </c>
      <c r="F81" s="1091" t="str" cm="1">
        <f t="array" aca="1" ref="F81" ca="1">IFERROR(IF(INDIRECT($C$76&amp;$D80&amp;"!C34")="","",INDIRECT($C$76&amp;$D80&amp;"!C34")),"")</f>
        <v/>
      </c>
      <c r="G81" s="1092" t="str" cm="1">
        <f t="array" aca="1" ref="G81" ca="1">IFERROR(IF(INDIRECT($C$76&amp;$D80&amp;"!D34")="","",INDIRECT($C$76&amp;$D80&amp;"!D34")),"")</f>
        <v/>
      </c>
      <c r="H81" s="1091" t="str" cm="1">
        <f t="array" aca="1" ref="H81" ca="1">IFERROR(IF(INDIRECT($C$76&amp;$D80&amp;"!B41")="","",INDIRECT($C$76&amp;$D80&amp;"!B41")),"")</f>
        <v/>
      </c>
      <c r="I81" s="1091" t="str" cm="1">
        <f t="array" aca="1" ref="I81" ca="1">IFERROR(IF(INDIRECT($C$76&amp;$D80&amp;"!C41")="","",INDIRECT($C$76&amp;$D80&amp;"!C41")),"")</f>
        <v/>
      </c>
      <c r="J81" s="1092" t="str" cm="1">
        <f t="array" aca="1" ref="J81" ca="1">IFERROR(IF(INDIRECT($C$76&amp;$D80&amp;"!D41")="","",INDIRECT($C$76&amp;$D80&amp;"!D41")),"")</f>
        <v/>
      </c>
    </row>
    <row r="82" spans="3:10">
      <c r="C82" s="1039"/>
      <c r="D82" s="1090"/>
      <c r="E82" s="1093" t="str" cm="1">
        <f t="array" aca="1" ref="E82" ca="1">IFERROR(IF(INDIRECT($C$76&amp;$D80&amp;"!B35")="","",INDIRECT($C$76&amp;$D80&amp;"!B35")),"")</f>
        <v/>
      </c>
      <c r="F82" s="1093" t="str" cm="1">
        <f t="array" aca="1" ref="F82" ca="1">IFERROR(IF(INDIRECT($C$76&amp;$D80&amp;"!C35")="","",INDIRECT($C$76&amp;$D80&amp;"!C35")),"")</f>
        <v/>
      </c>
      <c r="G82" s="1094" t="str" cm="1">
        <f t="array" aca="1" ref="G82" ca="1">IFERROR(IF(INDIRECT($C$76&amp;$D80&amp;"!D35")="","",INDIRECT($C$76&amp;$D80&amp;"!D35")),"")</f>
        <v/>
      </c>
      <c r="H82" s="1093" t="str" cm="1">
        <f t="array" aca="1" ref="H82" ca="1">IFERROR(IF(INDIRECT($C$76&amp;$D80&amp;"!B42")="","",INDIRECT($C$76&amp;$D80&amp;"!B42")),"")</f>
        <v/>
      </c>
      <c r="I82" s="1093" t="str" cm="1">
        <f t="array" aca="1" ref="I82" ca="1">IFERROR(IF(INDIRECT($C$76&amp;$D80&amp;"!C42")="","",INDIRECT($C$76&amp;$D80&amp;"!C42")),"")</f>
        <v/>
      </c>
      <c r="J82" s="1094" t="str" cm="1">
        <f t="array" aca="1" ref="J82" ca="1">IFERROR(IF(INDIRECT($C$76&amp;$D80&amp;"!D42")="","",INDIRECT($C$76&amp;$D80&amp;"!D42")),"")</f>
        <v/>
      </c>
    </row>
    <row r="83" spans="3:10">
      <c r="C83" s="1039"/>
      <c r="D83" s="1096"/>
      <c r="E83" s="1097" t="str" cm="1">
        <f t="array" aca="1" ref="E83" ca="1">IFERROR(IF(INDIRECT($C$76&amp;$D80&amp;"!B36")="","",INDIRECT($C$76&amp;$D80&amp;"!B36")),"")</f>
        <v/>
      </c>
      <c r="F83" s="1097" t="str" cm="1">
        <f t="array" aca="1" ref="F83" ca="1">IFERROR(IF(INDIRECT($C$76&amp;$D80&amp;"!C36")="","",INDIRECT($C$76&amp;$D80&amp;"!C36")),"")</f>
        <v/>
      </c>
      <c r="G83" s="1098" t="str" cm="1">
        <f t="array" aca="1" ref="G83" ca="1">IFERROR(IF(INDIRECT($C$76&amp;$D80&amp;"!D36")="","",INDIRECT($C$76&amp;$D80&amp;"!D36")),"")</f>
        <v/>
      </c>
      <c r="H83" s="1097" t="str" cm="1">
        <f t="array" aca="1" ref="H83" ca="1">IFERROR(IF(INDIRECT($C$76&amp;$D80&amp;"!B43")="","",INDIRECT($C$76&amp;$D80&amp;"!B43")),"")</f>
        <v/>
      </c>
      <c r="I83" s="1097" t="str" cm="1">
        <f t="array" aca="1" ref="I83" ca="1">IFERROR(IF(INDIRECT($C$76&amp;$D80&amp;"!C43")="","",INDIRECT($C$76&amp;$D80&amp;"!C43")),"")</f>
        <v/>
      </c>
      <c r="J83" s="1098" t="str" cm="1">
        <f t="array" aca="1" ref="J83" ca="1">IFERROR(IF(INDIRECT($C$76&amp;$D80&amp;"!D43")="","",INDIRECT($C$76&amp;$D80&amp;"!D43")),"")</f>
        <v/>
      </c>
    </row>
    <row r="84" spans="3:10">
      <c r="C84" s="1039"/>
      <c r="D84" s="1084">
        <v>3</v>
      </c>
      <c r="E84" s="1087" t="str" cm="1">
        <f t="array" aca="1" ref="E84" ca="1">IFERROR(IF(INDIRECT($C$76&amp;$D84&amp;"!B33")="","",INDIRECT($C$76&amp;$D84&amp;"!B33")),"")</f>
        <v/>
      </c>
      <c r="F84" s="1087" t="str" cm="1">
        <f t="array" aca="1" ref="F84" ca="1">IFERROR(IF(INDIRECT($C$76&amp;$D84&amp;"!C33")="","",INDIRECT($C$76&amp;$D84&amp;"!C33")),"")</f>
        <v/>
      </c>
      <c r="G84" s="1088" t="str" cm="1">
        <f t="array" aca="1" ref="G84" ca="1">IFERROR(IF(INDIRECT($C$76&amp;$D84&amp;"!D33")="","",INDIRECT($C$76&amp;$D84&amp;"!D33")),"")</f>
        <v/>
      </c>
      <c r="H84" s="1087" t="str" cm="1">
        <f t="array" aca="1" ref="H84" ca="1">IFERROR(IF(INDIRECT($C$76&amp;$D84&amp;"!B40")="","",INDIRECT($C$76&amp;$D84&amp;"!B40")),"")</f>
        <v/>
      </c>
      <c r="I84" s="1087" t="str" cm="1">
        <f t="array" aca="1" ref="I84" ca="1">IFERROR(IF(INDIRECT($C$76&amp;$D84&amp;"!C40")="","",INDIRECT($C$76&amp;$D84&amp;"!C40")),"")</f>
        <v/>
      </c>
      <c r="J84" s="1088" t="str" cm="1">
        <f t="array" aca="1" ref="J84" ca="1">IFERROR(IF(INDIRECT($C$76&amp;$D84&amp;"!D40")="","",INDIRECT($C$76&amp;$D84&amp;"!D40")),"")</f>
        <v/>
      </c>
    </row>
    <row r="85" spans="3:10">
      <c r="C85" s="1039"/>
      <c r="D85" s="1090"/>
      <c r="E85" s="1091" t="str" cm="1">
        <f t="array" aca="1" ref="E85" ca="1">IFERROR(IF(INDIRECT($C$76&amp;$D84&amp;"!B34")="","",INDIRECT($C$76&amp;$D84&amp;"!B34")),"")</f>
        <v/>
      </c>
      <c r="F85" s="1091" t="str" cm="1">
        <f t="array" aca="1" ref="F85" ca="1">IFERROR(IF(INDIRECT($C$76&amp;$D84&amp;"!C34")="","",INDIRECT($C$76&amp;$D84&amp;"!C34")),"")</f>
        <v/>
      </c>
      <c r="G85" s="1092" t="str" cm="1">
        <f t="array" aca="1" ref="G85" ca="1">IFERROR(IF(INDIRECT($C$76&amp;$D84&amp;"!D34")="","",INDIRECT($C$76&amp;$D84&amp;"!D34")),"")</f>
        <v/>
      </c>
      <c r="H85" s="1091" t="str" cm="1">
        <f t="array" aca="1" ref="H85" ca="1">IFERROR(IF(INDIRECT($C$76&amp;$D84&amp;"!B41")="","",INDIRECT($C$76&amp;$D84&amp;"!B41")),"")</f>
        <v/>
      </c>
      <c r="I85" s="1091" t="str" cm="1">
        <f t="array" aca="1" ref="I85" ca="1">IFERROR(IF(INDIRECT($C$76&amp;$D84&amp;"!C41")="","",INDIRECT($C$76&amp;$D84&amp;"!C41")),"")</f>
        <v/>
      </c>
      <c r="J85" s="1092" t="str" cm="1">
        <f t="array" aca="1" ref="J85" ca="1">IFERROR(IF(INDIRECT($C$76&amp;$D84&amp;"!D41")="","",INDIRECT($C$76&amp;$D84&amp;"!D41")),"")</f>
        <v/>
      </c>
    </row>
    <row r="86" spans="3:10">
      <c r="C86" s="1039"/>
      <c r="D86" s="1090"/>
      <c r="E86" s="1093" t="str" cm="1">
        <f t="array" aca="1" ref="E86" ca="1">IFERROR(IF(INDIRECT($C$76&amp;$D84&amp;"!B35")="","",INDIRECT($C$76&amp;$D84&amp;"!B35")),"")</f>
        <v/>
      </c>
      <c r="F86" s="1093" t="str" cm="1">
        <f t="array" aca="1" ref="F86" ca="1">IFERROR(IF(INDIRECT($C$76&amp;$D84&amp;"!C35")="","",INDIRECT($C$76&amp;$D84&amp;"!C35")),"")</f>
        <v/>
      </c>
      <c r="G86" s="1094" t="str" cm="1">
        <f t="array" aca="1" ref="G86" ca="1">IFERROR(IF(INDIRECT($C$76&amp;$D84&amp;"!D35")="","",INDIRECT($C$76&amp;$D84&amp;"!D35")),"")</f>
        <v/>
      </c>
      <c r="H86" s="1093" t="str" cm="1">
        <f t="array" aca="1" ref="H86" ca="1">IFERROR(IF(INDIRECT($C$76&amp;$D84&amp;"!B42")="","",INDIRECT($C$76&amp;$D84&amp;"!B42")),"")</f>
        <v/>
      </c>
      <c r="I86" s="1093" t="str" cm="1">
        <f t="array" aca="1" ref="I86" ca="1">IFERROR(IF(INDIRECT($C$76&amp;$D84&amp;"!C42")="","",INDIRECT($C$76&amp;$D84&amp;"!C42")),"")</f>
        <v/>
      </c>
      <c r="J86" s="1094" t="str" cm="1">
        <f t="array" aca="1" ref="J86" ca="1">IFERROR(IF(INDIRECT($C$76&amp;$D84&amp;"!D42")="","",INDIRECT($C$76&amp;$D84&amp;"!D42")),"")</f>
        <v/>
      </c>
    </row>
    <row r="87" spans="3:10">
      <c r="C87" s="1039"/>
      <c r="D87" s="1096"/>
      <c r="E87" s="1097" t="str" cm="1">
        <f t="array" aca="1" ref="E87" ca="1">IFERROR(IF(INDIRECT($C$76&amp;$D84&amp;"!B36")="","",INDIRECT($C$76&amp;$D84&amp;"!B36")),"")</f>
        <v/>
      </c>
      <c r="F87" s="1097" t="str" cm="1">
        <f t="array" aca="1" ref="F87" ca="1">IFERROR(IF(INDIRECT($C$76&amp;$D84&amp;"!C36")="","",INDIRECT($C$76&amp;$D84&amp;"!C36")),"")</f>
        <v/>
      </c>
      <c r="G87" s="1098" t="str" cm="1">
        <f t="array" aca="1" ref="G87" ca="1">IFERROR(IF(INDIRECT($C$76&amp;$D84&amp;"!D36")="","",INDIRECT($C$76&amp;$D84&amp;"!D36")),"")</f>
        <v/>
      </c>
      <c r="H87" s="1097" t="str" cm="1">
        <f t="array" aca="1" ref="H87" ca="1">IFERROR(IF(INDIRECT($C$76&amp;$D84&amp;"!B43")="","",INDIRECT($C$76&amp;$D84&amp;"!B43")),"")</f>
        <v/>
      </c>
      <c r="I87" s="1097" t="str" cm="1">
        <f t="array" aca="1" ref="I87" ca="1">IFERROR(IF(INDIRECT($C$76&amp;$D84&amp;"!C43")="","",INDIRECT($C$76&amp;$D84&amp;"!C43")),"")</f>
        <v/>
      </c>
      <c r="J87" s="1098" t="str" cm="1">
        <f t="array" aca="1" ref="J87" ca="1">IFERROR(IF(INDIRECT($C$76&amp;$D84&amp;"!D43")="","",INDIRECT($C$76&amp;$D84&amp;"!D43")),"")</f>
        <v/>
      </c>
    </row>
    <row r="88" spans="3:10">
      <c r="C88" s="1039"/>
      <c r="D88" s="1084">
        <v>4</v>
      </c>
      <c r="E88" s="1087" t="str" cm="1">
        <f t="array" aca="1" ref="E88" ca="1">IFERROR(IF(INDIRECT($C$76&amp;$D88&amp;"!B33")="","",INDIRECT($C$76&amp;$D88&amp;"!B33")),"")</f>
        <v/>
      </c>
      <c r="F88" s="1087" t="str" cm="1">
        <f t="array" aca="1" ref="F88" ca="1">IFERROR(IF(INDIRECT($C$76&amp;$D88&amp;"!C33")="","",INDIRECT($C$76&amp;$D88&amp;"!C33")),"")</f>
        <v/>
      </c>
      <c r="G88" s="1088" t="str" cm="1">
        <f t="array" aca="1" ref="G88" ca="1">IFERROR(IF(INDIRECT($C$76&amp;$D88&amp;"!D33")="","",INDIRECT($C$76&amp;$D88&amp;"!D33")),"")</f>
        <v/>
      </c>
      <c r="H88" s="1087" t="str" cm="1">
        <f t="array" aca="1" ref="H88" ca="1">IFERROR(IF(INDIRECT($C$76&amp;$D88&amp;"!B40")="","",INDIRECT($C$76&amp;$D88&amp;"!B40")),"")</f>
        <v/>
      </c>
      <c r="I88" s="1087" t="str" cm="1">
        <f t="array" aca="1" ref="I88" ca="1">IFERROR(IF(INDIRECT($C$76&amp;$D88&amp;"!C40")="","",INDIRECT($C$76&amp;$D88&amp;"!C40")),"")</f>
        <v/>
      </c>
      <c r="J88" s="1088" t="str" cm="1">
        <f t="array" aca="1" ref="J88" ca="1">IFERROR(IF(INDIRECT($C$76&amp;$D88&amp;"!D40")="","",INDIRECT($C$76&amp;$D88&amp;"!D40")),"")</f>
        <v/>
      </c>
    </row>
    <row r="89" spans="3:10">
      <c r="C89" s="1039"/>
      <c r="D89" s="1090"/>
      <c r="E89" s="1091" t="str" cm="1">
        <f t="array" aca="1" ref="E89" ca="1">IFERROR(IF(INDIRECT($C$76&amp;$D88&amp;"!B34")="","",INDIRECT($C$76&amp;$D88&amp;"!B34")),"")</f>
        <v/>
      </c>
      <c r="F89" s="1091" t="str" cm="1">
        <f t="array" aca="1" ref="F89" ca="1">IFERROR(IF(INDIRECT($C$76&amp;$D88&amp;"!C34")="","",INDIRECT($C$76&amp;$D88&amp;"!C34")),"")</f>
        <v/>
      </c>
      <c r="G89" s="1092" t="str" cm="1">
        <f t="array" aca="1" ref="G89" ca="1">IFERROR(IF(INDIRECT($C$76&amp;$D88&amp;"!D34")="","",INDIRECT($C$76&amp;$D88&amp;"!D34")),"")</f>
        <v/>
      </c>
      <c r="H89" s="1091" t="str" cm="1">
        <f t="array" aca="1" ref="H89" ca="1">IFERROR(IF(INDIRECT($C$76&amp;$D88&amp;"!B41")="","",INDIRECT($C$76&amp;$D88&amp;"!B41")),"")</f>
        <v/>
      </c>
      <c r="I89" s="1091" t="str" cm="1">
        <f t="array" aca="1" ref="I89" ca="1">IFERROR(IF(INDIRECT($C$76&amp;$D88&amp;"!C41")="","",INDIRECT($C$76&amp;$D88&amp;"!C41")),"")</f>
        <v/>
      </c>
      <c r="J89" s="1092" t="str" cm="1">
        <f t="array" aca="1" ref="J89" ca="1">IFERROR(IF(INDIRECT($C$76&amp;$D88&amp;"!D41")="","",INDIRECT($C$76&amp;$D88&amp;"!D41")),"")</f>
        <v/>
      </c>
    </row>
    <row r="90" spans="3:10">
      <c r="C90" s="1039"/>
      <c r="D90" s="1090"/>
      <c r="E90" s="1093" t="str" cm="1">
        <f t="array" aca="1" ref="E90" ca="1">IFERROR(IF(INDIRECT($C$76&amp;$D88&amp;"!B35")="","",INDIRECT($C$76&amp;$D88&amp;"!B35")),"")</f>
        <v/>
      </c>
      <c r="F90" s="1093" t="str" cm="1">
        <f t="array" aca="1" ref="F90" ca="1">IFERROR(IF(INDIRECT($C$76&amp;$D88&amp;"!C35")="","",INDIRECT($C$76&amp;$D88&amp;"!C35")),"")</f>
        <v/>
      </c>
      <c r="G90" s="1094" t="str" cm="1">
        <f t="array" aca="1" ref="G90" ca="1">IFERROR(IF(INDIRECT($C$76&amp;$D88&amp;"!D35")="","",INDIRECT($C$76&amp;$D88&amp;"!D35")),"")</f>
        <v/>
      </c>
      <c r="H90" s="1093" t="str" cm="1">
        <f t="array" aca="1" ref="H90" ca="1">IFERROR(IF(INDIRECT($C$76&amp;$D88&amp;"!B42")="","",INDIRECT($C$76&amp;$D88&amp;"!B42")),"")</f>
        <v/>
      </c>
      <c r="I90" s="1093" t="str" cm="1">
        <f t="array" aca="1" ref="I90" ca="1">IFERROR(IF(INDIRECT($C$76&amp;$D88&amp;"!C42")="","",INDIRECT($C$76&amp;$D88&amp;"!C42")),"")</f>
        <v/>
      </c>
      <c r="J90" s="1094" t="str" cm="1">
        <f t="array" aca="1" ref="J90" ca="1">IFERROR(IF(INDIRECT($C$76&amp;$D88&amp;"!D42")="","",INDIRECT($C$76&amp;$D88&amp;"!D42")),"")</f>
        <v/>
      </c>
    </row>
    <row r="91" spans="3:10">
      <c r="C91" s="1039"/>
      <c r="D91" s="1096"/>
      <c r="E91" s="1097" t="str" cm="1">
        <f t="array" aca="1" ref="E91" ca="1">IFERROR(IF(INDIRECT($C$76&amp;$D88&amp;"!B36")="","",INDIRECT($C$76&amp;$D88&amp;"!B36")),"")</f>
        <v/>
      </c>
      <c r="F91" s="1097" t="str" cm="1">
        <f t="array" aca="1" ref="F91" ca="1">IFERROR(IF(INDIRECT($C$76&amp;$D88&amp;"!C36")="","",INDIRECT($C$76&amp;$D88&amp;"!C36")),"")</f>
        <v/>
      </c>
      <c r="G91" s="1098" t="str" cm="1">
        <f t="array" aca="1" ref="G91" ca="1">IFERROR(IF(INDIRECT($C$76&amp;$D88&amp;"!D36")="","",INDIRECT($C$76&amp;$D88&amp;"!D36")),"")</f>
        <v/>
      </c>
      <c r="H91" s="1097" t="str" cm="1">
        <f t="array" aca="1" ref="H91" ca="1">IFERROR(IF(INDIRECT($C$76&amp;$D88&amp;"!B43")="","",INDIRECT($C$76&amp;$D88&amp;"!B43")),"")</f>
        <v/>
      </c>
      <c r="I91" s="1097" t="str" cm="1">
        <f t="array" aca="1" ref="I91" ca="1">IFERROR(IF(INDIRECT($C$76&amp;$D88&amp;"!C43")="","",INDIRECT($C$76&amp;$D88&amp;"!C43")),"")</f>
        <v/>
      </c>
      <c r="J91" s="1098" t="str" cm="1">
        <f t="array" aca="1" ref="J91" ca="1">IFERROR(IF(INDIRECT($C$76&amp;$D88&amp;"!D43")="","",INDIRECT($C$76&amp;$D88&amp;"!D43")),"")</f>
        <v/>
      </c>
    </row>
    <row r="92" spans="3:10">
      <c r="C92" s="1039"/>
      <c r="D92" s="1084">
        <v>5</v>
      </c>
      <c r="E92" s="1087" t="str" cm="1">
        <f t="array" aca="1" ref="E92" ca="1">IFERROR(IF(INDIRECT($C$76&amp;$D92&amp;"!B33")="","",INDIRECT($C$76&amp;$D92&amp;"!B33")),"")</f>
        <v/>
      </c>
      <c r="F92" s="1087" t="str" cm="1">
        <f t="array" aca="1" ref="F92" ca="1">IFERROR(IF(INDIRECT($C$76&amp;$D92&amp;"!C33")="","",INDIRECT($C$76&amp;$D92&amp;"!C33")),"")</f>
        <v/>
      </c>
      <c r="G92" s="1088" t="str" cm="1">
        <f t="array" aca="1" ref="G92" ca="1">IFERROR(IF(INDIRECT($C$76&amp;$D92&amp;"!D33")="","",INDIRECT($C$76&amp;$D92&amp;"!D33")),"")</f>
        <v/>
      </c>
      <c r="H92" s="1087" t="str" cm="1">
        <f t="array" aca="1" ref="H92" ca="1">IFERROR(IF(INDIRECT($C$76&amp;$D92&amp;"!B40")="","",INDIRECT($C$76&amp;$D92&amp;"!B40")),"")</f>
        <v/>
      </c>
      <c r="I92" s="1087" t="str" cm="1">
        <f t="array" aca="1" ref="I92" ca="1">IFERROR(IF(INDIRECT($C$76&amp;$D92&amp;"!C40")="","",INDIRECT($C$76&amp;$D92&amp;"!C40")),"")</f>
        <v/>
      </c>
      <c r="J92" s="1088" t="str" cm="1">
        <f t="array" aca="1" ref="J92" ca="1">IFERROR(IF(INDIRECT($C$76&amp;$D92&amp;"!D40")="","",INDIRECT($C$76&amp;$D92&amp;"!D40")),"")</f>
        <v/>
      </c>
    </row>
    <row r="93" spans="3:10">
      <c r="C93" s="1039"/>
      <c r="D93" s="1090"/>
      <c r="E93" s="1091" t="str" cm="1">
        <f t="array" aca="1" ref="E93" ca="1">IFERROR(IF(INDIRECT($C$76&amp;$D92&amp;"!B34")="","",INDIRECT($C$76&amp;$D92&amp;"!B34")),"")</f>
        <v/>
      </c>
      <c r="F93" s="1091" t="str" cm="1">
        <f t="array" aca="1" ref="F93" ca="1">IFERROR(IF(INDIRECT($C$76&amp;$D92&amp;"!C34")="","",INDIRECT($C$76&amp;$D92&amp;"!C34")),"")</f>
        <v/>
      </c>
      <c r="G93" s="1092" t="str" cm="1">
        <f t="array" aca="1" ref="G93" ca="1">IFERROR(IF(INDIRECT($C$76&amp;$D92&amp;"!D34")="","",INDIRECT($C$76&amp;$D92&amp;"!D34")),"")</f>
        <v/>
      </c>
      <c r="H93" s="1091" t="str" cm="1">
        <f t="array" aca="1" ref="H93" ca="1">IFERROR(IF(INDIRECT($C$76&amp;$D92&amp;"!B41")="","",INDIRECT($C$76&amp;$D92&amp;"!B41")),"")</f>
        <v/>
      </c>
      <c r="I93" s="1091" t="str" cm="1">
        <f t="array" aca="1" ref="I93" ca="1">IFERROR(IF(INDIRECT($C$76&amp;$D92&amp;"!C41")="","",INDIRECT($C$76&amp;$D92&amp;"!C41")),"")</f>
        <v/>
      </c>
      <c r="J93" s="1092" t="str" cm="1">
        <f t="array" aca="1" ref="J93" ca="1">IFERROR(IF(INDIRECT($C$76&amp;$D92&amp;"!D41")="","",INDIRECT($C$76&amp;$D92&amp;"!D41")),"")</f>
        <v/>
      </c>
    </row>
    <row r="94" spans="3:10">
      <c r="C94" s="1039"/>
      <c r="D94" s="1090"/>
      <c r="E94" s="1093" t="str" cm="1">
        <f t="array" aca="1" ref="E94" ca="1">IFERROR(IF(INDIRECT($C$76&amp;$D92&amp;"!B35")="","",INDIRECT($C$76&amp;$D92&amp;"!B35")),"")</f>
        <v/>
      </c>
      <c r="F94" s="1093" t="str" cm="1">
        <f t="array" aca="1" ref="F94" ca="1">IFERROR(IF(INDIRECT($C$76&amp;$D92&amp;"!C35")="","",INDIRECT($C$76&amp;$D92&amp;"!C35")),"")</f>
        <v/>
      </c>
      <c r="G94" s="1094" t="str" cm="1">
        <f t="array" aca="1" ref="G94" ca="1">IFERROR(IF(INDIRECT($C$76&amp;$D92&amp;"!D35")="","",INDIRECT($C$76&amp;$D92&amp;"!D35")),"")</f>
        <v/>
      </c>
      <c r="H94" s="1093" t="str" cm="1">
        <f t="array" aca="1" ref="H94" ca="1">IFERROR(IF(INDIRECT($C$76&amp;$D92&amp;"!B42")="","",INDIRECT($C$76&amp;$D92&amp;"!B42")),"")</f>
        <v/>
      </c>
      <c r="I94" s="1093" t="str" cm="1">
        <f t="array" aca="1" ref="I94" ca="1">IFERROR(IF(INDIRECT($C$76&amp;$D92&amp;"!C42")="","",INDIRECT($C$76&amp;$D92&amp;"!C42")),"")</f>
        <v/>
      </c>
      <c r="J94" s="1094" t="str" cm="1">
        <f t="array" aca="1" ref="J94" ca="1">IFERROR(IF(INDIRECT($C$76&amp;$D92&amp;"!D42")="","",INDIRECT($C$76&amp;$D92&amp;"!D42")),"")</f>
        <v/>
      </c>
    </row>
    <row r="95" spans="3:10">
      <c r="C95" s="1039"/>
      <c r="D95" s="1096"/>
      <c r="E95" s="1097" t="str" cm="1">
        <f t="array" aca="1" ref="E95" ca="1">IFERROR(IF(INDIRECT($C$76&amp;$D92&amp;"!B36")="","",INDIRECT($C$76&amp;$D92&amp;"!B36")),"")</f>
        <v/>
      </c>
      <c r="F95" s="1097" t="str" cm="1">
        <f t="array" aca="1" ref="F95" ca="1">IFERROR(IF(INDIRECT($C$76&amp;$D92&amp;"!C36")="","",INDIRECT($C$76&amp;$D92&amp;"!C36")),"")</f>
        <v/>
      </c>
      <c r="G95" s="1098" t="str" cm="1">
        <f t="array" aca="1" ref="G95" ca="1">IFERROR(IF(INDIRECT($C$76&amp;$D92&amp;"!D36")="","",INDIRECT($C$76&amp;$D92&amp;"!D36")),"")</f>
        <v/>
      </c>
      <c r="H95" s="1097" t="str" cm="1">
        <f t="array" aca="1" ref="H95" ca="1">IFERROR(IF(INDIRECT($C$76&amp;$D92&amp;"!B43")="","",INDIRECT($C$76&amp;$D92&amp;"!B43")),"")</f>
        <v/>
      </c>
      <c r="I95" s="1097" t="str" cm="1">
        <f t="array" aca="1" ref="I95" ca="1">IFERROR(IF(INDIRECT($C$76&amp;$D92&amp;"!C43")="","",INDIRECT($C$76&amp;$D92&amp;"!C43")),"")</f>
        <v/>
      </c>
      <c r="J95" s="1098" t="str" cm="1">
        <f t="array" aca="1" ref="J95" ca="1">IFERROR(IF(INDIRECT($C$76&amp;$D92&amp;"!D43")="","",INDIRECT($C$76&amp;$D92&amp;"!D43")),"")</f>
        <v/>
      </c>
    </row>
    <row r="96" spans="3:10">
      <c r="C96" s="1039"/>
      <c r="D96" s="1084">
        <v>6</v>
      </c>
      <c r="E96" s="1087" t="str" cm="1">
        <f t="array" aca="1" ref="E96" ca="1">IFERROR(IF(INDIRECT($C$76&amp;$D96&amp;"!B33")="","",INDIRECT($C$76&amp;$D96&amp;"!B33")),"")</f>
        <v/>
      </c>
      <c r="F96" s="1087" t="str" cm="1">
        <f t="array" aca="1" ref="F96" ca="1">IFERROR(IF(INDIRECT($C$76&amp;$D96&amp;"!C33")="","",INDIRECT($C$76&amp;$D96&amp;"!C33")),"")</f>
        <v/>
      </c>
      <c r="G96" s="1088" t="str" cm="1">
        <f t="array" aca="1" ref="G96" ca="1">IFERROR(IF(INDIRECT($C$76&amp;$D96&amp;"!D33")="","",INDIRECT($C$76&amp;$D96&amp;"!D33")),"")</f>
        <v/>
      </c>
      <c r="H96" s="1087" t="str" cm="1">
        <f t="array" aca="1" ref="H96" ca="1">IFERROR(IF(INDIRECT($C$76&amp;$D96&amp;"!B40")="","",INDIRECT($C$76&amp;$D96&amp;"!B40")),"")</f>
        <v/>
      </c>
      <c r="I96" s="1087" t="str" cm="1">
        <f t="array" aca="1" ref="I96" ca="1">IFERROR(IF(INDIRECT($C$76&amp;$D96&amp;"!C40")="","",INDIRECT($C$76&amp;$D96&amp;"!C40")),"")</f>
        <v/>
      </c>
      <c r="J96" s="1088" t="str" cm="1">
        <f t="array" aca="1" ref="J96" ca="1">IFERROR(IF(INDIRECT($C$76&amp;$D96&amp;"!D40")="","",INDIRECT($C$76&amp;$D96&amp;"!D40")),"")</f>
        <v/>
      </c>
    </row>
    <row r="97" spans="3:10">
      <c r="C97" s="1039"/>
      <c r="D97" s="1090"/>
      <c r="E97" s="1091" t="str" cm="1">
        <f t="array" aca="1" ref="E97" ca="1">IFERROR(IF(INDIRECT($C$76&amp;$D96&amp;"!B34")="","",INDIRECT($C$76&amp;$D96&amp;"!B34")),"")</f>
        <v/>
      </c>
      <c r="F97" s="1091" t="str" cm="1">
        <f t="array" aca="1" ref="F97" ca="1">IFERROR(IF(INDIRECT($C$76&amp;$D96&amp;"!C34")="","",INDIRECT($C$76&amp;$D96&amp;"!C34")),"")</f>
        <v/>
      </c>
      <c r="G97" s="1092" t="str" cm="1">
        <f t="array" aca="1" ref="G97" ca="1">IFERROR(IF(INDIRECT($C$76&amp;$D96&amp;"!D34")="","",INDIRECT($C$76&amp;$D96&amp;"!D34")),"")</f>
        <v/>
      </c>
      <c r="H97" s="1091" t="str" cm="1">
        <f t="array" aca="1" ref="H97" ca="1">IFERROR(IF(INDIRECT($C$76&amp;$D96&amp;"!B41")="","",INDIRECT($C$76&amp;$D96&amp;"!B41")),"")</f>
        <v/>
      </c>
      <c r="I97" s="1091" t="str" cm="1">
        <f t="array" aca="1" ref="I97" ca="1">IFERROR(IF(INDIRECT($C$76&amp;$D96&amp;"!C41")="","",INDIRECT($C$76&amp;$D96&amp;"!C41")),"")</f>
        <v/>
      </c>
      <c r="J97" s="1092" t="str" cm="1">
        <f t="array" aca="1" ref="J97" ca="1">IFERROR(IF(INDIRECT($C$76&amp;$D96&amp;"!D41")="","",INDIRECT($C$76&amp;$D96&amp;"!D41")),"")</f>
        <v/>
      </c>
    </row>
    <row r="98" spans="3:10">
      <c r="C98" s="1039"/>
      <c r="D98" s="1090"/>
      <c r="E98" s="1093" t="str" cm="1">
        <f t="array" aca="1" ref="E98" ca="1">IFERROR(IF(INDIRECT($C$76&amp;$D96&amp;"!B35")="","",INDIRECT($C$76&amp;$D96&amp;"!B35")),"")</f>
        <v/>
      </c>
      <c r="F98" s="1093" t="str" cm="1">
        <f t="array" aca="1" ref="F98" ca="1">IFERROR(IF(INDIRECT($C$76&amp;$D96&amp;"!C35")="","",INDIRECT($C$76&amp;$D96&amp;"!C35")),"")</f>
        <v/>
      </c>
      <c r="G98" s="1094" t="str" cm="1">
        <f t="array" aca="1" ref="G98" ca="1">IFERROR(IF(INDIRECT($C$76&amp;$D96&amp;"!D35")="","",INDIRECT($C$76&amp;$D96&amp;"!D35")),"")</f>
        <v/>
      </c>
      <c r="H98" s="1093" t="str" cm="1">
        <f t="array" aca="1" ref="H98" ca="1">IFERROR(IF(INDIRECT($C$76&amp;$D96&amp;"!B42")="","",INDIRECT($C$76&amp;$D96&amp;"!B42")),"")</f>
        <v/>
      </c>
      <c r="I98" s="1093" t="str" cm="1">
        <f t="array" aca="1" ref="I98" ca="1">IFERROR(IF(INDIRECT($C$76&amp;$D96&amp;"!C42")="","",INDIRECT($C$76&amp;$D96&amp;"!C42")),"")</f>
        <v/>
      </c>
      <c r="J98" s="1094" t="str" cm="1">
        <f t="array" aca="1" ref="J98" ca="1">IFERROR(IF(INDIRECT($C$76&amp;$D96&amp;"!D42")="","",INDIRECT($C$76&amp;$D96&amp;"!D42")),"")</f>
        <v/>
      </c>
    </row>
    <row r="99" spans="3:10">
      <c r="C99" s="1039"/>
      <c r="D99" s="1096"/>
      <c r="E99" s="1097" t="str" cm="1">
        <f t="array" aca="1" ref="E99" ca="1">IFERROR(IF(INDIRECT($C$76&amp;$D96&amp;"!B36")="","",INDIRECT($C$76&amp;$D96&amp;"!B36")),"")</f>
        <v/>
      </c>
      <c r="F99" s="1097" t="str" cm="1">
        <f t="array" aca="1" ref="F99" ca="1">IFERROR(IF(INDIRECT($C$76&amp;$D96&amp;"!C36")="","",INDIRECT($C$76&amp;$D96&amp;"!C36")),"")</f>
        <v/>
      </c>
      <c r="G99" s="1098" t="str" cm="1">
        <f t="array" aca="1" ref="G99" ca="1">IFERROR(IF(INDIRECT($C$76&amp;$D96&amp;"!D36")="","",INDIRECT($C$76&amp;$D96&amp;"!D36")),"")</f>
        <v/>
      </c>
      <c r="H99" s="1097" t="str" cm="1">
        <f t="array" aca="1" ref="H99" ca="1">IFERROR(IF(INDIRECT($C$76&amp;$D96&amp;"!B43")="","",INDIRECT($C$76&amp;$D96&amp;"!B43")),"")</f>
        <v/>
      </c>
      <c r="I99" s="1097" t="str" cm="1">
        <f t="array" aca="1" ref="I99" ca="1">IFERROR(IF(INDIRECT($C$76&amp;$D96&amp;"!C43")="","",INDIRECT($C$76&amp;$D96&amp;"!C43")),"")</f>
        <v/>
      </c>
      <c r="J99" s="1098" t="str" cm="1">
        <f t="array" aca="1" ref="J99" ca="1">IFERROR(IF(INDIRECT($C$76&amp;$D96&amp;"!D43")="","",INDIRECT($C$76&amp;$D96&amp;"!D43")),"")</f>
        <v/>
      </c>
    </row>
    <row r="100" spans="3:10">
      <c r="C100" s="1039"/>
      <c r="D100" s="1084">
        <v>7</v>
      </c>
      <c r="E100" s="1087" t="str" cm="1">
        <f t="array" aca="1" ref="E100" ca="1">IFERROR(IF(INDIRECT($C$76&amp;$D100&amp;"!B33")="","",INDIRECT($C$76&amp;$D100&amp;"!B33")),"")</f>
        <v/>
      </c>
      <c r="F100" s="1087" t="str" cm="1">
        <f t="array" aca="1" ref="F100" ca="1">IFERROR(IF(INDIRECT($C$76&amp;$D100&amp;"!C33")="","",INDIRECT($C$76&amp;$D100&amp;"!C33")),"")</f>
        <v/>
      </c>
      <c r="G100" s="1088" t="str" cm="1">
        <f t="array" aca="1" ref="G100" ca="1">IFERROR(IF(INDIRECT($C$76&amp;$D100&amp;"!D33")="","",INDIRECT($C$76&amp;$D100&amp;"!D33")),"")</f>
        <v/>
      </c>
      <c r="H100" s="1087" t="str" cm="1">
        <f t="array" aca="1" ref="H100" ca="1">IFERROR(IF(INDIRECT($C$76&amp;$D100&amp;"!B40")="","",INDIRECT($C$76&amp;$D100&amp;"!B40")),"")</f>
        <v/>
      </c>
      <c r="I100" s="1087" t="str" cm="1">
        <f t="array" aca="1" ref="I100" ca="1">IFERROR(IF(INDIRECT($C$76&amp;$D100&amp;"!C40")="","",INDIRECT($C$76&amp;$D100&amp;"!C40")),"")</f>
        <v/>
      </c>
      <c r="J100" s="1088" t="str" cm="1">
        <f t="array" aca="1" ref="J100" ca="1">IFERROR(IF(INDIRECT($C$76&amp;$D100&amp;"!D40")="","",INDIRECT($C$76&amp;$D100&amp;"!D40")),"")</f>
        <v/>
      </c>
    </row>
    <row r="101" spans="3:10">
      <c r="C101" s="1039"/>
      <c r="D101" s="1090"/>
      <c r="E101" s="1091" t="str" cm="1">
        <f t="array" aca="1" ref="E101" ca="1">IFERROR(IF(INDIRECT($C$76&amp;$D100&amp;"!B34")="","",INDIRECT($C$76&amp;$D100&amp;"!B34")),"")</f>
        <v/>
      </c>
      <c r="F101" s="1091" t="str" cm="1">
        <f t="array" aca="1" ref="F101" ca="1">IFERROR(IF(INDIRECT($C$76&amp;$D100&amp;"!C34")="","",INDIRECT($C$76&amp;$D100&amp;"!C34")),"")</f>
        <v/>
      </c>
      <c r="G101" s="1092" t="str" cm="1">
        <f t="array" aca="1" ref="G101" ca="1">IFERROR(IF(INDIRECT($C$76&amp;$D100&amp;"!D34")="","",INDIRECT($C$76&amp;$D100&amp;"!D34")),"")</f>
        <v/>
      </c>
      <c r="H101" s="1091" t="str" cm="1">
        <f t="array" aca="1" ref="H101" ca="1">IFERROR(IF(INDIRECT($C$76&amp;$D100&amp;"!B41")="","",INDIRECT($C$76&amp;$D100&amp;"!B41")),"")</f>
        <v/>
      </c>
      <c r="I101" s="1091" t="str" cm="1">
        <f t="array" aca="1" ref="I101" ca="1">IFERROR(IF(INDIRECT($C$76&amp;$D100&amp;"!C41")="","",INDIRECT($C$76&amp;$D100&amp;"!C41")),"")</f>
        <v/>
      </c>
      <c r="J101" s="1092" t="str" cm="1">
        <f t="array" aca="1" ref="J101" ca="1">IFERROR(IF(INDIRECT($C$76&amp;$D100&amp;"!D41")="","",INDIRECT($C$76&amp;$D100&amp;"!D41")),"")</f>
        <v/>
      </c>
    </row>
    <row r="102" spans="3:10">
      <c r="C102" s="1039"/>
      <c r="D102" s="1090"/>
      <c r="E102" s="1093" t="str" cm="1">
        <f t="array" aca="1" ref="E102" ca="1">IFERROR(IF(INDIRECT($C$76&amp;$D100&amp;"!B35")="","",INDIRECT($C$76&amp;$D100&amp;"!B35")),"")</f>
        <v/>
      </c>
      <c r="F102" s="1093" t="str" cm="1">
        <f t="array" aca="1" ref="F102" ca="1">IFERROR(IF(INDIRECT($C$76&amp;$D100&amp;"!C35")="","",INDIRECT($C$76&amp;$D100&amp;"!C35")),"")</f>
        <v/>
      </c>
      <c r="G102" s="1094" t="str" cm="1">
        <f t="array" aca="1" ref="G102" ca="1">IFERROR(IF(INDIRECT($C$76&amp;$D100&amp;"!D35")="","",INDIRECT($C$76&amp;$D100&amp;"!D35")),"")</f>
        <v/>
      </c>
      <c r="H102" s="1093" t="str" cm="1">
        <f t="array" aca="1" ref="H102" ca="1">IFERROR(IF(INDIRECT($C$76&amp;$D100&amp;"!B42")="","",INDIRECT($C$76&amp;$D100&amp;"!B42")),"")</f>
        <v/>
      </c>
      <c r="I102" s="1093" t="str" cm="1">
        <f t="array" aca="1" ref="I102" ca="1">IFERROR(IF(INDIRECT($C$76&amp;$D100&amp;"!C42")="","",INDIRECT($C$76&amp;$D100&amp;"!C42")),"")</f>
        <v/>
      </c>
      <c r="J102" s="1094" t="str" cm="1">
        <f t="array" aca="1" ref="J102" ca="1">IFERROR(IF(INDIRECT($C$76&amp;$D100&amp;"!D42")="","",INDIRECT($C$76&amp;$D100&amp;"!D42")),"")</f>
        <v/>
      </c>
    </row>
    <row r="103" spans="3:10">
      <c r="C103" s="1039"/>
      <c r="D103" s="1096"/>
      <c r="E103" s="1097" t="str" cm="1">
        <f t="array" aca="1" ref="E103" ca="1">IFERROR(IF(INDIRECT($C$76&amp;$D100&amp;"!B36")="","",INDIRECT($C$76&amp;$D100&amp;"!B36")),"")</f>
        <v/>
      </c>
      <c r="F103" s="1097" t="str" cm="1">
        <f t="array" aca="1" ref="F103" ca="1">IFERROR(IF(INDIRECT($C$76&amp;$D100&amp;"!C36")="","",INDIRECT($C$76&amp;$D100&amp;"!C36")),"")</f>
        <v/>
      </c>
      <c r="G103" s="1098" t="str" cm="1">
        <f t="array" aca="1" ref="G103" ca="1">IFERROR(IF(INDIRECT($C$76&amp;$D100&amp;"!D36")="","",INDIRECT($C$76&amp;$D100&amp;"!D36")),"")</f>
        <v/>
      </c>
      <c r="H103" s="1097" t="str" cm="1">
        <f t="array" aca="1" ref="H103" ca="1">IFERROR(IF(INDIRECT($C$76&amp;$D100&amp;"!B43")="","",INDIRECT($C$76&amp;$D100&amp;"!B43")),"")</f>
        <v/>
      </c>
      <c r="I103" s="1097" t="str" cm="1">
        <f t="array" aca="1" ref="I103" ca="1">IFERROR(IF(INDIRECT($C$76&amp;$D100&amp;"!C43")="","",INDIRECT($C$76&amp;$D100&amp;"!C43")),"")</f>
        <v/>
      </c>
      <c r="J103" s="1098" t="str" cm="1">
        <f t="array" aca="1" ref="J103" ca="1">IFERROR(IF(INDIRECT($C$76&amp;$D100&amp;"!D43")="","",INDIRECT($C$76&amp;$D100&amp;"!D43")),"")</f>
        <v/>
      </c>
    </row>
    <row r="104" spans="3:10">
      <c r="C104" s="1039"/>
      <c r="D104" s="1084">
        <v>8</v>
      </c>
      <c r="E104" s="1087" t="str" cm="1">
        <f t="array" aca="1" ref="E104" ca="1">IFERROR(IF(INDIRECT($C$76&amp;$D104&amp;"!B33")="","",INDIRECT($C$76&amp;$D104&amp;"!B33")),"")</f>
        <v/>
      </c>
      <c r="F104" s="1087" t="str" cm="1">
        <f t="array" aca="1" ref="F104" ca="1">IFERROR(IF(INDIRECT($C$76&amp;$D104&amp;"!C33")="","",INDIRECT($C$76&amp;$D104&amp;"!C33")),"")</f>
        <v/>
      </c>
      <c r="G104" s="1088" t="str" cm="1">
        <f t="array" aca="1" ref="G104" ca="1">IFERROR(IF(INDIRECT($C$76&amp;$D104&amp;"!D33")="","",INDIRECT($C$76&amp;$D104&amp;"!D33")),"")</f>
        <v/>
      </c>
      <c r="H104" s="1087" t="str" cm="1">
        <f t="array" aca="1" ref="H104" ca="1">IFERROR(IF(INDIRECT($C$76&amp;$D104&amp;"!B40")="","",INDIRECT($C$76&amp;$D104&amp;"!B40")),"")</f>
        <v/>
      </c>
      <c r="I104" s="1087" t="str" cm="1">
        <f t="array" aca="1" ref="I104" ca="1">IFERROR(IF(INDIRECT($C$76&amp;$D104&amp;"!C40")="","",INDIRECT($C$76&amp;$D104&amp;"!C40")),"")</f>
        <v/>
      </c>
      <c r="J104" s="1088" t="str" cm="1">
        <f t="array" aca="1" ref="J104" ca="1">IFERROR(IF(INDIRECT($C$76&amp;$D104&amp;"!D40")="","",INDIRECT($C$76&amp;$D104&amp;"!D40")),"")</f>
        <v/>
      </c>
    </row>
    <row r="105" spans="3:10" s="1055" customFormat="1">
      <c r="C105" s="1099"/>
      <c r="D105" s="1100"/>
      <c r="E105" s="1101" t="str" cm="1">
        <f t="array" aca="1" ref="E105" ca="1">IFERROR(IF(INDIRECT($C$76&amp;$D104&amp;"!B34")="","",INDIRECT($C$76&amp;$D104&amp;"!B34")),"")</f>
        <v/>
      </c>
      <c r="F105" s="1101" t="str" cm="1">
        <f t="array" aca="1" ref="F105" ca="1">IFERROR(IF(INDIRECT($C$76&amp;$D104&amp;"!C34")="","",INDIRECT($C$76&amp;$D104&amp;"!C34")),"")</f>
        <v/>
      </c>
      <c r="G105" s="1102" t="str" cm="1">
        <f t="array" aca="1" ref="G105" ca="1">IFERROR(IF(INDIRECT($C$76&amp;$D104&amp;"!D34")="","",INDIRECT($C$76&amp;$D104&amp;"!D34")),"")</f>
        <v/>
      </c>
      <c r="H105" s="1101" t="str" cm="1">
        <f t="array" aca="1" ref="H105" ca="1">IFERROR(IF(INDIRECT($C$76&amp;$D104&amp;"!B41")="","",INDIRECT($C$76&amp;$D104&amp;"!B41")),"")</f>
        <v/>
      </c>
      <c r="I105" s="1101" t="str" cm="1">
        <f t="array" aca="1" ref="I105" ca="1">IFERROR(IF(INDIRECT($C$76&amp;$D104&amp;"!C41")="","",INDIRECT($C$76&amp;$D104&amp;"!C41")),"")</f>
        <v/>
      </c>
      <c r="J105" s="1102" t="str" cm="1">
        <f t="array" aca="1" ref="J105" ca="1">IFERROR(IF(INDIRECT($C$76&amp;$D104&amp;"!D41")="","",INDIRECT($C$76&amp;$D104&amp;"!D41")),"")</f>
        <v/>
      </c>
    </row>
    <row r="106" spans="3:10">
      <c r="C106" s="1039"/>
      <c r="D106" s="1090"/>
      <c r="E106" s="1093" t="str" cm="1">
        <f t="array" aca="1" ref="E106" ca="1">IFERROR(IF(INDIRECT($C$76&amp;$D104&amp;"!B35")="","",INDIRECT($C$76&amp;$D104&amp;"!B35")),"")</f>
        <v/>
      </c>
      <c r="F106" s="1093" t="str" cm="1">
        <f t="array" aca="1" ref="F106" ca="1">IFERROR(IF(INDIRECT($C$76&amp;$D104&amp;"!C35")="","",INDIRECT($C$76&amp;$D104&amp;"!C35")),"")</f>
        <v/>
      </c>
      <c r="G106" s="1094" t="str" cm="1">
        <f t="array" aca="1" ref="G106" ca="1">IFERROR(IF(INDIRECT($C$76&amp;$D104&amp;"!D35")="","",INDIRECT($C$76&amp;$D104&amp;"!D35")),"")</f>
        <v/>
      </c>
      <c r="H106" s="1093" t="str" cm="1">
        <f t="array" aca="1" ref="H106" ca="1">IFERROR(IF(INDIRECT($C$76&amp;$D104&amp;"!B42")="","",INDIRECT($C$76&amp;$D104&amp;"!B42")),"")</f>
        <v/>
      </c>
      <c r="I106" s="1093" t="str" cm="1">
        <f t="array" aca="1" ref="I106" ca="1">IFERROR(IF(INDIRECT($C$76&amp;$D104&amp;"!C42")="","",INDIRECT($C$76&amp;$D104&amp;"!C42")),"")</f>
        <v/>
      </c>
      <c r="J106" s="1094" t="str" cm="1">
        <f t="array" aca="1" ref="J106" ca="1">IFERROR(IF(INDIRECT($C$76&amp;$D104&amp;"!D42")="","",INDIRECT($C$76&amp;$D104&amp;"!D42")),"")</f>
        <v/>
      </c>
    </row>
    <row r="107" spans="3:10" s="1055" customFormat="1">
      <c r="C107" s="1099"/>
      <c r="D107" s="1103"/>
      <c r="E107" s="1104" t="str" cm="1">
        <f t="array" aca="1" ref="E107" ca="1">IFERROR(IF(INDIRECT($C$76&amp;$D104&amp;"!B36")="","",INDIRECT($C$76&amp;$D104&amp;"!B36")),"")</f>
        <v/>
      </c>
      <c r="F107" s="1104" t="str" cm="1">
        <f t="array" aca="1" ref="F107" ca="1">IFERROR(IF(INDIRECT($C$76&amp;$D104&amp;"!C36")="","",INDIRECT($C$76&amp;$D104&amp;"!C36")),"")</f>
        <v/>
      </c>
      <c r="G107" s="1105" t="str" cm="1">
        <f t="array" aca="1" ref="G107" ca="1">IFERROR(IF(INDIRECT($C$76&amp;$D104&amp;"!D36")="","",INDIRECT($C$76&amp;$D104&amp;"!D36")),"")</f>
        <v/>
      </c>
      <c r="H107" s="1104" t="str" cm="1">
        <f t="array" aca="1" ref="H107" ca="1">IFERROR(IF(INDIRECT($C$76&amp;$D104&amp;"!B43")="","",INDIRECT($C$76&amp;$D104&amp;"!B43")),"")</f>
        <v/>
      </c>
      <c r="I107" s="1104" t="str" cm="1">
        <f t="array" aca="1" ref="I107" ca="1">IFERROR(IF(INDIRECT($C$76&amp;$D104&amp;"!C43")="","",INDIRECT($C$76&amp;$D104&amp;"!C43")),"")</f>
        <v/>
      </c>
      <c r="J107" s="1105" t="str" cm="1">
        <f t="array" aca="1" ref="J107" ca="1">IFERROR(IF(INDIRECT($C$76&amp;$D104&amp;"!D43")="","",INDIRECT($C$76&amp;$D104&amp;"!D43")),"")</f>
        <v/>
      </c>
    </row>
    <row r="108" spans="3:10">
      <c r="C108" s="1039"/>
      <c r="D108" s="1084">
        <v>9</v>
      </c>
      <c r="E108" s="1087" t="str" cm="1">
        <f t="array" aca="1" ref="E108" ca="1">IFERROR(IF(INDIRECT($C$76&amp;$D108&amp;"!B33")="","",INDIRECT($C$76&amp;$D108&amp;"!B33")),"")</f>
        <v/>
      </c>
      <c r="F108" s="1087" t="str" cm="1">
        <f t="array" aca="1" ref="F108" ca="1">IFERROR(IF(INDIRECT($C$76&amp;$D108&amp;"!C33")="","",INDIRECT($C$76&amp;$D108&amp;"!C33")),"")</f>
        <v/>
      </c>
      <c r="G108" s="1088" t="str" cm="1">
        <f t="array" aca="1" ref="G108" ca="1">IFERROR(IF(INDIRECT($C$76&amp;$D108&amp;"!D33")="","",INDIRECT($C$76&amp;$D108&amp;"!D33")),"")</f>
        <v/>
      </c>
      <c r="H108" s="1087" t="str" cm="1">
        <f t="array" aca="1" ref="H108" ca="1">IFERROR(IF(INDIRECT($C$76&amp;$D108&amp;"!B40")="","",INDIRECT($C$76&amp;$D108&amp;"!B40")),"")</f>
        <v/>
      </c>
      <c r="I108" s="1087" t="str" cm="1">
        <f t="array" aca="1" ref="I108" ca="1">IFERROR(IF(INDIRECT($C$76&amp;$D108&amp;"!C40")="","",INDIRECT($C$76&amp;$D108&amp;"!C40")),"")</f>
        <v/>
      </c>
      <c r="J108" s="1088" t="str" cm="1">
        <f t="array" aca="1" ref="J108" ca="1">IFERROR(IF(INDIRECT($C$76&amp;$D108&amp;"!D40")="","",INDIRECT($C$76&amp;$D108&amp;"!D40")),"")</f>
        <v/>
      </c>
    </row>
    <row r="109" spans="3:10" s="1055" customFormat="1">
      <c r="C109" s="1099"/>
      <c r="D109" s="1100"/>
      <c r="E109" s="1101" t="str" cm="1">
        <f t="array" aca="1" ref="E109" ca="1">IFERROR(IF(INDIRECT($C$76&amp;$D108&amp;"!B34")="","",INDIRECT($C$76&amp;$D108&amp;"!B34")),"")</f>
        <v/>
      </c>
      <c r="F109" s="1101" t="str" cm="1">
        <f t="array" aca="1" ref="F109" ca="1">IFERROR(IF(INDIRECT($C$76&amp;$D108&amp;"!C34")="","",INDIRECT($C$76&amp;$D108&amp;"!C34")),"")</f>
        <v/>
      </c>
      <c r="G109" s="1102" t="str" cm="1">
        <f t="array" aca="1" ref="G109" ca="1">IFERROR(IF(INDIRECT($C$76&amp;$D108&amp;"!D34")="","",INDIRECT($C$76&amp;$D108&amp;"!D34")),"")</f>
        <v/>
      </c>
      <c r="H109" s="1101" t="str" cm="1">
        <f t="array" aca="1" ref="H109" ca="1">IFERROR(IF(INDIRECT($C$76&amp;$D108&amp;"!B41")="","",INDIRECT($C$76&amp;$D108&amp;"!B41")),"")</f>
        <v/>
      </c>
      <c r="I109" s="1101" t="str" cm="1">
        <f t="array" aca="1" ref="I109" ca="1">IFERROR(IF(INDIRECT($C$76&amp;$D108&amp;"!C41")="","",INDIRECT($C$76&amp;$D108&amp;"!C41")),"")</f>
        <v/>
      </c>
      <c r="J109" s="1102" t="str" cm="1">
        <f t="array" aca="1" ref="J109" ca="1">IFERROR(IF(INDIRECT($C$76&amp;$D108&amp;"!D41")="","",INDIRECT($C$76&amp;$D108&amp;"!D41")),"")</f>
        <v/>
      </c>
    </row>
    <row r="110" spans="3:10">
      <c r="C110" s="1039"/>
      <c r="D110" s="1090"/>
      <c r="E110" s="1093" t="str" cm="1">
        <f t="array" aca="1" ref="E110" ca="1">IFERROR(IF(INDIRECT($C$76&amp;$D108&amp;"!B35")="","",INDIRECT($C$76&amp;$D108&amp;"!B35")),"")</f>
        <v/>
      </c>
      <c r="F110" s="1093" t="str" cm="1">
        <f t="array" aca="1" ref="F110" ca="1">IFERROR(IF(INDIRECT($C$76&amp;$D108&amp;"!C35")="","",INDIRECT($C$76&amp;$D108&amp;"!C35")),"")</f>
        <v/>
      </c>
      <c r="G110" s="1094" t="str" cm="1">
        <f t="array" aca="1" ref="G110" ca="1">IFERROR(IF(INDIRECT($C$76&amp;$D108&amp;"!D35")="","",INDIRECT($C$76&amp;$D108&amp;"!D35")),"")</f>
        <v/>
      </c>
      <c r="H110" s="1093" t="str" cm="1">
        <f t="array" aca="1" ref="H110" ca="1">IFERROR(IF(INDIRECT($C$76&amp;$D108&amp;"!B42")="","",INDIRECT($C$76&amp;$D108&amp;"!B42")),"")</f>
        <v/>
      </c>
      <c r="I110" s="1093" t="str" cm="1">
        <f t="array" aca="1" ref="I110" ca="1">IFERROR(IF(INDIRECT($C$76&amp;$D108&amp;"!C42")="","",INDIRECT($C$76&amp;$D108&amp;"!C42")),"")</f>
        <v/>
      </c>
      <c r="J110" s="1094" t="str" cm="1">
        <f t="array" aca="1" ref="J110" ca="1">IFERROR(IF(INDIRECT($C$76&amp;$D108&amp;"!D42")="","",INDIRECT($C$76&amp;$D108&amp;"!D42")),"")</f>
        <v/>
      </c>
    </row>
    <row r="111" spans="3:10" s="1055" customFormat="1">
      <c r="C111" s="1099"/>
      <c r="D111" s="1103"/>
      <c r="E111" s="1104" t="str" cm="1">
        <f t="array" aca="1" ref="E111" ca="1">IFERROR(IF(INDIRECT($C$76&amp;$D108&amp;"!B36")="","",INDIRECT($C$76&amp;$D108&amp;"!B36")),"")</f>
        <v/>
      </c>
      <c r="F111" s="1104" t="str" cm="1">
        <f t="array" aca="1" ref="F111" ca="1">IFERROR(IF(INDIRECT($C$76&amp;$D108&amp;"!C36")="","",INDIRECT($C$76&amp;$D108&amp;"!C36")),"")</f>
        <v/>
      </c>
      <c r="G111" s="1105" t="str" cm="1">
        <f t="array" aca="1" ref="G111" ca="1">IFERROR(IF(INDIRECT($C$76&amp;$D108&amp;"!D36")="","",INDIRECT($C$76&amp;$D108&amp;"!D36")),"")</f>
        <v/>
      </c>
      <c r="H111" s="1104" t="str" cm="1">
        <f t="array" aca="1" ref="H111" ca="1">IFERROR(IF(INDIRECT($C$76&amp;$D108&amp;"!B43")="","",INDIRECT($C$76&amp;$D108&amp;"!B43")),"")</f>
        <v/>
      </c>
      <c r="I111" s="1104" t="str" cm="1">
        <f t="array" aca="1" ref="I111" ca="1">IFERROR(IF(INDIRECT($C$76&amp;$D108&amp;"!C43")="","",INDIRECT($C$76&amp;$D108&amp;"!C43")),"")</f>
        <v/>
      </c>
      <c r="J111" s="1105" t="str" cm="1">
        <f t="array" aca="1" ref="J111" ca="1">IFERROR(IF(INDIRECT($C$76&amp;$D108&amp;"!D43")="","",INDIRECT($C$76&amp;$D108&amp;"!D43")),"")</f>
        <v/>
      </c>
    </row>
    <row r="112" spans="3:10">
      <c r="C112" s="1039"/>
      <c r="D112" s="1084">
        <v>10</v>
      </c>
      <c r="E112" s="1087" t="str" cm="1">
        <f t="array" aca="1" ref="E112" ca="1">IFERROR(IF(INDIRECT($C$76&amp;$D112&amp;"!B33")="","",INDIRECT($C$76&amp;$D112&amp;"!B33")),"")</f>
        <v/>
      </c>
      <c r="F112" s="1087" t="str" cm="1">
        <f t="array" aca="1" ref="F112" ca="1">IFERROR(IF(INDIRECT($C$76&amp;$D112&amp;"!C33")="","",INDIRECT($C$76&amp;$D112&amp;"!C33")),"")</f>
        <v/>
      </c>
      <c r="G112" s="1088" t="str" cm="1">
        <f t="array" aca="1" ref="G112" ca="1">IFERROR(IF(INDIRECT($C$76&amp;$D112&amp;"!D33")="","",INDIRECT($C$76&amp;$D112&amp;"!D33")),"")</f>
        <v/>
      </c>
      <c r="H112" s="1087" t="str" cm="1">
        <f t="array" aca="1" ref="H112" ca="1">IFERROR(IF(INDIRECT($C$76&amp;$D112&amp;"!B40")="","",INDIRECT($C$76&amp;$D112&amp;"!B40")),"")</f>
        <v/>
      </c>
      <c r="I112" s="1087" t="str" cm="1">
        <f t="array" aca="1" ref="I112" ca="1">IFERROR(IF(INDIRECT($C$76&amp;$D112&amp;"!C40")="","",INDIRECT($C$76&amp;$D112&amp;"!C40")),"")</f>
        <v/>
      </c>
      <c r="J112" s="1088" t="str" cm="1">
        <f t="array" aca="1" ref="J112" ca="1">IFERROR(IF(INDIRECT($C$76&amp;$D112&amp;"!D40")="","",INDIRECT($C$76&amp;$D112&amp;"!D40")),"")</f>
        <v/>
      </c>
    </row>
    <row r="113" spans="3:10" s="1055" customFormat="1">
      <c r="C113" s="1099"/>
      <c r="D113" s="1100"/>
      <c r="E113" s="1101" t="str" cm="1">
        <f t="array" aca="1" ref="E113" ca="1">IFERROR(IF(INDIRECT($C$76&amp;$D112&amp;"!B34")="","",INDIRECT($C$76&amp;$D112&amp;"!B34")),"")</f>
        <v/>
      </c>
      <c r="F113" s="1101" t="str" cm="1">
        <f t="array" aca="1" ref="F113" ca="1">IFERROR(IF(INDIRECT($C$76&amp;$D112&amp;"!C34")="","",INDIRECT($C$76&amp;$D112&amp;"!C34")),"")</f>
        <v/>
      </c>
      <c r="G113" s="1102" t="str" cm="1">
        <f t="array" aca="1" ref="G113" ca="1">IFERROR(IF(INDIRECT($C$76&amp;$D112&amp;"!D34")="","",INDIRECT($C$76&amp;$D112&amp;"!D34")),"")</f>
        <v/>
      </c>
      <c r="H113" s="1101" t="str" cm="1">
        <f t="array" aca="1" ref="H113" ca="1">IFERROR(IF(INDIRECT($C$76&amp;$D112&amp;"!B41")="","",INDIRECT($C$76&amp;$D112&amp;"!B41")),"")</f>
        <v/>
      </c>
      <c r="I113" s="1101" t="str" cm="1">
        <f t="array" aca="1" ref="I113" ca="1">IFERROR(IF(INDIRECT($C$76&amp;$D112&amp;"!C41")="","",INDIRECT($C$76&amp;$D112&amp;"!C41")),"")</f>
        <v/>
      </c>
      <c r="J113" s="1102" t="str" cm="1">
        <f t="array" aca="1" ref="J113" ca="1">IFERROR(IF(INDIRECT($C$76&amp;$D112&amp;"!D41")="","",INDIRECT($C$76&amp;$D112&amp;"!D41")),"")</f>
        <v/>
      </c>
    </row>
    <row r="114" spans="3:10">
      <c r="C114" s="1039"/>
      <c r="D114" s="1090"/>
      <c r="E114" s="1093" t="str" cm="1">
        <f t="array" aca="1" ref="E114" ca="1">IFERROR(IF(INDIRECT($C$76&amp;$D112&amp;"!B35")="","",INDIRECT($C$76&amp;$D112&amp;"!B35")),"")</f>
        <v/>
      </c>
      <c r="F114" s="1093" t="str" cm="1">
        <f t="array" aca="1" ref="F114" ca="1">IFERROR(IF(INDIRECT($C$76&amp;$D112&amp;"!C35")="","",INDIRECT($C$76&amp;$D112&amp;"!C35")),"")</f>
        <v/>
      </c>
      <c r="G114" s="1094" t="str" cm="1">
        <f t="array" aca="1" ref="G114" ca="1">IFERROR(IF(INDIRECT($C$76&amp;$D112&amp;"!D35")="","",INDIRECT($C$76&amp;$D112&amp;"!D35")),"")</f>
        <v/>
      </c>
      <c r="H114" s="1093" t="str" cm="1">
        <f t="array" aca="1" ref="H114" ca="1">IFERROR(IF(INDIRECT($C$76&amp;$D112&amp;"!B42")="","",INDIRECT($C$76&amp;$D112&amp;"!B42")),"")</f>
        <v/>
      </c>
      <c r="I114" s="1093" t="str" cm="1">
        <f t="array" aca="1" ref="I114" ca="1">IFERROR(IF(INDIRECT($C$76&amp;$D112&amp;"!C42")="","",INDIRECT($C$76&amp;$D112&amp;"!C42")),"")</f>
        <v/>
      </c>
      <c r="J114" s="1094" t="str" cm="1">
        <f t="array" aca="1" ref="J114" ca="1">IFERROR(IF(INDIRECT($C$76&amp;$D112&amp;"!D42")="","",INDIRECT($C$76&amp;$D112&amp;"!D42")),"")</f>
        <v/>
      </c>
    </row>
    <row r="115" spans="3:10" ht="12" customHeight="1">
      <c r="C115" s="1040"/>
      <c r="D115" s="1096"/>
      <c r="E115" s="1097" t="str" cm="1">
        <f t="array" aca="1" ref="E115" ca="1">IFERROR(IF(INDIRECT($C$76&amp;$D112&amp;"!B36")="","",INDIRECT($C$76&amp;$D112&amp;"!B36")),"")</f>
        <v/>
      </c>
      <c r="F115" s="1097" t="str" cm="1">
        <f t="array" aca="1" ref="F115" ca="1">IFERROR(IF(INDIRECT($C$76&amp;$D112&amp;"!C36")="","",INDIRECT($C$76&amp;$D112&amp;"!C36")),"")</f>
        <v/>
      </c>
      <c r="G115" s="1098" t="str" cm="1">
        <f t="array" aca="1" ref="G115" ca="1">IFERROR(IF(INDIRECT($C$76&amp;$D112&amp;"!D36")="","",INDIRECT($C$76&amp;$D112&amp;"!D36")),"")</f>
        <v/>
      </c>
      <c r="H115" s="1097" t="str" cm="1">
        <f t="array" aca="1" ref="H115" ca="1">IFERROR(IF(INDIRECT($C$76&amp;$D112&amp;"!B43")="","",INDIRECT($C$76&amp;$D112&amp;"!B43")),"")</f>
        <v/>
      </c>
      <c r="I115" s="1097" t="str" cm="1">
        <f t="array" aca="1" ref="I115" ca="1">IFERROR(IF(INDIRECT($C$76&amp;$D112&amp;"!C43")="","",INDIRECT($C$76&amp;$D112&amp;"!C43")),"")</f>
        <v/>
      </c>
      <c r="J115" s="1098" t="str" cm="1">
        <f t="array" aca="1" ref="J115" ca="1">IFERROR(IF(INDIRECT($C$76&amp;$D112&amp;"!D43")="","",INDIRECT($C$76&amp;$D112&amp;"!D43")),"")</f>
        <v/>
      </c>
    </row>
  </sheetData>
  <sheetProtection formatColumns="0"/>
  <mergeCells count="12">
    <mergeCell ref="D28:D30"/>
    <mergeCell ref="D31:D53"/>
    <mergeCell ref="E74:G74"/>
    <mergeCell ref="H74:J74"/>
    <mergeCell ref="F75:G75"/>
    <mergeCell ref="I75:J75"/>
    <mergeCell ref="D25:D27"/>
    <mergeCell ref="D15:E15"/>
    <mergeCell ref="F15:H15"/>
    <mergeCell ref="D17:D18"/>
    <mergeCell ref="D19:D20"/>
    <mergeCell ref="D21:D24"/>
  </mergeCells>
  <phoneticPr fontId="65"/>
  <pageMargins left="0.31496062992125984" right="0.31496062992125984" top="0.3543307086614173" bottom="0.3543307086614173" header="0.31496062992125984" footer="0.31496062992125984"/>
  <pageSetup paperSize="9" scale="52" orientation="portrait"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sheetPr>
  <dimension ref="B5:T78"/>
  <sheetViews>
    <sheetView workbookViewId="0">
      <selection activeCell="P51" sqref="P51"/>
    </sheetView>
  </sheetViews>
  <sheetFormatPr defaultRowHeight="13.5"/>
  <cols>
    <col min="4" max="4" width="15" customWidth="1"/>
  </cols>
  <sheetData>
    <row r="5" spans="2:20">
      <c r="B5" s="52"/>
      <c r="C5" s="51"/>
      <c r="D5" s="53" t="s">
        <v>210</v>
      </c>
      <c r="E5" s="53"/>
      <c r="F5" s="53"/>
      <c r="G5" s="53"/>
      <c r="H5" s="53"/>
      <c r="I5" s="53"/>
      <c r="J5" s="53"/>
      <c r="K5" s="53"/>
      <c r="L5" s="53"/>
      <c r="M5" s="53"/>
      <c r="N5" s="53"/>
      <c r="O5" s="53"/>
      <c r="P5" s="53"/>
      <c r="Q5" s="53"/>
      <c r="R5" s="53"/>
      <c r="S5" s="53"/>
      <c r="T5" s="53"/>
    </row>
    <row r="6" spans="2:20">
      <c r="B6" s="52"/>
      <c r="C6" s="51"/>
      <c r="D6" s="53" t="s">
        <v>211</v>
      </c>
      <c r="E6" s="53"/>
      <c r="F6" s="53"/>
      <c r="G6" s="53"/>
      <c r="H6" s="53"/>
      <c r="I6" s="53"/>
      <c r="J6" s="53"/>
      <c r="K6" s="53"/>
      <c r="L6" s="53"/>
      <c r="M6" s="53"/>
      <c r="N6" s="53"/>
      <c r="O6" s="53"/>
      <c r="P6" s="53"/>
      <c r="Q6" s="53"/>
      <c r="R6" s="53"/>
      <c r="S6" s="53"/>
      <c r="T6" s="53"/>
    </row>
    <row r="7" spans="2:20">
      <c r="B7" s="52"/>
      <c r="C7" s="51"/>
      <c r="D7" s="53"/>
      <c r="E7" s="53"/>
      <c r="F7" s="53"/>
      <c r="G7" s="53"/>
      <c r="H7" s="53"/>
      <c r="I7" s="53"/>
      <c r="J7" s="53"/>
      <c r="K7" s="53"/>
      <c r="L7" s="53"/>
      <c r="M7" s="53"/>
      <c r="N7" s="53"/>
      <c r="O7" s="53"/>
      <c r="P7" s="53"/>
      <c r="Q7" s="53"/>
      <c r="R7" s="53"/>
      <c r="S7" s="53"/>
      <c r="T7" s="53"/>
    </row>
    <row r="8" spans="2:20">
      <c r="B8" s="52"/>
      <c r="C8" s="51"/>
      <c r="D8" s="54" t="s">
        <v>212</v>
      </c>
      <c r="N8" s="53"/>
      <c r="O8" s="53"/>
      <c r="P8" s="53"/>
      <c r="Q8" s="53"/>
      <c r="R8" s="53"/>
      <c r="S8" s="53"/>
      <c r="T8" s="53"/>
    </row>
    <row r="9" spans="2:20" ht="14.25" thickBot="1">
      <c r="B9" s="52" t="s">
        <v>213</v>
      </c>
      <c r="C9" s="51"/>
      <c r="D9" s="50" t="s">
        <v>181</v>
      </c>
      <c r="N9" s="53"/>
      <c r="O9" s="53"/>
      <c r="P9" s="53"/>
      <c r="Q9" s="53"/>
      <c r="R9" s="53"/>
      <c r="S9" s="53"/>
      <c r="T9" s="53"/>
    </row>
    <row r="10" spans="2:20" ht="14.25" thickBot="1">
      <c r="B10" s="52" t="s">
        <v>214</v>
      </c>
      <c r="C10" s="51" t="s">
        <v>215</v>
      </c>
      <c r="D10" s="92" t="s">
        <v>76</v>
      </c>
      <c r="E10" s="50" t="s">
        <v>216</v>
      </c>
      <c r="F10" s="50" t="s">
        <v>217</v>
      </c>
      <c r="G10" s="50" t="s">
        <v>218</v>
      </c>
      <c r="H10" s="50" t="s">
        <v>1047</v>
      </c>
      <c r="I10" s="50" t="s">
        <v>219</v>
      </c>
      <c r="J10" s="50" t="s">
        <v>1048</v>
      </c>
      <c r="K10" s="50" t="s">
        <v>220</v>
      </c>
      <c r="L10" s="50" t="s">
        <v>221</v>
      </c>
      <c r="N10" s="53"/>
      <c r="O10" s="53"/>
      <c r="P10" s="53"/>
      <c r="Q10" s="50" t="s">
        <v>222</v>
      </c>
      <c r="T10" s="53"/>
    </row>
    <row r="11" spans="2:20">
      <c r="B11" s="52">
        <v>1.2</v>
      </c>
      <c r="C11" s="51" t="s">
        <v>223</v>
      </c>
      <c r="D11" s="60" t="s">
        <v>224</v>
      </c>
      <c r="E11" s="55">
        <v>1</v>
      </c>
      <c r="F11" s="55" t="s">
        <v>225</v>
      </c>
      <c r="G11" s="55" t="s">
        <v>226</v>
      </c>
      <c r="H11" s="55" t="s">
        <v>189</v>
      </c>
      <c r="I11" s="55" t="s">
        <v>227</v>
      </c>
      <c r="J11" s="55">
        <v>4.4099999999999999E-4</v>
      </c>
      <c r="K11" s="55" t="s">
        <v>228</v>
      </c>
      <c r="L11" s="56" t="s">
        <v>229</v>
      </c>
      <c r="N11" s="53"/>
      <c r="O11" s="53"/>
      <c r="P11" s="53"/>
      <c r="Q11" s="57" t="s">
        <v>224</v>
      </c>
      <c r="R11" s="58">
        <v>9.7599999999999996E-3</v>
      </c>
      <c r="S11" s="59" t="s">
        <v>230</v>
      </c>
      <c r="T11" s="53"/>
    </row>
    <row r="12" spans="2:20">
      <c r="B12" s="52">
        <v>1.1000000000000001</v>
      </c>
      <c r="C12" s="51" t="s">
        <v>231</v>
      </c>
      <c r="D12" s="60" t="s">
        <v>232</v>
      </c>
      <c r="E12" s="61">
        <v>0</v>
      </c>
      <c r="F12" s="50" t="s">
        <v>225</v>
      </c>
      <c r="G12" s="50" t="s">
        <v>233</v>
      </c>
      <c r="H12" s="50">
        <v>28.7</v>
      </c>
      <c r="I12" s="50" t="s">
        <v>234</v>
      </c>
      <c r="J12" s="50">
        <v>8.9099999999999999E-2</v>
      </c>
      <c r="K12" s="50" t="s">
        <v>235</v>
      </c>
      <c r="L12" s="62" t="s">
        <v>229</v>
      </c>
      <c r="N12" s="53"/>
      <c r="O12" s="53"/>
      <c r="P12" s="53"/>
      <c r="Q12" s="63" t="s">
        <v>40</v>
      </c>
      <c r="R12" s="64">
        <v>1.02</v>
      </c>
      <c r="S12" s="65" t="s">
        <v>236</v>
      </c>
      <c r="T12" s="53"/>
    </row>
    <row r="13" spans="2:20">
      <c r="B13" s="52">
        <v>1.1000000000000001</v>
      </c>
      <c r="C13" s="51" t="s">
        <v>231</v>
      </c>
      <c r="D13" s="60" t="s">
        <v>237</v>
      </c>
      <c r="E13" s="61">
        <v>0</v>
      </c>
      <c r="F13" s="50" t="s">
        <v>225</v>
      </c>
      <c r="G13" s="50" t="s">
        <v>233</v>
      </c>
      <c r="H13" s="50">
        <v>24.2</v>
      </c>
      <c r="I13" s="50" t="s">
        <v>234</v>
      </c>
      <c r="J13" s="50">
        <v>8.8700000000000001E-2</v>
      </c>
      <c r="K13" s="50" t="s">
        <v>235</v>
      </c>
      <c r="L13" s="62" t="s">
        <v>229</v>
      </c>
      <c r="N13" s="53"/>
      <c r="O13" s="53"/>
      <c r="P13" s="53"/>
      <c r="Q13" s="63" t="s">
        <v>44</v>
      </c>
      <c r="R13" s="64">
        <v>1.36</v>
      </c>
      <c r="S13" s="65" t="s">
        <v>236</v>
      </c>
      <c r="T13" s="53"/>
    </row>
    <row r="14" spans="2:20">
      <c r="B14" s="52">
        <v>1.1000000000000001</v>
      </c>
      <c r="C14" s="51" t="s">
        <v>231</v>
      </c>
      <c r="D14" s="60" t="s">
        <v>238</v>
      </c>
      <c r="E14" s="61">
        <v>0</v>
      </c>
      <c r="F14" s="50" t="s">
        <v>225</v>
      </c>
      <c r="G14" s="50" t="s">
        <v>233</v>
      </c>
      <c r="H14" s="50">
        <v>26.1</v>
      </c>
      <c r="I14" s="50" t="s">
        <v>234</v>
      </c>
      <c r="J14" s="50">
        <v>8.9099999999999999E-2</v>
      </c>
      <c r="K14" s="50" t="s">
        <v>235</v>
      </c>
      <c r="L14" s="62" t="s">
        <v>229</v>
      </c>
      <c r="N14" s="53"/>
      <c r="O14" s="53"/>
      <c r="P14" s="53"/>
      <c r="Q14" s="63" t="s">
        <v>45</v>
      </c>
      <c r="R14" s="64">
        <v>1.36</v>
      </c>
      <c r="S14" s="65" t="s">
        <v>236</v>
      </c>
      <c r="T14" s="53"/>
    </row>
    <row r="15" spans="2:20" ht="14.25" thickBot="1">
      <c r="B15" s="52">
        <v>1.1000000000000001</v>
      </c>
      <c r="C15" s="51" t="s">
        <v>231</v>
      </c>
      <c r="D15" s="60" t="s">
        <v>239</v>
      </c>
      <c r="E15" s="61">
        <v>0</v>
      </c>
      <c r="F15" s="50" t="s">
        <v>225</v>
      </c>
      <c r="G15" s="50" t="s">
        <v>233</v>
      </c>
      <c r="H15" s="50">
        <v>27.8</v>
      </c>
      <c r="I15" s="50" t="s">
        <v>234</v>
      </c>
      <c r="J15" s="50">
        <v>9.5000000000000001E-2</v>
      </c>
      <c r="K15" s="50" t="s">
        <v>235</v>
      </c>
      <c r="L15" s="62" t="s">
        <v>229</v>
      </c>
      <c r="N15" s="53"/>
      <c r="O15" s="53"/>
      <c r="P15" s="53"/>
      <c r="Q15" s="66" t="s">
        <v>190</v>
      </c>
      <c r="R15" s="67">
        <v>1.36</v>
      </c>
      <c r="S15" s="68" t="s">
        <v>236</v>
      </c>
      <c r="T15" s="53"/>
    </row>
    <row r="16" spans="2:20">
      <c r="B16" s="52">
        <v>1.1000000000000001</v>
      </c>
      <c r="C16" s="51" t="s">
        <v>231</v>
      </c>
      <c r="D16" s="60" t="s">
        <v>191</v>
      </c>
      <c r="E16" s="61">
        <v>0</v>
      </c>
      <c r="F16" s="50" t="s">
        <v>225</v>
      </c>
      <c r="G16" s="50" t="s">
        <v>233</v>
      </c>
      <c r="H16" s="50">
        <v>29</v>
      </c>
      <c r="I16" s="50" t="s">
        <v>234</v>
      </c>
      <c r="J16" s="50">
        <v>0.11</v>
      </c>
      <c r="K16" s="50" t="s">
        <v>235</v>
      </c>
      <c r="L16" s="62" t="s">
        <v>229</v>
      </c>
      <c r="N16" s="53"/>
      <c r="O16" s="53"/>
      <c r="P16" s="53"/>
      <c r="T16" s="53"/>
    </row>
    <row r="17" spans="2:20">
      <c r="B17" s="52">
        <v>1.1000000000000001</v>
      </c>
      <c r="C17" s="51" t="s">
        <v>231</v>
      </c>
      <c r="D17" s="60" t="s">
        <v>192</v>
      </c>
      <c r="E17" s="61">
        <v>0</v>
      </c>
      <c r="F17" s="50" t="s">
        <v>225</v>
      </c>
      <c r="G17" s="50" t="s">
        <v>193</v>
      </c>
      <c r="H17" s="50">
        <v>38.299999999999997</v>
      </c>
      <c r="I17" s="50" t="s">
        <v>240</v>
      </c>
      <c r="J17" s="50">
        <v>6.9699999999999998E-2</v>
      </c>
      <c r="K17" s="50" t="s">
        <v>235</v>
      </c>
      <c r="L17" s="62" t="s">
        <v>229</v>
      </c>
      <c r="N17" s="53"/>
      <c r="O17" s="53"/>
      <c r="P17" s="53"/>
      <c r="Q17" s="53" t="s">
        <v>241</v>
      </c>
      <c r="T17" s="53"/>
    </row>
    <row r="18" spans="2:20">
      <c r="B18" s="52">
        <v>1.1000000000000001</v>
      </c>
      <c r="C18" s="51" t="s">
        <v>231</v>
      </c>
      <c r="D18" s="60" t="s">
        <v>19</v>
      </c>
      <c r="E18" s="61">
        <v>0</v>
      </c>
      <c r="F18" s="50" t="s">
        <v>225</v>
      </c>
      <c r="G18" s="50" t="s">
        <v>193</v>
      </c>
      <c r="H18" s="50">
        <v>33.4</v>
      </c>
      <c r="I18" s="50" t="s">
        <v>240</v>
      </c>
      <c r="J18" s="50">
        <v>6.8599999999999994E-2</v>
      </c>
      <c r="K18" s="50" t="s">
        <v>235</v>
      </c>
      <c r="L18" s="62" t="s">
        <v>229</v>
      </c>
      <c r="N18" s="53"/>
      <c r="O18" s="53"/>
      <c r="P18" s="53"/>
      <c r="Q18" s="53"/>
      <c r="R18" s="53"/>
      <c r="S18" s="53"/>
      <c r="T18" s="53"/>
    </row>
    <row r="19" spans="2:20">
      <c r="B19" s="52">
        <v>1.1000000000000001</v>
      </c>
      <c r="C19" s="51" t="s">
        <v>231</v>
      </c>
      <c r="D19" s="60" t="s">
        <v>20</v>
      </c>
      <c r="E19" s="61">
        <v>0</v>
      </c>
      <c r="F19" s="50" t="s">
        <v>225</v>
      </c>
      <c r="G19" s="50" t="s">
        <v>193</v>
      </c>
      <c r="H19" s="50">
        <v>33.299999999999997</v>
      </c>
      <c r="I19" s="50" t="s">
        <v>240</v>
      </c>
      <c r="J19" s="50">
        <v>6.8199999999999997E-2</v>
      </c>
      <c r="K19" s="50" t="s">
        <v>235</v>
      </c>
      <c r="L19" s="62" t="s">
        <v>229</v>
      </c>
      <c r="N19" s="53"/>
      <c r="O19" s="53"/>
      <c r="P19" s="53"/>
      <c r="Q19" s="53"/>
      <c r="R19" s="53"/>
      <c r="S19" s="53"/>
      <c r="T19" s="53"/>
    </row>
    <row r="20" spans="2:20">
      <c r="B20" s="52">
        <v>1.1000000000000001</v>
      </c>
      <c r="C20" s="51" t="s">
        <v>231</v>
      </c>
      <c r="D20" s="60" t="s">
        <v>194</v>
      </c>
      <c r="E20" s="61">
        <v>0</v>
      </c>
      <c r="F20" s="50" t="s">
        <v>225</v>
      </c>
      <c r="G20" s="50" t="s">
        <v>193</v>
      </c>
      <c r="H20" s="50">
        <v>36.299999999999997</v>
      </c>
      <c r="I20" s="50" t="s">
        <v>240</v>
      </c>
      <c r="J20" s="50">
        <v>6.8199999999999997E-2</v>
      </c>
      <c r="K20" s="50" t="s">
        <v>235</v>
      </c>
      <c r="L20" s="62" t="s">
        <v>229</v>
      </c>
      <c r="N20" s="53"/>
      <c r="O20" s="53"/>
      <c r="P20" s="53"/>
      <c r="Q20" s="53"/>
      <c r="R20" s="53"/>
      <c r="S20" s="53"/>
      <c r="T20" s="53"/>
    </row>
    <row r="21" spans="2:20">
      <c r="B21" s="52">
        <v>1.1000000000000001</v>
      </c>
      <c r="C21" s="51" t="s">
        <v>231</v>
      </c>
      <c r="D21" s="60" t="s">
        <v>21</v>
      </c>
      <c r="E21" s="61">
        <v>0</v>
      </c>
      <c r="F21" s="50" t="s">
        <v>225</v>
      </c>
      <c r="G21" s="50" t="s">
        <v>193</v>
      </c>
      <c r="H21" s="50">
        <v>36.5</v>
      </c>
      <c r="I21" s="50" t="s">
        <v>240</v>
      </c>
      <c r="J21" s="50">
        <v>6.8599999999999994E-2</v>
      </c>
      <c r="K21" s="50" t="s">
        <v>235</v>
      </c>
      <c r="L21" s="62" t="s">
        <v>229</v>
      </c>
      <c r="N21" s="53"/>
      <c r="O21" s="53"/>
      <c r="P21" s="53"/>
      <c r="Q21" s="53"/>
      <c r="R21" s="53"/>
      <c r="S21" s="53"/>
      <c r="T21" s="53"/>
    </row>
    <row r="22" spans="2:20">
      <c r="B22" s="52">
        <v>1.1000000000000001</v>
      </c>
      <c r="C22" s="51" t="s">
        <v>231</v>
      </c>
      <c r="D22" s="60" t="s">
        <v>22</v>
      </c>
      <c r="E22" s="61">
        <v>0</v>
      </c>
      <c r="F22" s="50" t="s">
        <v>225</v>
      </c>
      <c r="G22" s="50" t="s">
        <v>193</v>
      </c>
      <c r="H22" s="50">
        <v>38</v>
      </c>
      <c r="I22" s="50" t="s">
        <v>240</v>
      </c>
      <c r="J22" s="50">
        <v>6.8900000000000003E-2</v>
      </c>
      <c r="K22" s="50" t="s">
        <v>235</v>
      </c>
      <c r="L22" s="62" t="s">
        <v>229</v>
      </c>
      <c r="N22" s="53"/>
      <c r="O22" s="53"/>
      <c r="P22" s="53"/>
      <c r="Q22" s="53"/>
      <c r="R22" s="53"/>
      <c r="S22" s="53"/>
      <c r="T22" s="53"/>
    </row>
    <row r="23" spans="2:20">
      <c r="B23" s="52">
        <v>1.1000000000000001</v>
      </c>
      <c r="C23" s="51" t="s">
        <v>231</v>
      </c>
      <c r="D23" s="60" t="s">
        <v>195</v>
      </c>
      <c r="E23" s="61">
        <v>0</v>
      </c>
      <c r="F23" s="50" t="s">
        <v>225</v>
      </c>
      <c r="G23" s="50" t="s">
        <v>193</v>
      </c>
      <c r="H23" s="50">
        <v>38.9</v>
      </c>
      <c r="I23" s="50" t="s">
        <v>240</v>
      </c>
      <c r="J23" s="50">
        <v>7.0800000000000002E-2</v>
      </c>
      <c r="K23" s="50" t="s">
        <v>235</v>
      </c>
      <c r="L23" s="62" t="s">
        <v>229</v>
      </c>
      <c r="N23" s="53"/>
      <c r="O23" s="53"/>
      <c r="P23" s="53"/>
      <c r="Q23" s="53"/>
      <c r="R23" s="53"/>
      <c r="S23" s="53"/>
      <c r="T23" s="53"/>
    </row>
    <row r="24" spans="2:20">
      <c r="B24" s="52">
        <v>1.1000000000000001</v>
      </c>
      <c r="C24" s="51" t="s">
        <v>231</v>
      </c>
      <c r="D24" s="60" t="s">
        <v>196</v>
      </c>
      <c r="E24" s="61">
        <v>0</v>
      </c>
      <c r="F24" s="50" t="s">
        <v>225</v>
      </c>
      <c r="G24" s="50" t="s">
        <v>193</v>
      </c>
      <c r="H24" s="50">
        <v>40.4</v>
      </c>
      <c r="I24" s="50" t="s">
        <v>240</v>
      </c>
      <c r="J24" s="50">
        <v>7.3300000000000004E-2</v>
      </c>
      <c r="K24" s="50" t="s">
        <v>235</v>
      </c>
      <c r="L24" s="62" t="s">
        <v>229</v>
      </c>
      <c r="N24" s="53"/>
      <c r="O24" s="53"/>
      <c r="P24" s="53"/>
      <c r="Q24" s="53"/>
      <c r="R24" s="53"/>
      <c r="S24" s="53"/>
      <c r="T24" s="53"/>
    </row>
    <row r="25" spans="2:20">
      <c r="B25" s="52">
        <v>1.1000000000000001</v>
      </c>
      <c r="C25" s="51" t="s">
        <v>231</v>
      </c>
      <c r="D25" s="60" t="s">
        <v>197</v>
      </c>
      <c r="E25" s="61">
        <v>0</v>
      </c>
      <c r="F25" s="50" t="s">
        <v>225</v>
      </c>
      <c r="G25" s="50" t="s">
        <v>193</v>
      </c>
      <c r="H25" s="50">
        <v>41.8</v>
      </c>
      <c r="I25" s="50" t="s">
        <v>240</v>
      </c>
      <c r="J25" s="135">
        <v>7.4099999999999999E-2</v>
      </c>
      <c r="K25" s="50" t="s">
        <v>235</v>
      </c>
      <c r="L25" s="62" t="s">
        <v>229</v>
      </c>
      <c r="N25" s="53"/>
      <c r="O25" s="53"/>
      <c r="P25" s="53"/>
      <c r="Q25" s="53"/>
      <c r="R25" s="53"/>
      <c r="S25" s="53"/>
      <c r="T25" s="53"/>
    </row>
    <row r="26" spans="2:20">
      <c r="B26" s="52">
        <v>1.1000000000000001</v>
      </c>
      <c r="C26" s="51" t="s">
        <v>231</v>
      </c>
      <c r="D26" s="60" t="s">
        <v>242</v>
      </c>
      <c r="E26" s="61">
        <v>0</v>
      </c>
      <c r="F26" s="50" t="s">
        <v>225</v>
      </c>
      <c r="G26" s="50" t="s">
        <v>193</v>
      </c>
      <c r="H26" s="50">
        <v>40.200000000000003</v>
      </c>
      <c r="I26" s="50" t="s">
        <v>240</v>
      </c>
      <c r="J26" s="135">
        <v>7.2999999999999995E-2</v>
      </c>
      <c r="K26" s="50" t="s">
        <v>235</v>
      </c>
      <c r="L26" s="62" t="s">
        <v>229</v>
      </c>
      <c r="N26" s="53"/>
      <c r="O26" s="53"/>
      <c r="P26" s="53"/>
      <c r="Q26" s="53"/>
      <c r="R26" s="53"/>
      <c r="S26" s="53"/>
      <c r="T26" s="53"/>
    </row>
    <row r="27" spans="2:20">
      <c r="B27" s="52">
        <v>1.1000000000000001</v>
      </c>
      <c r="C27" s="51" t="s">
        <v>231</v>
      </c>
      <c r="D27" s="60" t="s">
        <v>198</v>
      </c>
      <c r="E27" s="61">
        <v>0</v>
      </c>
      <c r="F27" s="50" t="s">
        <v>225</v>
      </c>
      <c r="G27" s="50" t="s">
        <v>233</v>
      </c>
      <c r="H27" s="50">
        <v>33.299999999999997</v>
      </c>
      <c r="I27" s="50" t="s">
        <v>234</v>
      </c>
      <c r="J27" s="135">
        <v>8.9800000000000005E-2</v>
      </c>
      <c r="K27" s="50" t="s">
        <v>235</v>
      </c>
      <c r="L27" s="62" t="s">
        <v>229</v>
      </c>
      <c r="N27" s="53"/>
      <c r="O27" s="53"/>
      <c r="P27" s="53"/>
      <c r="Q27" s="53"/>
      <c r="R27" s="53"/>
      <c r="S27" s="53"/>
      <c r="T27" s="53"/>
    </row>
    <row r="28" spans="2:20">
      <c r="B28" s="52">
        <v>1.1000000000000001</v>
      </c>
      <c r="C28" s="51" t="s">
        <v>231</v>
      </c>
      <c r="D28" s="60" t="s">
        <v>199</v>
      </c>
      <c r="E28" s="61">
        <v>0</v>
      </c>
      <c r="F28" s="50" t="s">
        <v>225</v>
      </c>
      <c r="G28" s="50" t="s">
        <v>233</v>
      </c>
      <c r="H28" s="50">
        <v>50.1</v>
      </c>
      <c r="I28" s="50" t="s">
        <v>234</v>
      </c>
      <c r="J28" s="50">
        <v>6.0100000000000001E-2</v>
      </c>
      <c r="K28" s="50" t="s">
        <v>235</v>
      </c>
      <c r="L28" s="62" t="s">
        <v>229</v>
      </c>
      <c r="N28" s="53"/>
      <c r="O28" s="53"/>
      <c r="P28" s="53"/>
      <c r="Q28" s="53"/>
      <c r="R28" s="53"/>
      <c r="S28" s="53"/>
      <c r="T28" s="53"/>
    </row>
    <row r="29" spans="2:20">
      <c r="B29" s="52">
        <v>1.1000000000000001</v>
      </c>
      <c r="C29" s="51" t="s">
        <v>231</v>
      </c>
      <c r="D29" s="60" t="s">
        <v>200</v>
      </c>
      <c r="E29" s="61">
        <v>0</v>
      </c>
      <c r="F29" s="50" t="s">
        <v>225</v>
      </c>
      <c r="G29" s="50" t="s">
        <v>243</v>
      </c>
      <c r="H29" s="50">
        <v>42.4</v>
      </c>
      <c r="I29" s="50" t="s">
        <v>244</v>
      </c>
      <c r="J29" s="50">
        <v>5.0999999999999997E-2</v>
      </c>
      <c r="K29" s="50" t="s">
        <v>235</v>
      </c>
      <c r="L29" s="62" t="s">
        <v>229</v>
      </c>
      <c r="N29" s="53"/>
      <c r="O29" s="53"/>
      <c r="P29" s="53"/>
      <c r="Q29" s="53"/>
      <c r="R29" s="53"/>
      <c r="S29" s="53"/>
      <c r="T29" s="53"/>
    </row>
    <row r="30" spans="2:20">
      <c r="B30" s="52">
        <v>1.1000000000000001</v>
      </c>
      <c r="C30" s="51" t="s">
        <v>231</v>
      </c>
      <c r="D30" s="60" t="s">
        <v>201</v>
      </c>
      <c r="E30" s="61">
        <v>0</v>
      </c>
      <c r="F30" s="50" t="s">
        <v>225</v>
      </c>
      <c r="G30" s="50" t="s">
        <v>233</v>
      </c>
      <c r="H30" s="50">
        <v>54.7</v>
      </c>
      <c r="I30" s="50" t="s">
        <v>234</v>
      </c>
      <c r="J30" s="50">
        <v>5.0999999999999997E-2</v>
      </c>
      <c r="K30" s="50" t="s">
        <v>235</v>
      </c>
      <c r="L30" s="62" t="s">
        <v>229</v>
      </c>
      <c r="N30" s="53"/>
      <c r="O30" s="53"/>
      <c r="P30" s="53"/>
      <c r="Q30" s="53"/>
      <c r="R30" s="53"/>
      <c r="S30" s="53"/>
      <c r="T30" s="53"/>
    </row>
    <row r="31" spans="2:20">
      <c r="B31" s="52">
        <v>1.1000000000000001</v>
      </c>
      <c r="C31" s="51" t="s">
        <v>231</v>
      </c>
      <c r="D31" s="60" t="s">
        <v>202</v>
      </c>
      <c r="E31" s="61">
        <v>0</v>
      </c>
      <c r="F31" s="50" t="s">
        <v>225</v>
      </c>
      <c r="G31" s="50" t="s">
        <v>243</v>
      </c>
      <c r="H31" s="50">
        <v>44.2</v>
      </c>
      <c r="I31" s="50" t="s">
        <v>244</v>
      </c>
      <c r="J31" s="50">
        <v>5.1299999999999998E-2</v>
      </c>
      <c r="K31" s="50" t="s">
        <v>235</v>
      </c>
      <c r="L31" s="62" t="s">
        <v>229</v>
      </c>
      <c r="N31" s="53"/>
      <c r="O31" s="53"/>
      <c r="P31" s="53"/>
      <c r="Q31" s="53"/>
      <c r="R31" s="53"/>
      <c r="S31" s="53"/>
      <c r="T31" s="53"/>
    </row>
    <row r="32" spans="2:20">
      <c r="B32" s="52">
        <v>1.1000000000000001</v>
      </c>
      <c r="C32" s="51" t="s">
        <v>231</v>
      </c>
      <c r="D32" s="60" t="s">
        <v>36</v>
      </c>
      <c r="E32" s="61">
        <v>0</v>
      </c>
      <c r="F32" s="50" t="s">
        <v>225</v>
      </c>
      <c r="G32" s="50" t="s">
        <v>233</v>
      </c>
      <c r="H32" s="50">
        <v>37.299999999999997</v>
      </c>
      <c r="I32" s="50" t="s">
        <v>234</v>
      </c>
      <c r="J32" s="50">
        <v>7.6600000000000001E-2</v>
      </c>
      <c r="K32" s="50" t="s">
        <v>235</v>
      </c>
      <c r="L32" s="62" t="s">
        <v>229</v>
      </c>
      <c r="N32" s="53"/>
      <c r="O32" s="53"/>
      <c r="P32" s="53"/>
      <c r="Q32" s="53"/>
      <c r="R32" s="53"/>
      <c r="S32" s="53"/>
      <c r="T32" s="53"/>
    </row>
    <row r="33" spans="2:20">
      <c r="B33" s="52">
        <v>1.1000000000000001</v>
      </c>
      <c r="C33" s="51" t="s">
        <v>231</v>
      </c>
      <c r="D33" s="60" t="s">
        <v>203</v>
      </c>
      <c r="E33" s="61">
        <v>0</v>
      </c>
      <c r="F33" s="50" t="s">
        <v>225</v>
      </c>
      <c r="G33" s="50" t="s">
        <v>233</v>
      </c>
      <c r="H33" s="50">
        <v>40</v>
      </c>
      <c r="I33" s="50" t="s">
        <v>234</v>
      </c>
      <c r="J33" s="50">
        <v>7.6300000000000007E-2</v>
      </c>
      <c r="K33" s="50" t="s">
        <v>235</v>
      </c>
      <c r="L33" s="62" t="s">
        <v>229</v>
      </c>
      <c r="N33" s="53"/>
      <c r="O33" s="53"/>
      <c r="P33" s="53"/>
      <c r="Q33" s="53"/>
      <c r="R33" s="53"/>
      <c r="S33" s="53"/>
      <c r="T33" s="53"/>
    </row>
    <row r="34" spans="2:20">
      <c r="B34" s="52">
        <v>1.1000000000000001</v>
      </c>
      <c r="C34" s="51" t="s">
        <v>231</v>
      </c>
      <c r="D34" s="60" t="s">
        <v>204</v>
      </c>
      <c r="E34" s="61">
        <v>0</v>
      </c>
      <c r="F34" s="50" t="s">
        <v>225</v>
      </c>
      <c r="G34" s="50" t="s">
        <v>193</v>
      </c>
      <c r="H34" s="50">
        <v>34.799999999999997</v>
      </c>
      <c r="I34" s="50" t="s">
        <v>240</v>
      </c>
      <c r="J34" s="50">
        <v>6.6699999999999995E-2</v>
      </c>
      <c r="K34" s="50" t="s">
        <v>235</v>
      </c>
      <c r="L34" s="62" t="s">
        <v>229</v>
      </c>
      <c r="N34" s="53"/>
      <c r="O34" s="53"/>
      <c r="P34" s="53"/>
      <c r="Q34" s="53"/>
      <c r="R34" s="53"/>
      <c r="S34" s="53"/>
      <c r="T34" s="53"/>
    </row>
    <row r="35" spans="2:20">
      <c r="B35" s="52">
        <v>1.1000000000000001</v>
      </c>
      <c r="C35" s="51" t="s">
        <v>231</v>
      </c>
      <c r="D35" s="60" t="s">
        <v>245</v>
      </c>
      <c r="E35" s="61">
        <v>0</v>
      </c>
      <c r="F35" s="50" t="s">
        <v>225</v>
      </c>
      <c r="G35" s="50" t="s">
        <v>243</v>
      </c>
      <c r="H35" s="50">
        <v>51</v>
      </c>
      <c r="I35" s="50" t="s">
        <v>244</v>
      </c>
      <c r="J35" s="50">
        <v>5.28E-2</v>
      </c>
      <c r="K35" s="50" t="s">
        <v>235</v>
      </c>
      <c r="L35" s="62" t="s">
        <v>229</v>
      </c>
      <c r="N35" s="53"/>
      <c r="O35" s="53"/>
      <c r="P35" s="53"/>
      <c r="Q35" s="53"/>
      <c r="R35" s="53"/>
      <c r="S35" s="53"/>
      <c r="T35" s="53"/>
    </row>
    <row r="36" spans="2:20">
      <c r="B36" s="52">
        <v>1.1000000000000001</v>
      </c>
      <c r="C36" s="51" t="s">
        <v>231</v>
      </c>
      <c r="D36" s="60" t="s">
        <v>37</v>
      </c>
      <c r="E36" s="61">
        <v>0</v>
      </c>
      <c r="F36" s="50" t="s">
        <v>225</v>
      </c>
      <c r="G36" s="50" t="s">
        <v>243</v>
      </c>
      <c r="H36" s="50">
        <v>20.3</v>
      </c>
      <c r="I36" s="50" t="s">
        <v>244</v>
      </c>
      <c r="J36" s="50">
        <v>0.04</v>
      </c>
      <c r="K36" s="50" t="s">
        <v>235</v>
      </c>
      <c r="L36" s="62" t="s">
        <v>229</v>
      </c>
      <c r="N36" s="53"/>
      <c r="O36" s="53"/>
      <c r="P36" s="53"/>
      <c r="Q36" s="53"/>
      <c r="R36" s="53"/>
      <c r="S36" s="53"/>
      <c r="T36" s="53"/>
    </row>
    <row r="37" spans="2:20">
      <c r="B37" s="52">
        <v>1.1000000000000001</v>
      </c>
      <c r="C37" s="51" t="s">
        <v>231</v>
      </c>
      <c r="D37" s="60" t="s">
        <v>38</v>
      </c>
      <c r="E37" s="61">
        <v>0</v>
      </c>
      <c r="F37" s="50" t="s">
        <v>225</v>
      </c>
      <c r="G37" s="50" t="s">
        <v>243</v>
      </c>
      <c r="H37" s="50">
        <v>3.57</v>
      </c>
      <c r="I37" s="50" t="s">
        <v>244</v>
      </c>
      <c r="J37" s="50">
        <v>9.64E-2</v>
      </c>
      <c r="K37" s="50" t="s">
        <v>235</v>
      </c>
      <c r="L37" s="62" t="s">
        <v>229</v>
      </c>
      <c r="N37" s="53"/>
      <c r="O37" s="53"/>
      <c r="P37" s="53"/>
      <c r="Q37" s="53"/>
      <c r="R37" s="53"/>
      <c r="S37" s="53"/>
      <c r="T37" s="53"/>
    </row>
    <row r="38" spans="2:20">
      <c r="B38" s="52">
        <v>1.1000000000000001</v>
      </c>
      <c r="C38" s="51" t="s">
        <v>231</v>
      </c>
      <c r="D38" s="60" t="s">
        <v>39</v>
      </c>
      <c r="E38" s="61">
        <v>0</v>
      </c>
      <c r="F38" s="50" t="s">
        <v>225</v>
      </c>
      <c r="G38" s="50" t="s">
        <v>243</v>
      </c>
      <c r="H38" s="50">
        <v>8.33</v>
      </c>
      <c r="I38" s="50" t="s">
        <v>244</v>
      </c>
      <c r="J38" s="50">
        <v>0.154</v>
      </c>
      <c r="K38" s="50" t="s">
        <v>235</v>
      </c>
      <c r="L38" s="62" t="s">
        <v>229</v>
      </c>
      <c r="N38" s="53"/>
      <c r="O38" s="53"/>
      <c r="P38" s="53"/>
      <c r="Q38" s="53"/>
      <c r="R38" s="53"/>
      <c r="S38" s="53"/>
      <c r="T38" s="53"/>
    </row>
    <row r="39" spans="2:20">
      <c r="B39" s="52">
        <v>1.3</v>
      </c>
      <c r="C39" s="51" t="s">
        <v>246</v>
      </c>
      <c r="D39" s="60" t="s">
        <v>40</v>
      </c>
      <c r="E39" s="61">
        <v>1</v>
      </c>
      <c r="F39" s="50" t="s">
        <v>225</v>
      </c>
      <c r="G39" s="50" t="s">
        <v>247</v>
      </c>
      <c r="H39" s="50" t="s">
        <v>189</v>
      </c>
      <c r="I39" s="50" t="s">
        <v>227</v>
      </c>
      <c r="J39" s="50">
        <v>0.06</v>
      </c>
      <c r="K39" s="50" t="s">
        <v>235</v>
      </c>
      <c r="L39" s="62" t="s">
        <v>229</v>
      </c>
      <c r="N39" s="53"/>
      <c r="O39" s="53"/>
      <c r="P39" s="53"/>
      <c r="Q39" s="53"/>
      <c r="R39" s="53"/>
      <c r="S39" s="53"/>
      <c r="T39" s="53"/>
    </row>
    <row r="40" spans="2:20">
      <c r="B40" s="52">
        <v>1.3</v>
      </c>
      <c r="C40" s="51" t="s">
        <v>246</v>
      </c>
      <c r="D40" s="60" t="s">
        <v>44</v>
      </c>
      <c r="E40" s="61">
        <v>1</v>
      </c>
      <c r="F40" s="50" t="s">
        <v>225</v>
      </c>
      <c r="G40" s="50" t="s">
        <v>247</v>
      </c>
      <c r="H40" s="50" t="s">
        <v>189</v>
      </c>
      <c r="I40" s="50" t="s">
        <v>227</v>
      </c>
      <c r="J40" s="50">
        <v>5.7000000000000002E-2</v>
      </c>
      <c r="K40" s="50" t="s">
        <v>235</v>
      </c>
      <c r="L40" s="62" t="s">
        <v>229</v>
      </c>
      <c r="N40" s="53"/>
      <c r="O40" s="53"/>
      <c r="P40" s="53"/>
      <c r="Q40" s="53"/>
      <c r="R40" s="53"/>
      <c r="S40" s="53"/>
      <c r="T40" s="53"/>
    </row>
    <row r="41" spans="2:20">
      <c r="B41" s="52">
        <v>1.3</v>
      </c>
      <c r="C41" s="51" t="s">
        <v>246</v>
      </c>
      <c r="D41" s="60" t="s">
        <v>45</v>
      </c>
      <c r="E41" s="61">
        <v>1</v>
      </c>
      <c r="F41" s="50" t="s">
        <v>225</v>
      </c>
      <c r="G41" s="50" t="s">
        <v>247</v>
      </c>
      <c r="H41" s="50" t="s">
        <v>189</v>
      </c>
      <c r="I41" s="50" t="s">
        <v>227</v>
      </c>
      <c r="J41" s="50">
        <v>5.7000000000000002E-2</v>
      </c>
      <c r="K41" s="50" t="s">
        <v>235</v>
      </c>
      <c r="L41" s="62" t="s">
        <v>229</v>
      </c>
      <c r="N41" s="53"/>
      <c r="O41" s="53"/>
      <c r="P41" s="53"/>
      <c r="Q41" s="53"/>
      <c r="R41" s="53"/>
      <c r="S41" s="53"/>
      <c r="T41" s="53"/>
    </row>
    <row r="42" spans="2:20" ht="14.25" thickBot="1">
      <c r="B42" s="52">
        <v>1.3</v>
      </c>
      <c r="C42" s="51" t="s">
        <v>246</v>
      </c>
      <c r="D42" s="71" t="s">
        <v>190</v>
      </c>
      <c r="E42" s="72">
        <v>1</v>
      </c>
      <c r="F42" s="89" t="s">
        <v>225</v>
      </c>
      <c r="G42" s="89" t="s">
        <v>247</v>
      </c>
      <c r="H42" s="50" t="s">
        <v>189</v>
      </c>
      <c r="I42" s="89" t="s">
        <v>227</v>
      </c>
      <c r="J42" s="50">
        <v>5.7000000000000002E-2</v>
      </c>
      <c r="K42" s="89" t="s">
        <v>235</v>
      </c>
      <c r="L42" s="74" t="s">
        <v>229</v>
      </c>
      <c r="N42" s="53"/>
      <c r="O42" s="53"/>
      <c r="P42" s="53"/>
      <c r="Q42" s="53"/>
      <c r="R42" s="53"/>
      <c r="S42" s="53"/>
      <c r="T42" s="53"/>
    </row>
    <row r="43" spans="2:20">
      <c r="B43" s="69">
        <v>1.4</v>
      </c>
      <c r="C43" s="70" t="s">
        <v>248</v>
      </c>
      <c r="D43" s="90" t="s">
        <v>249</v>
      </c>
      <c r="E43" s="90">
        <v>1</v>
      </c>
      <c r="F43" s="90" t="s">
        <v>250</v>
      </c>
      <c r="G43" s="90" t="s">
        <v>226</v>
      </c>
      <c r="H43" s="90"/>
      <c r="I43" s="90" t="s">
        <v>227</v>
      </c>
      <c r="J43" s="90"/>
      <c r="K43" s="90" t="s">
        <v>228</v>
      </c>
      <c r="L43" s="55" t="s">
        <v>227</v>
      </c>
      <c r="M43" s="73" t="s">
        <v>251</v>
      </c>
      <c r="N43" s="53"/>
      <c r="O43" s="53"/>
      <c r="P43" s="53"/>
      <c r="Q43" s="53"/>
      <c r="R43" s="53"/>
      <c r="S43" s="53"/>
      <c r="T43" s="53"/>
    </row>
    <row r="44" spans="2:20">
      <c r="B44" s="69">
        <v>1.4</v>
      </c>
      <c r="C44" s="70" t="s">
        <v>248</v>
      </c>
      <c r="D44" s="91" t="s">
        <v>252</v>
      </c>
      <c r="E44" s="91">
        <v>1</v>
      </c>
      <c r="F44" s="91" t="s">
        <v>253</v>
      </c>
      <c r="G44" s="91" t="s">
        <v>226</v>
      </c>
      <c r="H44" s="91"/>
      <c r="I44" s="91" t="s">
        <v>227</v>
      </c>
      <c r="J44" s="91"/>
      <c r="K44" s="91" t="s">
        <v>228</v>
      </c>
      <c r="L44" s="50" t="s">
        <v>227</v>
      </c>
      <c r="M44" s="73" t="s">
        <v>254</v>
      </c>
      <c r="N44" s="53"/>
      <c r="O44" s="53"/>
      <c r="P44" s="53"/>
      <c r="Q44" s="53"/>
      <c r="R44" s="53"/>
      <c r="S44" s="53"/>
      <c r="T44" s="53"/>
    </row>
    <row r="45" spans="2:20">
      <c r="B45" s="69">
        <v>1.4</v>
      </c>
      <c r="C45" s="70" t="s">
        <v>248</v>
      </c>
      <c r="D45" s="91" t="s">
        <v>255</v>
      </c>
      <c r="E45" s="91">
        <v>1</v>
      </c>
      <c r="F45" s="91" t="s">
        <v>250</v>
      </c>
      <c r="G45" s="91" t="s">
        <v>247</v>
      </c>
      <c r="H45" s="91"/>
      <c r="I45" s="91" t="s">
        <v>227</v>
      </c>
      <c r="J45" s="91"/>
      <c r="K45" s="91" t="s">
        <v>235</v>
      </c>
      <c r="L45" s="50" t="s">
        <v>227</v>
      </c>
      <c r="M45" s="73" t="s">
        <v>256</v>
      </c>
      <c r="N45" s="53"/>
      <c r="O45" s="53"/>
      <c r="P45" s="53"/>
      <c r="Q45" s="53"/>
      <c r="R45" s="53"/>
      <c r="S45" s="53"/>
      <c r="T45" s="53"/>
    </row>
    <row r="46" spans="2:20">
      <c r="B46" s="69">
        <v>1.4</v>
      </c>
      <c r="C46" s="70" t="s">
        <v>248</v>
      </c>
      <c r="D46" s="91" t="s">
        <v>257</v>
      </c>
      <c r="E46" s="91">
        <v>1</v>
      </c>
      <c r="F46" s="91" t="s">
        <v>253</v>
      </c>
      <c r="G46" s="91" t="s">
        <v>247</v>
      </c>
      <c r="H46" s="91"/>
      <c r="I46" s="91" t="s">
        <v>227</v>
      </c>
      <c r="J46" s="91"/>
      <c r="K46" s="91" t="s">
        <v>235</v>
      </c>
      <c r="L46" s="50" t="s">
        <v>227</v>
      </c>
      <c r="M46" s="73" t="s">
        <v>258</v>
      </c>
      <c r="N46" s="53"/>
      <c r="O46" s="53"/>
      <c r="P46" s="53"/>
      <c r="Q46" s="53"/>
      <c r="R46" s="53"/>
      <c r="S46" s="53"/>
      <c r="T46" s="53"/>
    </row>
    <row r="47" spans="2:20">
      <c r="B47" s="52">
        <v>2</v>
      </c>
      <c r="C47" s="51" t="s">
        <v>259</v>
      </c>
      <c r="D47" s="50" t="s">
        <v>260</v>
      </c>
      <c r="E47" s="50">
        <v>1</v>
      </c>
      <c r="F47" s="50" t="s">
        <v>261</v>
      </c>
      <c r="G47" s="50" t="s">
        <v>233</v>
      </c>
      <c r="H47" s="50"/>
      <c r="I47" s="50" t="s">
        <v>227</v>
      </c>
      <c r="J47" s="50"/>
      <c r="K47" s="50" t="s">
        <v>262</v>
      </c>
      <c r="L47" s="50" t="s">
        <v>227</v>
      </c>
      <c r="N47" s="53"/>
      <c r="O47" s="53"/>
      <c r="P47" s="53"/>
      <c r="Q47" s="53"/>
      <c r="R47" s="53"/>
      <c r="S47" s="53"/>
      <c r="T47" s="53"/>
    </row>
    <row r="48" spans="2:20">
      <c r="B48" s="52">
        <v>2</v>
      </c>
      <c r="C48" s="51" t="s">
        <v>259</v>
      </c>
      <c r="D48" s="50" t="s">
        <v>263</v>
      </c>
      <c r="E48" s="50">
        <v>1</v>
      </c>
      <c r="F48" s="50" t="s">
        <v>261</v>
      </c>
      <c r="G48" s="50" t="s">
        <v>233</v>
      </c>
      <c r="H48" s="50"/>
      <c r="I48" s="50" t="s">
        <v>227</v>
      </c>
      <c r="J48" s="50"/>
      <c r="K48" s="50" t="s">
        <v>262</v>
      </c>
      <c r="L48" s="50" t="s">
        <v>227</v>
      </c>
      <c r="N48" s="53"/>
      <c r="O48" s="53"/>
      <c r="P48" s="53"/>
      <c r="Q48" s="53"/>
      <c r="R48" s="53"/>
      <c r="S48" s="53"/>
      <c r="T48" s="53"/>
    </row>
    <row r="49" spans="2:20">
      <c r="B49" s="52">
        <v>2</v>
      </c>
      <c r="C49" s="51" t="s">
        <v>259</v>
      </c>
      <c r="D49" s="50" t="s">
        <v>264</v>
      </c>
      <c r="E49" s="50">
        <v>1</v>
      </c>
      <c r="F49" s="50" t="s">
        <v>261</v>
      </c>
      <c r="G49" s="50" t="s">
        <v>233</v>
      </c>
      <c r="H49" s="50"/>
      <c r="I49" s="50" t="s">
        <v>227</v>
      </c>
      <c r="J49" s="50"/>
      <c r="K49" s="50" t="s">
        <v>262</v>
      </c>
      <c r="L49" s="50" t="s">
        <v>227</v>
      </c>
      <c r="N49" s="53"/>
      <c r="O49" s="53"/>
      <c r="P49" s="53"/>
      <c r="Q49" s="53"/>
      <c r="R49" s="53"/>
      <c r="S49" s="53"/>
      <c r="T49" s="53"/>
    </row>
    <row r="50" spans="2:20">
      <c r="B50" s="52">
        <v>2</v>
      </c>
      <c r="C50" s="51" t="s">
        <v>259</v>
      </c>
      <c r="D50" s="50" t="s">
        <v>265</v>
      </c>
      <c r="E50" s="50">
        <v>1</v>
      </c>
      <c r="F50" s="50" t="s">
        <v>261</v>
      </c>
      <c r="G50" s="50" t="s">
        <v>233</v>
      </c>
      <c r="H50" s="50"/>
      <c r="I50" s="50" t="s">
        <v>227</v>
      </c>
      <c r="J50" s="50"/>
      <c r="K50" s="50" t="s">
        <v>262</v>
      </c>
      <c r="L50" s="50" t="s">
        <v>227</v>
      </c>
      <c r="N50" s="53"/>
      <c r="O50" s="53"/>
      <c r="P50" s="53"/>
      <c r="Q50" s="53"/>
      <c r="R50" s="53"/>
      <c r="S50" s="53"/>
      <c r="T50" s="53"/>
    </row>
    <row r="51" spans="2:20">
      <c r="B51" s="52">
        <v>2</v>
      </c>
      <c r="C51" s="51" t="s">
        <v>259</v>
      </c>
      <c r="D51" s="50" t="s">
        <v>266</v>
      </c>
      <c r="E51" s="50">
        <v>1</v>
      </c>
      <c r="F51" s="50" t="s">
        <v>261</v>
      </c>
      <c r="G51" s="50" t="s">
        <v>233</v>
      </c>
      <c r="H51" s="50"/>
      <c r="I51" s="50" t="s">
        <v>227</v>
      </c>
      <c r="J51" s="50"/>
      <c r="K51" s="50" t="s">
        <v>262</v>
      </c>
      <c r="L51" s="50" t="s">
        <v>227</v>
      </c>
      <c r="N51" s="53"/>
      <c r="O51" s="53"/>
      <c r="P51" s="53"/>
      <c r="Q51" s="53"/>
      <c r="R51" s="53"/>
      <c r="S51" s="53"/>
      <c r="T51" s="53"/>
    </row>
    <row r="52" spans="2:20">
      <c r="B52" s="52">
        <v>2</v>
      </c>
      <c r="C52" s="51" t="s">
        <v>259</v>
      </c>
      <c r="D52" s="50" t="s">
        <v>267</v>
      </c>
      <c r="E52" s="50">
        <v>1</v>
      </c>
      <c r="F52" s="50" t="s">
        <v>261</v>
      </c>
      <c r="G52" s="50" t="s">
        <v>268</v>
      </c>
      <c r="H52" s="50"/>
      <c r="I52" s="50" t="s">
        <v>227</v>
      </c>
      <c r="J52" s="50"/>
      <c r="K52" s="50" t="s">
        <v>269</v>
      </c>
      <c r="L52" s="50" t="s">
        <v>227</v>
      </c>
      <c r="N52" s="53"/>
      <c r="O52" s="53"/>
      <c r="P52" s="53"/>
      <c r="Q52" s="53"/>
      <c r="R52" s="53"/>
      <c r="S52" s="53"/>
      <c r="T52" s="53"/>
    </row>
    <row r="53" spans="2:20">
      <c r="B53" s="52">
        <v>2</v>
      </c>
      <c r="C53" s="51" t="s">
        <v>259</v>
      </c>
      <c r="D53" s="50" t="s">
        <v>270</v>
      </c>
      <c r="E53" s="50">
        <v>1</v>
      </c>
      <c r="F53" s="50" t="s">
        <v>261</v>
      </c>
      <c r="G53" s="50" t="s">
        <v>268</v>
      </c>
      <c r="H53" s="50"/>
      <c r="I53" s="50" t="s">
        <v>227</v>
      </c>
      <c r="J53" s="50"/>
      <c r="K53" s="50" t="s">
        <v>269</v>
      </c>
      <c r="L53" s="50" t="s">
        <v>227</v>
      </c>
      <c r="N53" s="53"/>
      <c r="O53" s="53"/>
      <c r="P53" s="53"/>
      <c r="Q53" s="53"/>
      <c r="R53" s="53"/>
      <c r="S53" s="53"/>
      <c r="T53" s="53"/>
    </row>
    <row r="54" spans="2:20">
      <c r="B54" s="52">
        <v>2</v>
      </c>
      <c r="C54" s="51" t="s">
        <v>259</v>
      </c>
      <c r="D54" s="50" t="s">
        <v>271</v>
      </c>
      <c r="E54" s="50">
        <v>1</v>
      </c>
      <c r="F54" s="50" t="s">
        <v>261</v>
      </c>
      <c r="G54" s="50" t="s">
        <v>233</v>
      </c>
      <c r="H54" s="50"/>
      <c r="I54" s="50" t="s">
        <v>227</v>
      </c>
      <c r="J54" s="50"/>
      <c r="K54" s="50" t="s">
        <v>262</v>
      </c>
      <c r="L54" s="50" t="s">
        <v>227</v>
      </c>
      <c r="N54" s="53"/>
      <c r="O54" s="53"/>
      <c r="P54" s="53"/>
      <c r="Q54" s="53"/>
      <c r="R54" s="53"/>
      <c r="S54" s="53"/>
      <c r="T54" s="53"/>
    </row>
    <row r="55" spans="2:20">
      <c r="B55" s="52">
        <v>2</v>
      </c>
      <c r="C55" s="51" t="s">
        <v>259</v>
      </c>
      <c r="D55" s="50" t="s">
        <v>272</v>
      </c>
      <c r="E55" s="50">
        <v>1</v>
      </c>
      <c r="F55" s="50" t="s">
        <v>261</v>
      </c>
      <c r="G55" s="50" t="s">
        <v>233</v>
      </c>
      <c r="H55" s="50"/>
      <c r="I55" s="50" t="s">
        <v>227</v>
      </c>
      <c r="J55" s="50"/>
      <c r="K55" s="50" t="s">
        <v>262</v>
      </c>
      <c r="L55" s="50" t="s">
        <v>227</v>
      </c>
      <c r="N55" s="53"/>
      <c r="O55" s="53"/>
      <c r="P55" s="53"/>
      <c r="Q55" s="53"/>
      <c r="R55" s="53"/>
      <c r="S55" s="53"/>
      <c r="T55" s="53"/>
    </row>
    <row r="56" spans="2:20">
      <c r="B56" s="52">
        <v>3.1</v>
      </c>
      <c r="C56" s="51" t="s">
        <v>273</v>
      </c>
      <c r="D56" s="50" t="s">
        <v>274</v>
      </c>
      <c r="E56" s="50">
        <v>1</v>
      </c>
      <c r="F56" s="50" t="s">
        <v>275</v>
      </c>
      <c r="G56" s="50" t="s">
        <v>233</v>
      </c>
      <c r="H56" s="50"/>
      <c r="I56" s="50" t="s">
        <v>227</v>
      </c>
      <c r="J56" s="50"/>
      <c r="K56" s="50" t="s">
        <v>262</v>
      </c>
      <c r="L56" s="50" t="s">
        <v>227</v>
      </c>
      <c r="N56" s="53"/>
      <c r="O56" s="53"/>
      <c r="P56" s="53"/>
      <c r="Q56" s="53"/>
      <c r="R56" s="53"/>
      <c r="S56" s="53"/>
      <c r="T56" s="53"/>
    </row>
    <row r="57" spans="2:20">
      <c r="B57" s="52">
        <v>3.2</v>
      </c>
      <c r="C57" s="51" t="s">
        <v>276</v>
      </c>
      <c r="D57" s="50" t="s">
        <v>277</v>
      </c>
      <c r="E57" s="50">
        <v>1</v>
      </c>
      <c r="F57" s="50" t="s">
        <v>278</v>
      </c>
      <c r="G57" s="50" t="s">
        <v>233</v>
      </c>
      <c r="H57" s="50"/>
      <c r="I57" s="50" t="s">
        <v>227</v>
      </c>
      <c r="J57" s="50"/>
      <c r="K57" s="50" t="s">
        <v>262</v>
      </c>
      <c r="L57" s="50" t="s">
        <v>227</v>
      </c>
      <c r="N57" s="53"/>
      <c r="O57" s="53"/>
      <c r="P57" s="53"/>
      <c r="Q57" s="53"/>
      <c r="R57" s="53"/>
      <c r="S57" s="53"/>
      <c r="T57" s="53"/>
    </row>
    <row r="58" spans="2:20">
      <c r="B58" s="52">
        <v>3.2</v>
      </c>
      <c r="C58" s="51" t="s">
        <v>276</v>
      </c>
      <c r="D58" s="50" t="s">
        <v>279</v>
      </c>
      <c r="E58" s="50">
        <v>1</v>
      </c>
      <c r="F58" s="50" t="s">
        <v>278</v>
      </c>
      <c r="G58" s="50" t="s">
        <v>233</v>
      </c>
      <c r="H58" s="50"/>
      <c r="I58" s="50" t="s">
        <v>227</v>
      </c>
      <c r="J58" s="50"/>
      <c r="K58" s="50" t="s">
        <v>262</v>
      </c>
      <c r="L58" s="50" t="s">
        <v>227</v>
      </c>
      <c r="N58" s="53"/>
      <c r="O58" s="53"/>
      <c r="P58" s="53"/>
      <c r="Q58" s="53"/>
      <c r="R58" s="53"/>
      <c r="S58" s="53"/>
      <c r="T58" s="53"/>
    </row>
    <row r="59" spans="2:20">
      <c r="B59" s="52">
        <v>3.3</v>
      </c>
      <c r="C59" s="51" t="s">
        <v>280</v>
      </c>
      <c r="D59" s="50" t="s">
        <v>281</v>
      </c>
      <c r="E59" s="50">
        <v>1</v>
      </c>
      <c r="F59" s="50" t="s">
        <v>225</v>
      </c>
      <c r="G59" s="50" t="s">
        <v>233</v>
      </c>
      <c r="H59" s="50"/>
      <c r="I59" s="50" t="s">
        <v>227</v>
      </c>
      <c r="J59" s="50"/>
      <c r="K59" s="50" t="s">
        <v>262</v>
      </c>
      <c r="L59" s="50" t="s">
        <v>227</v>
      </c>
      <c r="N59" s="53"/>
      <c r="O59" s="53"/>
      <c r="P59" s="53"/>
      <c r="Q59" s="53"/>
      <c r="R59" s="53"/>
      <c r="S59" s="53"/>
      <c r="T59" s="53"/>
    </row>
    <row r="60" spans="2:20">
      <c r="B60" s="52">
        <v>3.3</v>
      </c>
      <c r="C60" s="51" t="s">
        <v>280</v>
      </c>
      <c r="D60" s="50" t="s">
        <v>282</v>
      </c>
      <c r="E60" s="50">
        <v>1</v>
      </c>
      <c r="F60" s="50" t="s">
        <v>225</v>
      </c>
      <c r="G60" s="50" t="s">
        <v>233</v>
      </c>
      <c r="H60" s="50"/>
      <c r="I60" s="50" t="s">
        <v>227</v>
      </c>
      <c r="J60" s="50"/>
      <c r="K60" s="50" t="s">
        <v>262</v>
      </c>
      <c r="L60" s="50" t="s">
        <v>227</v>
      </c>
      <c r="N60" s="53"/>
      <c r="O60" s="53"/>
      <c r="P60" s="53"/>
      <c r="Q60" s="53"/>
      <c r="R60" s="53"/>
      <c r="S60" s="53"/>
      <c r="T60" s="53"/>
    </row>
    <row r="61" spans="2:20">
      <c r="B61" s="52">
        <v>3.4</v>
      </c>
      <c r="C61" s="51" t="s">
        <v>283</v>
      </c>
      <c r="D61" s="50" t="s">
        <v>205</v>
      </c>
      <c r="E61" s="50">
        <v>1</v>
      </c>
      <c r="F61" s="50" t="s">
        <v>284</v>
      </c>
      <c r="G61" s="50" t="s">
        <v>233</v>
      </c>
      <c r="H61" s="50"/>
      <c r="I61" s="50" t="s">
        <v>227</v>
      </c>
      <c r="J61" s="50"/>
      <c r="K61" s="50" t="s">
        <v>262</v>
      </c>
      <c r="L61" s="50" t="s">
        <v>227</v>
      </c>
      <c r="N61" s="53"/>
      <c r="O61" s="53"/>
      <c r="P61" s="53"/>
      <c r="Q61" s="53"/>
      <c r="R61" s="53"/>
      <c r="S61" s="53"/>
      <c r="T61" s="53"/>
    </row>
    <row r="62" spans="2:20">
      <c r="B62" s="52">
        <v>3.5</v>
      </c>
      <c r="C62" s="51" t="s">
        <v>285</v>
      </c>
      <c r="D62" s="50" t="s">
        <v>206</v>
      </c>
      <c r="E62" s="50">
        <v>1</v>
      </c>
      <c r="F62" s="50" t="s">
        <v>225</v>
      </c>
      <c r="G62" s="50" t="s">
        <v>233</v>
      </c>
      <c r="H62" s="50"/>
      <c r="I62" s="50" t="s">
        <v>227</v>
      </c>
      <c r="J62" s="50"/>
      <c r="K62" s="50" t="s">
        <v>262</v>
      </c>
      <c r="L62" s="50" t="s">
        <v>227</v>
      </c>
      <c r="N62" s="53"/>
      <c r="O62" s="53"/>
      <c r="P62" s="53"/>
      <c r="Q62" s="53"/>
      <c r="R62" s="53"/>
      <c r="S62" s="53"/>
      <c r="T62" s="53"/>
    </row>
    <row r="63" spans="2:20">
      <c r="B63" s="52">
        <v>3.6</v>
      </c>
      <c r="C63" s="51" t="s">
        <v>286</v>
      </c>
      <c r="D63" s="50" t="s">
        <v>287</v>
      </c>
      <c r="E63" s="50">
        <v>1</v>
      </c>
      <c r="F63" s="50" t="s">
        <v>278</v>
      </c>
      <c r="G63" s="50" t="s">
        <v>233</v>
      </c>
      <c r="H63" s="50"/>
      <c r="I63" s="50" t="s">
        <v>227</v>
      </c>
      <c r="J63" s="50"/>
      <c r="K63" s="50" t="s">
        <v>262</v>
      </c>
      <c r="L63" s="50" t="s">
        <v>227</v>
      </c>
      <c r="N63" s="53"/>
      <c r="O63" s="53"/>
      <c r="P63" s="53"/>
      <c r="Q63" s="53"/>
      <c r="R63" s="53"/>
      <c r="S63" s="53"/>
      <c r="T63" s="53"/>
    </row>
    <row r="64" spans="2:20">
      <c r="B64" s="52">
        <v>3.6</v>
      </c>
      <c r="C64" s="51" t="s">
        <v>286</v>
      </c>
      <c r="D64" s="50" t="s">
        <v>288</v>
      </c>
      <c r="E64" s="50">
        <v>1</v>
      </c>
      <c r="F64" s="50" t="s">
        <v>278</v>
      </c>
      <c r="G64" s="50" t="s">
        <v>268</v>
      </c>
      <c r="H64" s="50"/>
      <c r="I64" s="50" t="s">
        <v>227</v>
      </c>
      <c r="J64" s="50"/>
      <c r="K64" s="50" t="s">
        <v>269</v>
      </c>
      <c r="L64" s="50" t="s">
        <v>227</v>
      </c>
      <c r="N64" s="53"/>
      <c r="O64" s="53"/>
      <c r="P64" s="53"/>
      <c r="Q64" s="53"/>
      <c r="R64" s="53"/>
      <c r="S64" s="53"/>
      <c r="T64" s="53"/>
    </row>
    <row r="65" spans="2:20">
      <c r="B65" s="52">
        <v>3.6</v>
      </c>
      <c r="C65" s="51" t="s">
        <v>286</v>
      </c>
      <c r="D65" s="50" t="s">
        <v>289</v>
      </c>
      <c r="E65" s="50">
        <v>1</v>
      </c>
      <c r="F65" s="50" t="s">
        <v>278</v>
      </c>
      <c r="G65" s="50" t="s">
        <v>233</v>
      </c>
      <c r="H65" s="50"/>
      <c r="I65" s="50" t="s">
        <v>227</v>
      </c>
      <c r="J65" s="50"/>
      <c r="K65" s="50" t="s">
        <v>262</v>
      </c>
      <c r="L65" s="50" t="s">
        <v>227</v>
      </c>
      <c r="N65" s="53"/>
      <c r="O65" s="53"/>
      <c r="P65" s="53"/>
      <c r="Q65" s="53"/>
      <c r="R65" s="53"/>
      <c r="S65" s="53"/>
      <c r="T65" s="53"/>
    </row>
    <row r="66" spans="2:20">
      <c r="B66" s="52">
        <v>3.6</v>
      </c>
      <c r="C66" s="51" t="s">
        <v>286</v>
      </c>
      <c r="D66" s="50" t="s">
        <v>290</v>
      </c>
      <c r="E66" s="50">
        <v>1</v>
      </c>
      <c r="F66" s="50" t="s">
        <v>278</v>
      </c>
      <c r="G66" s="50" t="s">
        <v>233</v>
      </c>
      <c r="H66" s="50"/>
      <c r="I66" s="50" t="s">
        <v>227</v>
      </c>
      <c r="J66" s="50"/>
      <c r="K66" s="50" t="s">
        <v>262</v>
      </c>
      <c r="L66" s="50" t="s">
        <v>227</v>
      </c>
      <c r="N66" s="53"/>
      <c r="O66" s="53"/>
      <c r="P66" s="53"/>
      <c r="Q66" s="53"/>
      <c r="R66" s="53"/>
      <c r="S66" s="53"/>
      <c r="T66" s="53"/>
    </row>
    <row r="67" spans="2:20">
      <c r="B67" s="52">
        <v>3.6</v>
      </c>
      <c r="C67" s="51" t="s">
        <v>286</v>
      </c>
      <c r="D67" s="50" t="s">
        <v>291</v>
      </c>
      <c r="E67" s="50">
        <v>1</v>
      </c>
      <c r="F67" s="50" t="s">
        <v>278</v>
      </c>
      <c r="G67" s="50" t="s">
        <v>233</v>
      </c>
      <c r="H67" s="50"/>
      <c r="I67" s="50" t="s">
        <v>227</v>
      </c>
      <c r="J67" s="50"/>
      <c r="K67" s="50" t="s">
        <v>262</v>
      </c>
      <c r="L67" s="50" t="s">
        <v>227</v>
      </c>
      <c r="N67" s="53"/>
      <c r="O67" s="53"/>
      <c r="P67" s="53"/>
      <c r="Q67" s="53"/>
      <c r="R67" s="53"/>
      <c r="S67" s="53"/>
      <c r="T67" s="53"/>
    </row>
    <row r="68" spans="2:20">
      <c r="B68" s="52">
        <v>3.6</v>
      </c>
      <c r="C68" s="51" t="s">
        <v>286</v>
      </c>
      <c r="D68" s="50" t="s">
        <v>292</v>
      </c>
      <c r="E68" s="50">
        <v>1</v>
      </c>
      <c r="F68" s="50" t="s">
        <v>278</v>
      </c>
      <c r="G68" s="50" t="s">
        <v>243</v>
      </c>
      <c r="H68" s="50"/>
      <c r="I68" s="50" t="s">
        <v>227</v>
      </c>
      <c r="J68" s="50"/>
      <c r="K68" s="50" t="s">
        <v>293</v>
      </c>
      <c r="L68" s="50" t="s">
        <v>227</v>
      </c>
      <c r="N68" s="53"/>
      <c r="O68" s="53"/>
      <c r="P68" s="53"/>
      <c r="Q68" s="53"/>
      <c r="R68" s="53"/>
      <c r="S68" s="53"/>
      <c r="T68" s="53"/>
    </row>
    <row r="69" spans="2:20">
      <c r="B69" s="52">
        <v>3.6</v>
      </c>
      <c r="C69" s="51" t="s">
        <v>286</v>
      </c>
      <c r="D69" s="50" t="s">
        <v>294</v>
      </c>
      <c r="E69" s="50">
        <v>1</v>
      </c>
      <c r="F69" s="50" t="s">
        <v>278</v>
      </c>
      <c r="G69" s="50" t="s">
        <v>243</v>
      </c>
      <c r="H69" s="50"/>
      <c r="I69" s="50" t="s">
        <v>227</v>
      </c>
      <c r="J69" s="50"/>
      <c r="K69" s="50" t="s">
        <v>293</v>
      </c>
      <c r="L69" s="50" t="s">
        <v>227</v>
      </c>
      <c r="N69" s="53"/>
      <c r="O69" s="53"/>
      <c r="P69" s="53"/>
      <c r="Q69" s="53"/>
      <c r="R69" s="53"/>
      <c r="S69" s="53"/>
      <c r="T69" s="53"/>
    </row>
    <row r="70" spans="2:20">
      <c r="B70" s="52">
        <v>3.6</v>
      </c>
      <c r="C70" s="51" t="s">
        <v>286</v>
      </c>
      <c r="D70" s="50" t="s">
        <v>295</v>
      </c>
      <c r="E70" s="50">
        <v>1</v>
      </c>
      <c r="F70" s="50" t="s">
        <v>278</v>
      </c>
      <c r="G70" s="50" t="s">
        <v>243</v>
      </c>
      <c r="H70" s="50"/>
      <c r="I70" s="50" t="s">
        <v>227</v>
      </c>
      <c r="J70" s="50"/>
      <c r="K70" s="50" t="s">
        <v>293</v>
      </c>
      <c r="L70" s="50" t="s">
        <v>227</v>
      </c>
      <c r="N70" s="53"/>
      <c r="O70" s="53"/>
      <c r="P70" s="53"/>
      <c r="Q70" s="53"/>
      <c r="R70" s="53"/>
      <c r="S70" s="53"/>
      <c r="T70" s="53"/>
    </row>
    <row r="71" spans="2:20">
      <c r="B71" s="52">
        <v>3.7</v>
      </c>
      <c r="C71" s="51" t="s">
        <v>296</v>
      </c>
      <c r="D71" s="50" t="s">
        <v>297</v>
      </c>
      <c r="E71" s="50">
        <v>1</v>
      </c>
      <c r="F71" s="50" t="s">
        <v>298</v>
      </c>
      <c r="G71" s="50" t="s">
        <v>233</v>
      </c>
      <c r="H71" s="50"/>
      <c r="I71" s="50" t="s">
        <v>227</v>
      </c>
      <c r="J71" s="50"/>
      <c r="K71" s="50" t="s">
        <v>262</v>
      </c>
      <c r="L71" s="50" t="s">
        <v>227</v>
      </c>
      <c r="N71" s="53"/>
      <c r="O71" s="53"/>
      <c r="P71" s="53"/>
      <c r="Q71" s="53"/>
      <c r="R71" s="53"/>
      <c r="S71" s="53"/>
      <c r="T71" s="53"/>
    </row>
    <row r="72" spans="2:20">
      <c r="B72" s="52">
        <v>3.8</v>
      </c>
      <c r="C72" s="51" t="s">
        <v>299</v>
      </c>
      <c r="D72" s="50" t="s">
        <v>300</v>
      </c>
      <c r="E72" s="50">
        <v>1</v>
      </c>
      <c r="F72" s="50" t="s">
        <v>301</v>
      </c>
      <c r="G72" s="50" t="s">
        <v>233</v>
      </c>
      <c r="H72" s="50"/>
      <c r="I72" s="50" t="s">
        <v>227</v>
      </c>
      <c r="J72" s="50"/>
      <c r="K72" s="50" t="s">
        <v>262</v>
      </c>
      <c r="L72" s="50" t="s">
        <v>227</v>
      </c>
      <c r="N72" s="53"/>
      <c r="O72" s="53"/>
      <c r="P72" s="53"/>
      <c r="Q72" s="53"/>
      <c r="R72" s="53"/>
      <c r="S72" s="53"/>
      <c r="T72" s="53"/>
    </row>
    <row r="73" spans="2:20">
      <c r="B73" s="52">
        <v>3.8</v>
      </c>
      <c r="C73" s="51" t="s">
        <v>299</v>
      </c>
      <c r="D73" s="50" t="s">
        <v>302</v>
      </c>
      <c r="E73" s="50">
        <v>1</v>
      </c>
      <c r="F73" s="50" t="s">
        <v>301</v>
      </c>
      <c r="G73" s="50" t="s">
        <v>233</v>
      </c>
      <c r="H73" s="50"/>
      <c r="I73" s="50" t="s">
        <v>227</v>
      </c>
      <c r="J73" s="50"/>
      <c r="K73" s="50" t="s">
        <v>262</v>
      </c>
      <c r="L73" s="50" t="s">
        <v>227</v>
      </c>
      <c r="N73" s="53"/>
      <c r="O73" s="53"/>
      <c r="P73" s="53"/>
      <c r="Q73" s="53"/>
      <c r="R73" s="53"/>
      <c r="S73" s="53"/>
      <c r="T73" s="53"/>
    </row>
    <row r="74" spans="2:20">
      <c r="B74" s="52">
        <v>3.9</v>
      </c>
      <c r="C74" s="51" t="s">
        <v>303</v>
      </c>
      <c r="D74" s="50" t="s">
        <v>207</v>
      </c>
      <c r="E74" s="50">
        <v>1</v>
      </c>
      <c r="F74" s="50" t="s">
        <v>301</v>
      </c>
      <c r="G74" s="50" t="s">
        <v>233</v>
      </c>
      <c r="H74" s="50"/>
      <c r="I74" s="50" t="s">
        <v>227</v>
      </c>
      <c r="J74" s="50"/>
      <c r="K74" s="50" t="s">
        <v>262</v>
      </c>
      <c r="L74" s="50" t="s">
        <v>227</v>
      </c>
      <c r="N74" s="53"/>
      <c r="O74" s="53"/>
      <c r="P74" s="53"/>
      <c r="Q74" s="53"/>
      <c r="R74" s="53"/>
      <c r="S74" s="53"/>
      <c r="T74" s="53"/>
    </row>
    <row r="75" spans="2:20">
      <c r="B75" s="52" t="s">
        <v>304</v>
      </c>
      <c r="C75" s="51" t="s">
        <v>305</v>
      </c>
      <c r="D75" s="50" t="s">
        <v>306</v>
      </c>
      <c r="E75" s="50">
        <v>1</v>
      </c>
      <c r="F75" s="50" t="s">
        <v>225</v>
      </c>
      <c r="G75" s="50" t="s">
        <v>233</v>
      </c>
      <c r="H75" s="50"/>
      <c r="I75" s="50" t="s">
        <v>227</v>
      </c>
      <c r="J75" s="50"/>
      <c r="K75" s="50" t="s">
        <v>262</v>
      </c>
      <c r="L75" s="50" t="s">
        <v>227</v>
      </c>
      <c r="N75" s="53"/>
      <c r="O75" s="53"/>
      <c r="P75" s="53"/>
      <c r="Q75" s="53"/>
      <c r="R75" s="53"/>
      <c r="S75" s="53"/>
      <c r="T75" s="53"/>
    </row>
    <row r="76" spans="2:20">
      <c r="B76" s="52" t="s">
        <v>307</v>
      </c>
      <c r="C76" s="51" t="s">
        <v>308</v>
      </c>
      <c r="D76" s="50" t="s">
        <v>208</v>
      </c>
      <c r="E76" s="50">
        <v>1</v>
      </c>
      <c r="F76" s="50" t="s">
        <v>301</v>
      </c>
      <c r="G76" s="50" t="s">
        <v>233</v>
      </c>
      <c r="H76" s="50"/>
      <c r="I76" s="50" t="s">
        <v>227</v>
      </c>
      <c r="J76" s="50"/>
      <c r="K76" s="50" t="s">
        <v>262</v>
      </c>
      <c r="L76" s="50" t="s">
        <v>227</v>
      </c>
      <c r="N76" s="53"/>
      <c r="O76" s="53"/>
      <c r="P76" s="53"/>
      <c r="Q76" s="53"/>
      <c r="R76" s="53"/>
      <c r="S76" s="53"/>
      <c r="T76" s="53"/>
    </row>
    <row r="77" spans="2:20">
      <c r="B77" s="52" t="s">
        <v>309</v>
      </c>
      <c r="C77" s="51" t="s">
        <v>310</v>
      </c>
      <c r="D77" s="50" t="s">
        <v>311</v>
      </c>
      <c r="E77" s="50">
        <v>1</v>
      </c>
      <c r="F77" s="50" t="s">
        <v>225</v>
      </c>
      <c r="G77" s="50" t="s">
        <v>233</v>
      </c>
      <c r="H77" s="50"/>
      <c r="I77" s="50" t="s">
        <v>227</v>
      </c>
      <c r="J77" s="50"/>
      <c r="K77" s="50" t="s">
        <v>262</v>
      </c>
      <c r="L77" s="50" t="s">
        <v>189</v>
      </c>
      <c r="N77" s="53"/>
      <c r="O77" s="53"/>
      <c r="P77" s="53"/>
      <c r="Q77" s="53"/>
      <c r="R77" s="53"/>
      <c r="S77" s="53"/>
      <c r="T77" s="53"/>
    </row>
    <row r="78" spans="2:20">
      <c r="B78" s="52"/>
      <c r="C78" s="51"/>
      <c r="D78" s="62" t="s">
        <v>209</v>
      </c>
      <c r="E78" s="61"/>
      <c r="F78" s="50"/>
      <c r="G78" s="50"/>
      <c r="H78" s="50"/>
      <c r="I78" s="50"/>
      <c r="J78" s="50"/>
      <c r="K78" s="50"/>
      <c r="L78" s="50" t="s">
        <v>189</v>
      </c>
      <c r="M78" s="73" t="s">
        <v>312</v>
      </c>
      <c r="N78" s="53"/>
      <c r="O78" s="53"/>
      <c r="P78" s="53"/>
      <c r="Q78" s="53"/>
      <c r="R78" s="53"/>
      <c r="S78" s="53"/>
      <c r="T78" s="53"/>
    </row>
  </sheetData>
  <phoneticPr fontId="9"/>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0">
    <tabColor rgb="FFFFFF00"/>
  </sheetPr>
  <dimension ref="C4:V55"/>
  <sheetViews>
    <sheetView topLeftCell="B1" workbookViewId="0">
      <selection activeCell="G45" sqref="G45"/>
    </sheetView>
  </sheetViews>
  <sheetFormatPr defaultRowHeight="13.5"/>
  <cols>
    <col min="8" max="8" width="12.5" customWidth="1"/>
    <col min="10" max="10" width="10.875" customWidth="1"/>
  </cols>
  <sheetData>
    <row r="4" spans="3:22">
      <c r="V4" t="s">
        <v>1226</v>
      </c>
    </row>
    <row r="5" spans="3:22">
      <c r="V5" t="s">
        <v>1225</v>
      </c>
    </row>
    <row r="6" spans="3:22">
      <c r="E6" s="50" t="s">
        <v>1071</v>
      </c>
      <c r="H6" s="50" t="s">
        <v>1104</v>
      </c>
      <c r="P6" s="176" t="s">
        <v>1205</v>
      </c>
      <c r="V6" s="1" t="s">
        <v>1263</v>
      </c>
    </row>
    <row r="7" spans="3:22" ht="14.25" thickBot="1">
      <c r="D7" s="50"/>
      <c r="M7" s="136" t="s">
        <v>90</v>
      </c>
      <c r="N7" s="136" t="s">
        <v>91</v>
      </c>
    </row>
    <row r="8" spans="3:22">
      <c r="D8" s="50"/>
      <c r="E8" s="184" t="s">
        <v>1227</v>
      </c>
      <c r="H8" s="105" t="s">
        <v>1105</v>
      </c>
      <c r="M8" s="137"/>
      <c r="N8" s="138" t="s">
        <v>92</v>
      </c>
      <c r="P8" s="181" t="s">
        <v>1206</v>
      </c>
      <c r="V8" s="181" t="s">
        <v>1266</v>
      </c>
    </row>
    <row r="9" spans="3:22" ht="14.25" thickBot="1">
      <c r="D9" s="50"/>
      <c r="E9" s="185" t="s">
        <v>1228</v>
      </c>
      <c r="H9" s="60" t="s">
        <v>1106</v>
      </c>
      <c r="M9" s="139">
        <v>1</v>
      </c>
      <c r="N9" s="140" t="s">
        <v>93</v>
      </c>
      <c r="P9" s="182" t="s">
        <v>1195</v>
      </c>
      <c r="V9" s="183" t="s">
        <v>1267</v>
      </c>
    </row>
    <row r="10" spans="3:22">
      <c r="D10" s="50"/>
      <c r="E10" s="60" t="s">
        <v>1229</v>
      </c>
      <c r="H10" s="60" t="s">
        <v>1107</v>
      </c>
      <c r="M10" s="139">
        <v>2</v>
      </c>
      <c r="N10" s="140" t="s">
        <v>94</v>
      </c>
      <c r="V10" s="183" t="s">
        <v>1265</v>
      </c>
    </row>
    <row r="11" spans="3:22" ht="14.25" thickBot="1">
      <c r="D11" s="50"/>
      <c r="E11" s="60" t="s">
        <v>1230</v>
      </c>
      <c r="H11" s="71" t="s">
        <v>1108</v>
      </c>
      <c r="M11" s="139">
        <v>3</v>
      </c>
      <c r="N11" s="140" t="s">
        <v>95</v>
      </c>
      <c r="V11" s="183" t="s">
        <v>1268</v>
      </c>
    </row>
    <row r="12" spans="3:22">
      <c r="C12" s="50"/>
      <c r="D12" s="50"/>
      <c r="E12" s="60" t="s">
        <v>1231</v>
      </c>
      <c r="H12" s="50"/>
      <c r="M12" s="139">
        <v>4</v>
      </c>
      <c r="N12" s="140" t="s">
        <v>96</v>
      </c>
      <c r="V12" s="183" t="s">
        <v>1221</v>
      </c>
    </row>
    <row r="13" spans="3:22">
      <c r="C13" s="50"/>
      <c r="D13" s="50"/>
      <c r="E13" s="60" t="s">
        <v>1232</v>
      </c>
      <c r="H13" s="50"/>
      <c r="M13" s="139">
        <v>5</v>
      </c>
      <c r="N13" s="140" t="s">
        <v>97</v>
      </c>
      <c r="V13" s="183" t="s">
        <v>1222</v>
      </c>
    </row>
    <row r="14" spans="3:22">
      <c r="C14" s="50"/>
      <c r="D14" s="50"/>
      <c r="E14" s="60" t="s">
        <v>1233</v>
      </c>
      <c r="H14" s="50"/>
      <c r="M14" s="139">
        <v>6</v>
      </c>
      <c r="N14" s="140" t="s">
        <v>98</v>
      </c>
      <c r="V14" s="183" t="s">
        <v>1223</v>
      </c>
    </row>
    <row r="15" spans="3:22">
      <c r="C15" s="50"/>
      <c r="D15" s="50"/>
      <c r="E15" s="60" t="s">
        <v>1234</v>
      </c>
      <c r="M15" s="139">
        <v>7</v>
      </c>
      <c r="N15" s="140" t="s">
        <v>99</v>
      </c>
      <c r="V15" s="183" t="s">
        <v>1220</v>
      </c>
    </row>
    <row r="16" spans="3:22" ht="14.25" thickBot="1">
      <c r="C16" s="50"/>
      <c r="D16" s="50"/>
      <c r="E16" s="60" t="s">
        <v>1235</v>
      </c>
      <c r="M16" s="139">
        <v>8</v>
      </c>
      <c r="N16" s="140" t="s">
        <v>100</v>
      </c>
      <c r="V16" s="182" t="s">
        <v>1224</v>
      </c>
    </row>
    <row r="17" spans="3:14">
      <c r="C17" s="50"/>
      <c r="D17" s="50"/>
      <c r="E17" s="60" t="s">
        <v>1236</v>
      </c>
      <c r="M17" s="139">
        <v>9</v>
      </c>
      <c r="N17" s="140" t="s">
        <v>101</v>
      </c>
    </row>
    <row r="18" spans="3:14">
      <c r="C18" s="50"/>
      <c r="D18" s="50"/>
      <c r="E18" s="185" t="s">
        <v>1237</v>
      </c>
      <c r="M18" s="139">
        <v>10</v>
      </c>
      <c r="N18" s="140" t="s">
        <v>102</v>
      </c>
    </row>
    <row r="19" spans="3:14">
      <c r="C19" s="50"/>
      <c r="D19" s="50"/>
      <c r="E19" s="60" t="s">
        <v>1238</v>
      </c>
      <c r="M19" s="139">
        <v>11</v>
      </c>
      <c r="N19" s="140" t="s">
        <v>103</v>
      </c>
    </row>
    <row r="20" spans="3:14">
      <c r="C20" s="50"/>
      <c r="D20" s="50"/>
      <c r="E20" s="60" t="s">
        <v>1239</v>
      </c>
      <c r="M20" s="139">
        <v>12</v>
      </c>
      <c r="N20" s="140" t="s">
        <v>104</v>
      </c>
    </row>
    <row r="21" spans="3:14">
      <c r="C21" s="50"/>
      <c r="D21" s="50"/>
      <c r="E21" s="60" t="s">
        <v>1240</v>
      </c>
      <c r="M21" s="139">
        <v>13</v>
      </c>
      <c r="N21" s="140" t="s">
        <v>105</v>
      </c>
    </row>
    <row r="22" spans="3:14">
      <c r="C22" s="50"/>
      <c r="D22" s="50"/>
      <c r="E22" s="60" t="s">
        <v>1241</v>
      </c>
      <c r="M22" s="139">
        <v>14</v>
      </c>
      <c r="N22" s="140" t="s">
        <v>106</v>
      </c>
    </row>
    <row r="23" spans="3:14" ht="14.25" thickBot="1">
      <c r="C23" s="50"/>
      <c r="D23" s="50"/>
      <c r="E23" s="71" t="s">
        <v>1242</v>
      </c>
      <c r="M23" s="139">
        <v>15</v>
      </c>
      <c r="N23" s="140" t="s">
        <v>107</v>
      </c>
    </row>
    <row r="24" spans="3:14">
      <c r="C24" s="50"/>
      <c r="D24" s="50"/>
      <c r="E24" s="50"/>
      <c r="F24" s="50"/>
      <c r="G24" s="50"/>
      <c r="M24" s="139">
        <v>16</v>
      </c>
      <c r="N24" s="140" t="s">
        <v>108</v>
      </c>
    </row>
    <row r="25" spans="3:14">
      <c r="C25" s="50"/>
      <c r="D25" s="50"/>
      <c r="E25" s="50"/>
      <c r="F25" s="50"/>
      <c r="G25" s="50"/>
      <c r="M25" s="139">
        <v>17</v>
      </c>
      <c r="N25" s="140" t="s">
        <v>109</v>
      </c>
    </row>
    <row r="26" spans="3:14">
      <c r="M26" s="139">
        <v>18</v>
      </c>
      <c r="N26" s="140" t="s">
        <v>110</v>
      </c>
    </row>
    <row r="27" spans="3:14">
      <c r="C27" s="50"/>
      <c r="D27" s="50"/>
      <c r="E27" s="50"/>
      <c r="F27" s="50"/>
      <c r="G27" s="50"/>
      <c r="M27" s="139">
        <v>19</v>
      </c>
      <c r="N27" s="140" t="s">
        <v>111</v>
      </c>
    </row>
    <row r="28" spans="3:14">
      <c r="M28" s="139">
        <v>20</v>
      </c>
      <c r="N28" s="140" t="s">
        <v>112</v>
      </c>
    </row>
    <row r="29" spans="3:14">
      <c r="C29" s="50"/>
      <c r="D29" s="50"/>
      <c r="E29" s="50"/>
      <c r="F29" s="50"/>
      <c r="G29" s="50"/>
      <c r="M29" s="139">
        <v>21</v>
      </c>
      <c r="N29" s="140" t="s">
        <v>113</v>
      </c>
    </row>
    <row r="30" spans="3:14">
      <c r="M30" s="139">
        <v>22</v>
      </c>
      <c r="N30" s="140" t="s">
        <v>114</v>
      </c>
    </row>
    <row r="31" spans="3:14">
      <c r="C31" s="50"/>
      <c r="D31" s="50"/>
      <c r="E31" s="50"/>
      <c r="F31" s="50"/>
      <c r="G31" s="50"/>
      <c r="M31" s="139">
        <v>23</v>
      </c>
      <c r="N31" s="140" t="s">
        <v>115</v>
      </c>
    </row>
    <row r="32" spans="3:14">
      <c r="M32" s="139">
        <v>24</v>
      </c>
      <c r="N32" s="140" t="s">
        <v>116</v>
      </c>
    </row>
    <row r="33" spans="3:14">
      <c r="C33" s="50"/>
      <c r="D33" s="50"/>
      <c r="E33" s="50"/>
      <c r="F33" s="50"/>
      <c r="G33" s="50"/>
      <c r="M33" s="139">
        <v>25</v>
      </c>
      <c r="N33" s="140" t="s">
        <v>117</v>
      </c>
    </row>
    <row r="34" spans="3:14">
      <c r="M34" s="139">
        <v>26</v>
      </c>
      <c r="N34" s="140" t="s">
        <v>118</v>
      </c>
    </row>
    <row r="35" spans="3:14">
      <c r="C35" s="50"/>
      <c r="D35" s="50"/>
      <c r="E35" s="176" t="s">
        <v>1243</v>
      </c>
      <c r="F35" s="50"/>
      <c r="G35" s="50"/>
      <c r="M35" s="139">
        <v>27</v>
      </c>
      <c r="N35" s="140" t="s">
        <v>119</v>
      </c>
    </row>
    <row r="36" spans="3:14" ht="14.25" thickBot="1">
      <c r="E36" t="s">
        <v>1225</v>
      </c>
      <c r="M36" s="139">
        <v>28</v>
      </c>
      <c r="N36" s="140" t="s">
        <v>120</v>
      </c>
    </row>
    <row r="37" spans="3:14">
      <c r="E37" s="173" t="s">
        <v>1072</v>
      </c>
      <c r="M37" s="139">
        <v>29</v>
      </c>
      <c r="N37" s="140" t="s">
        <v>121</v>
      </c>
    </row>
    <row r="38" spans="3:14">
      <c r="E38" s="174" t="s">
        <v>1073</v>
      </c>
      <c r="M38" s="139">
        <v>30</v>
      </c>
      <c r="N38" s="140" t="s">
        <v>122</v>
      </c>
    </row>
    <row r="39" spans="3:14">
      <c r="E39" s="174" t="s">
        <v>1074</v>
      </c>
      <c r="M39" s="139">
        <v>31</v>
      </c>
      <c r="N39" s="140" t="s">
        <v>123</v>
      </c>
    </row>
    <row r="40" spans="3:14">
      <c r="E40" s="174" t="s">
        <v>1075</v>
      </c>
      <c r="M40" s="139">
        <v>32</v>
      </c>
      <c r="N40" s="140" t="s">
        <v>124</v>
      </c>
    </row>
    <row r="41" spans="3:14">
      <c r="E41" s="174" t="s">
        <v>1076</v>
      </c>
      <c r="M41" s="139">
        <v>33</v>
      </c>
      <c r="N41" s="140" t="s">
        <v>125</v>
      </c>
    </row>
    <row r="42" spans="3:14">
      <c r="E42" s="174" t="s">
        <v>1077</v>
      </c>
      <c r="M42" s="139">
        <v>34</v>
      </c>
      <c r="N42" s="140" t="s">
        <v>126</v>
      </c>
    </row>
    <row r="43" spans="3:14">
      <c r="E43" s="174" t="s">
        <v>1078</v>
      </c>
      <c r="M43" s="139">
        <v>35</v>
      </c>
      <c r="N43" s="140" t="s">
        <v>127</v>
      </c>
    </row>
    <row r="44" spans="3:14">
      <c r="E44" s="174" t="s">
        <v>1079</v>
      </c>
      <c r="M44" s="139">
        <v>36</v>
      </c>
      <c r="N44" s="140" t="s">
        <v>128</v>
      </c>
    </row>
    <row r="45" spans="3:14">
      <c r="E45" s="174" t="s">
        <v>1080</v>
      </c>
      <c r="M45" s="139">
        <v>37</v>
      </c>
      <c r="N45" s="140" t="s">
        <v>129</v>
      </c>
    </row>
    <row r="46" spans="3:14">
      <c r="E46" s="174" t="s">
        <v>1081</v>
      </c>
      <c r="M46" s="139">
        <v>38</v>
      </c>
      <c r="N46" s="140" t="s">
        <v>130</v>
      </c>
    </row>
    <row r="47" spans="3:14">
      <c r="E47" s="174" t="s">
        <v>1082</v>
      </c>
      <c r="M47" s="139">
        <v>39</v>
      </c>
      <c r="N47" s="140" t="s">
        <v>131</v>
      </c>
    </row>
    <row r="48" spans="3:14">
      <c r="E48" s="174" t="s">
        <v>1083</v>
      </c>
      <c r="M48" s="139">
        <v>40</v>
      </c>
      <c r="N48" s="140" t="s">
        <v>132</v>
      </c>
    </row>
    <row r="49" spans="5:14">
      <c r="E49" s="174" t="s">
        <v>1084</v>
      </c>
      <c r="M49" s="139">
        <v>41</v>
      </c>
      <c r="N49" s="140" t="s">
        <v>133</v>
      </c>
    </row>
    <row r="50" spans="5:14">
      <c r="E50" s="174" t="s">
        <v>1085</v>
      </c>
      <c r="M50" s="139">
        <v>42</v>
      </c>
      <c r="N50" s="140" t="s">
        <v>134</v>
      </c>
    </row>
    <row r="51" spans="5:14">
      <c r="E51" s="174" t="s">
        <v>1086</v>
      </c>
      <c r="M51" s="139">
        <v>43</v>
      </c>
      <c r="N51" s="140" t="s">
        <v>135</v>
      </c>
    </row>
    <row r="52" spans="5:14">
      <c r="E52" s="174" t="s">
        <v>1087</v>
      </c>
      <c r="M52" s="139">
        <v>44</v>
      </c>
      <c r="N52" s="140" t="s">
        <v>136</v>
      </c>
    </row>
    <row r="53" spans="5:14">
      <c r="E53" s="174" t="s">
        <v>1088</v>
      </c>
      <c r="M53" s="139">
        <v>45</v>
      </c>
      <c r="N53" s="140" t="s">
        <v>137</v>
      </c>
    </row>
    <row r="54" spans="5:14" ht="14.25" thickBot="1">
      <c r="E54" s="175" t="s">
        <v>1089</v>
      </c>
      <c r="M54" s="139">
        <v>46</v>
      </c>
      <c r="N54" s="140" t="s">
        <v>138</v>
      </c>
    </row>
    <row r="55" spans="5:14" ht="14.25" thickBot="1">
      <c r="M55" s="141">
        <v>47</v>
      </c>
      <c r="N55" s="142" t="s">
        <v>139</v>
      </c>
    </row>
  </sheetData>
  <sheetProtection sheet="1" objects="1" scenarios="1"/>
  <phoneticPr fontId="27"/>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D801D-4331-4491-91C0-BE5AD8DF23BA}">
  <dimension ref="C4:V55"/>
  <sheetViews>
    <sheetView workbookViewId="0"/>
  </sheetViews>
  <sheetFormatPr defaultRowHeight="13.5"/>
  <cols>
    <col min="8" max="8" width="12.5" customWidth="1"/>
    <col min="10" max="10" width="10.875" customWidth="1"/>
  </cols>
  <sheetData>
    <row r="4" spans="3:22">
      <c r="V4" t="s">
        <v>1226</v>
      </c>
    </row>
    <row r="5" spans="3:22">
      <c r="V5" t="s">
        <v>1225</v>
      </c>
    </row>
    <row r="6" spans="3:22">
      <c r="E6" s="50" t="s">
        <v>1071</v>
      </c>
      <c r="H6" s="50" t="s">
        <v>1104</v>
      </c>
      <c r="P6" s="176" t="s">
        <v>1205</v>
      </c>
      <c r="V6" s="1" t="s">
        <v>1263</v>
      </c>
    </row>
    <row r="7" spans="3:22" ht="14.25" thickBot="1">
      <c r="D7" s="50"/>
      <c r="M7" s="136" t="s">
        <v>90</v>
      </c>
      <c r="N7" s="136" t="s">
        <v>91</v>
      </c>
    </row>
    <row r="8" spans="3:22">
      <c r="D8" s="50"/>
      <c r="E8" s="184" t="s">
        <v>1227</v>
      </c>
      <c r="H8" s="105" t="s">
        <v>1105</v>
      </c>
      <c r="M8" s="137"/>
      <c r="N8" s="138" t="s">
        <v>92</v>
      </c>
      <c r="P8" s="181" t="s">
        <v>1206</v>
      </c>
      <c r="V8" s="181" t="s">
        <v>1266</v>
      </c>
    </row>
    <row r="9" spans="3:22" ht="14.25" thickBot="1">
      <c r="D9" s="50"/>
      <c r="E9" s="185" t="s">
        <v>1228</v>
      </c>
      <c r="H9" s="60" t="s">
        <v>1106</v>
      </c>
      <c r="M9" s="139">
        <v>1</v>
      </c>
      <c r="N9" s="140" t="s">
        <v>93</v>
      </c>
      <c r="P9" s="182" t="s">
        <v>1195</v>
      </c>
      <c r="V9" s="183" t="s">
        <v>1267</v>
      </c>
    </row>
    <row r="10" spans="3:22">
      <c r="D10" s="50"/>
      <c r="E10" s="60" t="s">
        <v>1229</v>
      </c>
      <c r="H10" s="60" t="s">
        <v>1107</v>
      </c>
      <c r="M10" s="139">
        <v>2</v>
      </c>
      <c r="N10" s="140" t="s">
        <v>94</v>
      </c>
      <c r="V10" s="183" t="s">
        <v>1265</v>
      </c>
    </row>
    <row r="11" spans="3:22" ht="14.25" thickBot="1">
      <c r="D11" s="50"/>
      <c r="E11" s="60" t="s">
        <v>1230</v>
      </c>
      <c r="H11" s="71" t="s">
        <v>1108</v>
      </c>
      <c r="M11" s="139">
        <v>3</v>
      </c>
      <c r="N11" s="140" t="s">
        <v>95</v>
      </c>
      <c r="V11" s="183" t="s">
        <v>1268</v>
      </c>
    </row>
    <row r="12" spans="3:22">
      <c r="C12" s="50"/>
      <c r="D12" s="50"/>
      <c r="E12" s="60" t="s">
        <v>1231</v>
      </c>
      <c r="H12" s="50"/>
      <c r="M12" s="139">
        <v>4</v>
      </c>
      <c r="N12" s="140" t="s">
        <v>96</v>
      </c>
      <c r="V12" s="183" t="s">
        <v>1221</v>
      </c>
    </row>
    <row r="13" spans="3:22">
      <c r="C13" s="50"/>
      <c r="D13" s="50"/>
      <c r="E13" s="60" t="s">
        <v>1232</v>
      </c>
      <c r="H13" s="50"/>
      <c r="M13" s="139">
        <v>5</v>
      </c>
      <c r="N13" s="140" t="s">
        <v>97</v>
      </c>
      <c r="V13" s="183" t="s">
        <v>1222</v>
      </c>
    </row>
    <row r="14" spans="3:22">
      <c r="C14" s="50"/>
      <c r="D14" s="50"/>
      <c r="E14" s="60" t="s">
        <v>1233</v>
      </c>
      <c r="H14" s="50"/>
      <c r="M14" s="139">
        <v>6</v>
      </c>
      <c r="N14" s="140" t="s">
        <v>98</v>
      </c>
      <c r="V14" s="183" t="s">
        <v>1223</v>
      </c>
    </row>
    <row r="15" spans="3:22">
      <c r="C15" s="50"/>
      <c r="D15" s="50"/>
      <c r="E15" s="60" t="s">
        <v>1234</v>
      </c>
      <c r="M15" s="139">
        <v>7</v>
      </c>
      <c r="N15" s="140" t="s">
        <v>99</v>
      </c>
      <c r="V15" s="183" t="s">
        <v>1220</v>
      </c>
    </row>
    <row r="16" spans="3:22" ht="14.25" thickBot="1">
      <c r="C16" s="50"/>
      <c r="D16" s="50"/>
      <c r="E16" s="60" t="s">
        <v>1235</v>
      </c>
      <c r="M16" s="139">
        <v>8</v>
      </c>
      <c r="N16" s="140" t="s">
        <v>100</v>
      </c>
      <c r="V16" s="182" t="s">
        <v>1224</v>
      </c>
    </row>
    <row r="17" spans="3:14">
      <c r="C17" s="50"/>
      <c r="D17" s="50"/>
      <c r="E17" s="60" t="s">
        <v>1236</v>
      </c>
      <c r="M17" s="139">
        <v>9</v>
      </c>
      <c r="N17" s="140" t="s">
        <v>101</v>
      </c>
    </row>
    <row r="18" spans="3:14">
      <c r="C18" s="50"/>
      <c r="D18" s="50"/>
      <c r="E18" s="185" t="s">
        <v>1237</v>
      </c>
      <c r="M18" s="139">
        <v>10</v>
      </c>
      <c r="N18" s="140" t="s">
        <v>102</v>
      </c>
    </row>
    <row r="19" spans="3:14">
      <c r="C19" s="50"/>
      <c r="D19" s="50"/>
      <c r="E19" s="60" t="s">
        <v>1238</v>
      </c>
      <c r="M19" s="139">
        <v>11</v>
      </c>
      <c r="N19" s="140" t="s">
        <v>103</v>
      </c>
    </row>
    <row r="20" spans="3:14">
      <c r="C20" s="50"/>
      <c r="D20" s="50"/>
      <c r="E20" s="60" t="s">
        <v>1239</v>
      </c>
      <c r="M20" s="139">
        <v>12</v>
      </c>
      <c r="N20" s="140" t="s">
        <v>104</v>
      </c>
    </row>
    <row r="21" spans="3:14">
      <c r="C21" s="50"/>
      <c r="D21" s="50"/>
      <c r="E21" s="60" t="s">
        <v>1240</v>
      </c>
      <c r="M21" s="139">
        <v>13</v>
      </c>
      <c r="N21" s="140" t="s">
        <v>105</v>
      </c>
    </row>
    <row r="22" spans="3:14">
      <c r="C22" s="50"/>
      <c r="D22" s="50"/>
      <c r="E22" s="60" t="s">
        <v>1241</v>
      </c>
      <c r="M22" s="139">
        <v>14</v>
      </c>
      <c r="N22" s="140" t="s">
        <v>106</v>
      </c>
    </row>
    <row r="23" spans="3:14" ht="14.25" thickBot="1">
      <c r="C23" s="50"/>
      <c r="D23" s="50"/>
      <c r="E23" s="71" t="s">
        <v>1242</v>
      </c>
      <c r="M23" s="139">
        <v>15</v>
      </c>
      <c r="N23" s="140" t="s">
        <v>107</v>
      </c>
    </row>
    <row r="24" spans="3:14">
      <c r="C24" s="50"/>
      <c r="D24" s="50"/>
      <c r="E24" s="50"/>
      <c r="F24" s="50"/>
      <c r="G24" s="50"/>
      <c r="M24" s="139">
        <v>16</v>
      </c>
      <c r="N24" s="140" t="s">
        <v>108</v>
      </c>
    </row>
    <row r="25" spans="3:14">
      <c r="C25" s="50"/>
      <c r="D25" s="50"/>
      <c r="E25" s="50"/>
      <c r="F25" s="50"/>
      <c r="G25" s="50"/>
      <c r="M25" s="139">
        <v>17</v>
      </c>
      <c r="N25" s="140" t="s">
        <v>109</v>
      </c>
    </row>
    <row r="26" spans="3:14">
      <c r="M26" s="139">
        <v>18</v>
      </c>
      <c r="N26" s="140" t="s">
        <v>110</v>
      </c>
    </row>
    <row r="27" spans="3:14">
      <c r="C27" s="50"/>
      <c r="D27" s="50"/>
      <c r="E27" s="50"/>
      <c r="F27" s="50"/>
      <c r="G27" s="50"/>
      <c r="M27" s="139">
        <v>19</v>
      </c>
      <c r="N27" s="140" t="s">
        <v>111</v>
      </c>
    </row>
    <row r="28" spans="3:14">
      <c r="M28" s="139">
        <v>20</v>
      </c>
      <c r="N28" s="140" t="s">
        <v>112</v>
      </c>
    </row>
    <row r="29" spans="3:14">
      <c r="C29" s="50"/>
      <c r="D29" s="50"/>
      <c r="E29" s="50"/>
      <c r="F29" s="50"/>
      <c r="G29" s="50"/>
      <c r="M29" s="139">
        <v>21</v>
      </c>
      <c r="N29" s="140" t="s">
        <v>113</v>
      </c>
    </row>
    <row r="30" spans="3:14">
      <c r="M30" s="139">
        <v>22</v>
      </c>
      <c r="N30" s="140" t="s">
        <v>114</v>
      </c>
    </row>
    <row r="31" spans="3:14">
      <c r="C31" s="50"/>
      <c r="D31" s="50"/>
      <c r="E31" s="50"/>
      <c r="F31" s="50"/>
      <c r="G31" s="50"/>
      <c r="M31" s="139">
        <v>23</v>
      </c>
      <c r="N31" s="140" t="s">
        <v>115</v>
      </c>
    </row>
    <row r="32" spans="3:14">
      <c r="M32" s="139">
        <v>24</v>
      </c>
      <c r="N32" s="140" t="s">
        <v>116</v>
      </c>
    </row>
    <row r="33" spans="3:14">
      <c r="C33" s="50"/>
      <c r="D33" s="50"/>
      <c r="E33" s="50"/>
      <c r="F33" s="50"/>
      <c r="G33" s="50"/>
      <c r="M33" s="139">
        <v>25</v>
      </c>
      <c r="N33" s="140" t="s">
        <v>117</v>
      </c>
    </row>
    <row r="34" spans="3:14">
      <c r="M34" s="139">
        <v>26</v>
      </c>
      <c r="N34" s="140" t="s">
        <v>118</v>
      </c>
    </row>
    <row r="35" spans="3:14">
      <c r="C35" s="50"/>
      <c r="D35" s="50"/>
      <c r="E35" s="176" t="s">
        <v>1243</v>
      </c>
      <c r="F35" s="50"/>
      <c r="G35" s="50"/>
      <c r="M35" s="139">
        <v>27</v>
      </c>
      <c r="N35" s="140" t="s">
        <v>119</v>
      </c>
    </row>
    <row r="36" spans="3:14" ht="14.25" thickBot="1">
      <c r="E36" t="s">
        <v>1225</v>
      </c>
      <c r="M36" s="139">
        <v>28</v>
      </c>
      <c r="N36" s="140" t="s">
        <v>120</v>
      </c>
    </row>
    <row r="37" spans="3:14">
      <c r="E37" s="173" t="s">
        <v>1072</v>
      </c>
      <c r="M37" s="139">
        <v>29</v>
      </c>
      <c r="N37" s="140" t="s">
        <v>121</v>
      </c>
    </row>
    <row r="38" spans="3:14">
      <c r="E38" s="174" t="s">
        <v>1073</v>
      </c>
      <c r="M38" s="139">
        <v>30</v>
      </c>
      <c r="N38" s="140" t="s">
        <v>122</v>
      </c>
    </row>
    <row r="39" spans="3:14">
      <c r="E39" s="174" t="s">
        <v>1074</v>
      </c>
      <c r="M39" s="139">
        <v>31</v>
      </c>
      <c r="N39" s="140" t="s">
        <v>123</v>
      </c>
    </row>
    <row r="40" spans="3:14">
      <c r="E40" s="174" t="s">
        <v>1075</v>
      </c>
      <c r="M40" s="139">
        <v>32</v>
      </c>
      <c r="N40" s="140" t="s">
        <v>124</v>
      </c>
    </row>
    <row r="41" spans="3:14">
      <c r="E41" s="174" t="s">
        <v>1076</v>
      </c>
      <c r="M41" s="139">
        <v>33</v>
      </c>
      <c r="N41" s="140" t="s">
        <v>125</v>
      </c>
    </row>
    <row r="42" spans="3:14">
      <c r="E42" s="174" t="s">
        <v>1077</v>
      </c>
      <c r="M42" s="139">
        <v>34</v>
      </c>
      <c r="N42" s="140" t="s">
        <v>126</v>
      </c>
    </row>
    <row r="43" spans="3:14">
      <c r="E43" s="174" t="s">
        <v>1078</v>
      </c>
      <c r="M43" s="139">
        <v>35</v>
      </c>
      <c r="N43" s="140" t="s">
        <v>127</v>
      </c>
    </row>
    <row r="44" spans="3:14">
      <c r="E44" s="174" t="s">
        <v>1079</v>
      </c>
      <c r="M44" s="139">
        <v>36</v>
      </c>
      <c r="N44" s="140" t="s">
        <v>128</v>
      </c>
    </row>
    <row r="45" spans="3:14">
      <c r="E45" s="174" t="s">
        <v>1080</v>
      </c>
      <c r="M45" s="139">
        <v>37</v>
      </c>
      <c r="N45" s="140" t="s">
        <v>129</v>
      </c>
    </row>
    <row r="46" spans="3:14">
      <c r="E46" s="174" t="s">
        <v>1081</v>
      </c>
      <c r="M46" s="139">
        <v>38</v>
      </c>
      <c r="N46" s="140" t="s">
        <v>130</v>
      </c>
    </row>
    <row r="47" spans="3:14">
      <c r="E47" s="174" t="s">
        <v>1082</v>
      </c>
      <c r="M47" s="139">
        <v>39</v>
      </c>
      <c r="N47" s="140" t="s">
        <v>131</v>
      </c>
    </row>
    <row r="48" spans="3:14">
      <c r="E48" s="174" t="s">
        <v>1083</v>
      </c>
      <c r="M48" s="139">
        <v>40</v>
      </c>
      <c r="N48" s="140" t="s">
        <v>132</v>
      </c>
    </row>
    <row r="49" spans="5:14">
      <c r="E49" s="174" t="s">
        <v>1084</v>
      </c>
      <c r="M49" s="139">
        <v>41</v>
      </c>
      <c r="N49" s="140" t="s">
        <v>133</v>
      </c>
    </row>
    <row r="50" spans="5:14">
      <c r="E50" s="174" t="s">
        <v>1085</v>
      </c>
      <c r="M50" s="139">
        <v>42</v>
      </c>
      <c r="N50" s="140" t="s">
        <v>134</v>
      </c>
    </row>
    <row r="51" spans="5:14">
      <c r="E51" s="174" t="s">
        <v>1086</v>
      </c>
      <c r="M51" s="139">
        <v>43</v>
      </c>
      <c r="N51" s="140" t="s">
        <v>135</v>
      </c>
    </row>
    <row r="52" spans="5:14">
      <c r="E52" s="174" t="s">
        <v>1087</v>
      </c>
      <c r="M52" s="139">
        <v>44</v>
      </c>
      <c r="N52" s="140" t="s">
        <v>136</v>
      </c>
    </row>
    <row r="53" spans="5:14">
      <c r="E53" s="174" t="s">
        <v>1088</v>
      </c>
      <c r="M53" s="139">
        <v>45</v>
      </c>
      <c r="N53" s="140" t="s">
        <v>137</v>
      </c>
    </row>
    <row r="54" spans="5:14" ht="14.25" thickBot="1">
      <c r="E54" s="175" t="s">
        <v>1089</v>
      </c>
      <c r="M54" s="139">
        <v>46</v>
      </c>
      <c r="N54" s="140" t="s">
        <v>138</v>
      </c>
    </row>
    <row r="55" spans="5:14" ht="14.25" thickBot="1">
      <c r="M55" s="141">
        <v>47</v>
      </c>
      <c r="N55" s="142" t="s">
        <v>139</v>
      </c>
    </row>
  </sheetData>
  <phoneticPr fontId="65"/>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B4B14-8836-4F6C-8BFD-2360CBCA581F}">
  <dimension ref="C7:H537"/>
  <sheetViews>
    <sheetView workbookViewId="0"/>
  </sheetViews>
  <sheetFormatPr defaultRowHeight="13.5"/>
  <cols>
    <col min="3" max="3" width="41.75" style="1" bestFit="1" customWidth="1"/>
    <col min="4" max="6" width="8.875" style="1" customWidth="1"/>
    <col min="7" max="7" width="82.5" style="1" bestFit="1" customWidth="1"/>
    <col min="8" max="8" width="8.875" style="1" customWidth="1"/>
  </cols>
  <sheetData>
    <row r="7" spans="3:8" ht="14.25" thickBot="1">
      <c r="C7" s="1" t="s">
        <v>942</v>
      </c>
      <c r="E7" s="51"/>
      <c r="F7" s="75" t="s">
        <v>943</v>
      </c>
      <c r="G7" s="51" t="s">
        <v>944</v>
      </c>
      <c r="H7" s="51" t="s">
        <v>945</v>
      </c>
    </row>
    <row r="8" spans="3:8">
      <c r="C8" s="76" t="s">
        <v>313</v>
      </c>
      <c r="D8" s="77" t="s">
        <v>946</v>
      </c>
      <c r="E8" s="51"/>
      <c r="F8" s="51" t="s">
        <v>313</v>
      </c>
      <c r="G8" s="78" t="s">
        <v>314</v>
      </c>
      <c r="H8" s="79" t="s">
        <v>947</v>
      </c>
    </row>
    <row r="9" spans="3:8">
      <c r="C9" s="80" t="s">
        <v>315</v>
      </c>
      <c r="D9" s="81" t="s">
        <v>948</v>
      </c>
      <c r="E9" s="51"/>
      <c r="F9" s="51"/>
      <c r="G9" s="82" t="s">
        <v>316</v>
      </c>
      <c r="H9" s="81" t="s">
        <v>949</v>
      </c>
    </row>
    <row r="10" spans="3:8">
      <c r="C10" s="80" t="s">
        <v>317</v>
      </c>
      <c r="D10" s="81" t="s">
        <v>950</v>
      </c>
      <c r="E10" s="51"/>
      <c r="F10" s="51"/>
      <c r="G10" s="82" t="s">
        <v>318</v>
      </c>
      <c r="H10" s="81" t="s">
        <v>949</v>
      </c>
    </row>
    <row r="11" spans="3:8">
      <c r="C11" s="80" t="s">
        <v>319</v>
      </c>
      <c r="D11" s="81" t="s">
        <v>951</v>
      </c>
      <c r="E11" s="51"/>
      <c r="F11" s="51"/>
      <c r="G11" s="82" t="s">
        <v>320</v>
      </c>
      <c r="H11" s="81" t="s">
        <v>949</v>
      </c>
    </row>
    <row r="12" spans="3:8" ht="14.25" thickBot="1">
      <c r="C12" s="80" t="s">
        <v>321</v>
      </c>
      <c r="D12" s="81" t="s">
        <v>952</v>
      </c>
      <c r="E12" s="51"/>
      <c r="F12" s="51"/>
      <c r="G12" s="83" t="s">
        <v>322</v>
      </c>
      <c r="H12" s="81" t="s">
        <v>949</v>
      </c>
    </row>
    <row r="13" spans="3:8">
      <c r="C13" s="80" t="s">
        <v>323</v>
      </c>
      <c r="D13" s="81" t="s">
        <v>953</v>
      </c>
      <c r="E13" s="51"/>
      <c r="F13" s="51" t="s">
        <v>315</v>
      </c>
      <c r="G13" s="78" t="s">
        <v>324</v>
      </c>
      <c r="H13" s="84" t="s">
        <v>947</v>
      </c>
    </row>
    <row r="14" spans="3:8">
      <c r="C14" s="80" t="s">
        <v>325</v>
      </c>
      <c r="D14" s="81" t="s">
        <v>954</v>
      </c>
      <c r="E14" s="51"/>
      <c r="F14" s="51"/>
      <c r="G14" s="82" t="s">
        <v>326</v>
      </c>
      <c r="H14" s="81" t="s">
        <v>949</v>
      </c>
    </row>
    <row r="15" spans="3:8">
      <c r="C15" s="80" t="s">
        <v>327</v>
      </c>
      <c r="D15" s="81" t="s">
        <v>955</v>
      </c>
      <c r="E15" s="51"/>
      <c r="F15" s="51"/>
      <c r="G15" s="82" t="s">
        <v>328</v>
      </c>
      <c r="H15" s="81" t="s">
        <v>949</v>
      </c>
    </row>
    <row r="16" spans="3:8">
      <c r="C16" s="80" t="s">
        <v>329</v>
      </c>
      <c r="D16" s="81" t="s">
        <v>956</v>
      </c>
      <c r="E16" s="51"/>
      <c r="F16" s="51"/>
      <c r="G16" s="82" t="s">
        <v>330</v>
      </c>
      <c r="H16" s="81" t="s">
        <v>949</v>
      </c>
    </row>
    <row r="17" spans="3:8">
      <c r="C17" s="80" t="s">
        <v>331</v>
      </c>
      <c r="D17" s="81" t="s">
        <v>957</v>
      </c>
      <c r="E17" s="51"/>
      <c r="F17" s="51"/>
      <c r="G17" s="82" t="s">
        <v>332</v>
      </c>
      <c r="H17" s="81" t="s">
        <v>949</v>
      </c>
    </row>
    <row r="18" spans="3:8" ht="14.25" thickBot="1">
      <c r="C18" s="80" t="s">
        <v>333</v>
      </c>
      <c r="D18" s="81" t="s">
        <v>958</v>
      </c>
      <c r="E18" s="51"/>
      <c r="F18" s="51"/>
      <c r="G18" s="83" t="s">
        <v>334</v>
      </c>
      <c r="H18" s="81" t="s">
        <v>949</v>
      </c>
    </row>
    <row r="19" spans="3:8">
      <c r="C19" s="80" t="s">
        <v>335</v>
      </c>
      <c r="D19" s="81" t="s">
        <v>959</v>
      </c>
      <c r="E19" s="51"/>
      <c r="F19" s="51" t="s">
        <v>317</v>
      </c>
      <c r="G19" s="78" t="s">
        <v>336</v>
      </c>
      <c r="H19" s="84" t="s">
        <v>947</v>
      </c>
    </row>
    <row r="20" spans="3:8">
      <c r="C20" s="80" t="s">
        <v>337</v>
      </c>
      <c r="D20" s="81" t="s">
        <v>960</v>
      </c>
      <c r="E20" s="51"/>
      <c r="F20" s="51"/>
      <c r="G20" s="82" t="s">
        <v>338</v>
      </c>
      <c r="H20" s="81" t="s">
        <v>949</v>
      </c>
    </row>
    <row r="21" spans="3:8" ht="14.25" thickBot="1">
      <c r="C21" s="80" t="s">
        <v>339</v>
      </c>
      <c r="D21" s="81" t="s">
        <v>961</v>
      </c>
      <c r="E21" s="51"/>
      <c r="F21" s="51"/>
      <c r="G21" s="83" t="s">
        <v>340</v>
      </c>
      <c r="H21" s="81" t="s">
        <v>949</v>
      </c>
    </row>
    <row r="22" spans="3:8">
      <c r="C22" s="80" t="s">
        <v>341</v>
      </c>
      <c r="D22" s="81" t="s">
        <v>962</v>
      </c>
      <c r="E22" s="51"/>
      <c r="F22" s="51" t="s">
        <v>319</v>
      </c>
      <c r="G22" s="78" t="s">
        <v>342</v>
      </c>
      <c r="H22" s="84" t="s">
        <v>947</v>
      </c>
    </row>
    <row r="23" spans="3:8">
      <c r="C23" s="80" t="s">
        <v>343</v>
      </c>
      <c r="D23" s="81" t="s">
        <v>963</v>
      </c>
      <c r="E23" s="51"/>
      <c r="F23" s="51"/>
      <c r="G23" s="82" t="s">
        <v>344</v>
      </c>
      <c r="H23" s="81" t="s">
        <v>949</v>
      </c>
    </row>
    <row r="24" spans="3:8" ht="14.25" thickBot="1">
      <c r="C24" s="80" t="s">
        <v>345</v>
      </c>
      <c r="D24" s="81" t="s">
        <v>964</v>
      </c>
      <c r="E24" s="51"/>
      <c r="F24" s="51"/>
      <c r="G24" s="83" t="s">
        <v>346</v>
      </c>
      <c r="H24" s="81" t="s">
        <v>949</v>
      </c>
    </row>
    <row r="25" spans="3:8">
      <c r="C25" s="80" t="s">
        <v>347</v>
      </c>
      <c r="D25" s="81" t="s">
        <v>965</v>
      </c>
      <c r="E25" s="51"/>
      <c r="F25" s="51" t="s">
        <v>321</v>
      </c>
      <c r="G25" s="78" t="s">
        <v>348</v>
      </c>
      <c r="H25" s="84" t="s">
        <v>947</v>
      </c>
    </row>
    <row r="26" spans="3:8">
      <c r="C26" s="80" t="s">
        <v>349</v>
      </c>
      <c r="D26" s="81" t="s">
        <v>966</v>
      </c>
      <c r="E26" s="51"/>
      <c r="F26" s="51"/>
      <c r="G26" s="82" t="s">
        <v>350</v>
      </c>
      <c r="H26" s="81" t="s">
        <v>949</v>
      </c>
    </row>
    <row r="27" spans="3:8">
      <c r="C27" s="80" t="s">
        <v>351</v>
      </c>
      <c r="D27" s="81" t="s">
        <v>967</v>
      </c>
      <c r="E27" s="51"/>
      <c r="F27" s="51"/>
      <c r="G27" s="82" t="s">
        <v>352</v>
      </c>
      <c r="H27" s="81" t="s">
        <v>949</v>
      </c>
    </row>
    <row r="28" spans="3:8">
      <c r="C28" s="80" t="s">
        <v>353</v>
      </c>
      <c r="D28" s="81" t="s">
        <v>968</v>
      </c>
      <c r="E28" s="51"/>
      <c r="F28" s="51"/>
      <c r="G28" s="82" t="s">
        <v>354</v>
      </c>
      <c r="H28" s="81" t="s">
        <v>949</v>
      </c>
    </row>
    <row r="29" spans="3:8">
      <c r="C29" s="80" t="s">
        <v>355</v>
      </c>
      <c r="D29" s="81" t="s">
        <v>969</v>
      </c>
      <c r="E29" s="51"/>
      <c r="F29" s="51"/>
      <c r="G29" s="82" t="s">
        <v>356</v>
      </c>
      <c r="H29" s="81" t="s">
        <v>949</v>
      </c>
    </row>
    <row r="30" spans="3:8">
      <c r="C30" s="80" t="s">
        <v>357</v>
      </c>
      <c r="D30" s="81" t="s">
        <v>970</v>
      </c>
      <c r="E30" s="51"/>
      <c r="F30" s="51"/>
      <c r="G30" s="82" t="s">
        <v>358</v>
      </c>
      <c r="H30" s="81" t="s">
        <v>949</v>
      </c>
    </row>
    <row r="31" spans="3:8" ht="14.25" thickBot="1">
      <c r="C31" s="80" t="s">
        <v>359</v>
      </c>
      <c r="D31" s="81" t="s">
        <v>971</v>
      </c>
      <c r="E31" s="51"/>
      <c r="F31" s="51"/>
      <c r="G31" s="83" t="s">
        <v>360</v>
      </c>
      <c r="H31" s="81" t="s">
        <v>949</v>
      </c>
    </row>
    <row r="32" spans="3:8">
      <c r="C32" s="80" t="s">
        <v>361</v>
      </c>
      <c r="D32" s="81" t="s">
        <v>972</v>
      </c>
      <c r="E32" s="51"/>
      <c r="F32" s="51" t="s">
        <v>323</v>
      </c>
      <c r="G32" s="78" t="s">
        <v>362</v>
      </c>
      <c r="H32" s="84" t="s">
        <v>947</v>
      </c>
    </row>
    <row r="33" spans="3:8">
      <c r="C33" s="80" t="s">
        <v>363</v>
      </c>
      <c r="D33" s="81" t="s">
        <v>973</v>
      </c>
      <c r="E33" s="51"/>
      <c r="F33" s="51"/>
      <c r="G33" s="82" t="s">
        <v>364</v>
      </c>
      <c r="H33" s="81" t="s">
        <v>949</v>
      </c>
    </row>
    <row r="34" spans="3:8">
      <c r="C34" s="80" t="s">
        <v>365</v>
      </c>
      <c r="D34" s="81" t="s">
        <v>974</v>
      </c>
      <c r="E34" s="51"/>
      <c r="F34" s="51"/>
      <c r="G34" s="82" t="s">
        <v>366</v>
      </c>
      <c r="H34" s="81" t="s">
        <v>949</v>
      </c>
    </row>
    <row r="35" spans="3:8">
      <c r="C35" s="80" t="s">
        <v>367</v>
      </c>
      <c r="D35" s="81" t="s">
        <v>975</v>
      </c>
      <c r="E35" s="51"/>
      <c r="F35" s="51"/>
      <c r="G35" s="82" t="s">
        <v>368</v>
      </c>
      <c r="H35" s="81" t="s">
        <v>949</v>
      </c>
    </row>
    <row r="36" spans="3:8">
      <c r="C36" s="80" t="s">
        <v>369</v>
      </c>
      <c r="D36" s="81" t="s">
        <v>976</v>
      </c>
      <c r="E36" s="51"/>
      <c r="F36" s="51"/>
      <c r="G36" s="82" t="s">
        <v>370</v>
      </c>
      <c r="H36" s="81" t="s">
        <v>949</v>
      </c>
    </row>
    <row r="37" spans="3:8">
      <c r="C37" s="80" t="s">
        <v>371</v>
      </c>
      <c r="D37" s="81" t="s">
        <v>977</v>
      </c>
      <c r="E37" s="51"/>
      <c r="F37" s="51"/>
      <c r="G37" s="82" t="s">
        <v>372</v>
      </c>
      <c r="H37" s="81" t="s">
        <v>949</v>
      </c>
    </row>
    <row r="38" spans="3:8" ht="14.25" thickBot="1">
      <c r="C38" s="80" t="s">
        <v>373</v>
      </c>
      <c r="D38" s="81" t="s">
        <v>978</v>
      </c>
      <c r="E38" s="51"/>
      <c r="F38" s="51"/>
      <c r="G38" s="83" t="s">
        <v>374</v>
      </c>
      <c r="H38" s="81" t="s">
        <v>949</v>
      </c>
    </row>
    <row r="39" spans="3:8">
      <c r="C39" s="80" t="s">
        <v>375</v>
      </c>
      <c r="D39" s="81" t="s">
        <v>979</v>
      </c>
      <c r="E39" s="51"/>
      <c r="F39" s="51" t="s">
        <v>325</v>
      </c>
      <c r="G39" s="78" t="s">
        <v>376</v>
      </c>
      <c r="H39" s="84" t="s">
        <v>947</v>
      </c>
    </row>
    <row r="40" spans="3:8">
      <c r="C40" s="80" t="s">
        <v>377</v>
      </c>
      <c r="D40" s="81" t="s">
        <v>980</v>
      </c>
      <c r="E40" s="51"/>
      <c r="F40" s="51"/>
      <c r="G40" s="82" t="s">
        <v>378</v>
      </c>
      <c r="H40" s="81" t="s">
        <v>949</v>
      </c>
    </row>
    <row r="41" spans="3:8">
      <c r="C41" s="80" t="s">
        <v>379</v>
      </c>
      <c r="D41" s="81" t="s">
        <v>981</v>
      </c>
      <c r="E41" s="51"/>
      <c r="F41" s="51"/>
      <c r="G41" s="82" t="s">
        <v>380</v>
      </c>
      <c r="H41" s="81" t="s">
        <v>949</v>
      </c>
    </row>
    <row r="42" spans="3:8">
      <c r="C42" s="80" t="s">
        <v>381</v>
      </c>
      <c r="D42" s="81" t="s">
        <v>982</v>
      </c>
      <c r="E42" s="51"/>
      <c r="F42" s="51"/>
      <c r="G42" s="82" t="s">
        <v>382</v>
      </c>
      <c r="H42" s="81" t="s">
        <v>949</v>
      </c>
    </row>
    <row r="43" spans="3:8">
      <c r="C43" s="80" t="s">
        <v>383</v>
      </c>
      <c r="D43" s="81" t="s">
        <v>983</v>
      </c>
      <c r="E43" s="51"/>
      <c r="F43" s="51"/>
      <c r="G43" s="82" t="s">
        <v>384</v>
      </c>
      <c r="H43" s="81" t="s">
        <v>949</v>
      </c>
    </row>
    <row r="44" spans="3:8">
      <c r="C44" s="80" t="s">
        <v>385</v>
      </c>
      <c r="D44" s="81" t="s">
        <v>984</v>
      </c>
      <c r="E44" s="51"/>
      <c r="F44" s="51"/>
      <c r="G44" s="82" t="s">
        <v>386</v>
      </c>
      <c r="H44" s="81" t="s">
        <v>949</v>
      </c>
    </row>
    <row r="45" spans="3:8">
      <c r="C45" s="80" t="s">
        <v>387</v>
      </c>
      <c r="D45" s="81" t="s">
        <v>985</v>
      </c>
      <c r="E45" s="51"/>
      <c r="F45" s="51"/>
      <c r="G45" s="82" t="s">
        <v>388</v>
      </c>
      <c r="H45" s="81" t="s">
        <v>949</v>
      </c>
    </row>
    <row r="46" spans="3:8">
      <c r="C46" s="80" t="s">
        <v>389</v>
      </c>
      <c r="D46" s="81" t="s">
        <v>986</v>
      </c>
      <c r="E46" s="51"/>
      <c r="F46" s="51"/>
      <c r="G46" s="82" t="s">
        <v>390</v>
      </c>
      <c r="H46" s="81" t="s">
        <v>949</v>
      </c>
    </row>
    <row r="47" spans="3:8">
      <c r="C47" s="80" t="s">
        <v>391</v>
      </c>
      <c r="D47" s="81" t="s">
        <v>987</v>
      </c>
      <c r="E47" s="51"/>
      <c r="F47" s="51"/>
      <c r="G47" s="82" t="s">
        <v>392</v>
      </c>
      <c r="H47" s="81" t="s">
        <v>949</v>
      </c>
    </row>
    <row r="48" spans="3:8" ht="14.25" thickBot="1">
      <c r="C48" s="80" t="s">
        <v>393</v>
      </c>
      <c r="D48" s="81" t="s">
        <v>988</v>
      </c>
      <c r="E48" s="51"/>
      <c r="F48" s="51"/>
      <c r="G48" s="83" t="s">
        <v>394</v>
      </c>
      <c r="H48" s="81" t="s">
        <v>949</v>
      </c>
    </row>
    <row r="49" spans="3:8">
      <c r="C49" s="80" t="s">
        <v>395</v>
      </c>
      <c r="D49" s="81" t="s">
        <v>989</v>
      </c>
      <c r="E49" s="51"/>
      <c r="F49" s="51" t="s">
        <v>327</v>
      </c>
      <c r="G49" s="78" t="s">
        <v>396</v>
      </c>
      <c r="H49" s="84" t="s">
        <v>947</v>
      </c>
    </row>
    <row r="50" spans="3:8">
      <c r="C50" s="80" t="s">
        <v>397</v>
      </c>
      <c r="D50" s="81" t="s">
        <v>990</v>
      </c>
      <c r="E50" s="51"/>
      <c r="F50" s="51"/>
      <c r="G50" s="82" t="s">
        <v>398</v>
      </c>
      <c r="H50" s="81" t="s">
        <v>949</v>
      </c>
    </row>
    <row r="51" spans="3:8">
      <c r="C51" s="80" t="s">
        <v>399</v>
      </c>
      <c r="D51" s="81" t="s">
        <v>991</v>
      </c>
      <c r="E51" s="51"/>
      <c r="F51" s="51"/>
      <c r="G51" s="82" t="s">
        <v>400</v>
      </c>
      <c r="H51" s="81" t="s">
        <v>949</v>
      </c>
    </row>
    <row r="52" spans="3:8">
      <c r="C52" s="80" t="s">
        <v>401</v>
      </c>
      <c r="D52" s="81" t="s">
        <v>992</v>
      </c>
      <c r="E52" s="51"/>
      <c r="F52" s="51"/>
      <c r="G52" s="82" t="s">
        <v>402</v>
      </c>
      <c r="H52" s="81" t="s">
        <v>949</v>
      </c>
    </row>
    <row r="53" spans="3:8">
      <c r="C53" s="80" t="s">
        <v>403</v>
      </c>
      <c r="D53" s="81" t="s">
        <v>993</v>
      </c>
      <c r="E53" s="51"/>
      <c r="F53" s="51"/>
      <c r="G53" s="82" t="s">
        <v>404</v>
      </c>
      <c r="H53" s="81" t="s">
        <v>949</v>
      </c>
    </row>
    <row r="54" spans="3:8" ht="14.25" thickBot="1">
      <c r="C54" s="80" t="s">
        <v>405</v>
      </c>
      <c r="D54" s="81" t="s">
        <v>994</v>
      </c>
      <c r="E54" s="51"/>
      <c r="F54" s="51"/>
      <c r="G54" s="83" t="s">
        <v>406</v>
      </c>
      <c r="H54" s="81" t="s">
        <v>949</v>
      </c>
    </row>
    <row r="55" spans="3:8">
      <c r="C55" s="80" t="s">
        <v>407</v>
      </c>
      <c r="D55" s="81" t="s">
        <v>995</v>
      </c>
      <c r="E55" s="51"/>
      <c r="F55" s="51" t="s">
        <v>329</v>
      </c>
      <c r="G55" s="78" t="s">
        <v>408</v>
      </c>
      <c r="H55" s="84" t="s">
        <v>947</v>
      </c>
    </row>
    <row r="56" spans="3:8">
      <c r="C56" s="80" t="s">
        <v>409</v>
      </c>
      <c r="D56" s="81" t="s">
        <v>996</v>
      </c>
      <c r="E56" s="51"/>
      <c r="F56" s="51"/>
      <c r="G56" s="82" t="s">
        <v>410</v>
      </c>
      <c r="H56" s="81" t="s">
        <v>949</v>
      </c>
    </row>
    <row r="57" spans="3:8">
      <c r="C57" s="80" t="s">
        <v>411</v>
      </c>
      <c r="D57" s="81" t="s">
        <v>997</v>
      </c>
      <c r="E57" s="51"/>
      <c r="F57" s="51"/>
      <c r="G57" s="82" t="s">
        <v>412</v>
      </c>
      <c r="H57" s="81" t="s">
        <v>949</v>
      </c>
    </row>
    <row r="58" spans="3:8">
      <c r="C58" s="80" t="s">
        <v>413</v>
      </c>
      <c r="D58" s="81" t="s">
        <v>998</v>
      </c>
      <c r="E58" s="51"/>
      <c r="F58" s="51"/>
      <c r="G58" s="82" t="s">
        <v>414</v>
      </c>
      <c r="H58" s="81" t="s">
        <v>949</v>
      </c>
    </row>
    <row r="59" spans="3:8">
      <c r="C59" s="80" t="s">
        <v>415</v>
      </c>
      <c r="D59" s="81" t="s">
        <v>999</v>
      </c>
      <c r="E59" s="51"/>
      <c r="F59" s="51"/>
      <c r="G59" s="82" t="s">
        <v>416</v>
      </c>
      <c r="H59" s="81" t="s">
        <v>949</v>
      </c>
    </row>
    <row r="60" spans="3:8">
      <c r="C60" s="80" t="s">
        <v>417</v>
      </c>
      <c r="D60" s="81" t="s">
        <v>1000</v>
      </c>
      <c r="E60" s="51"/>
      <c r="F60" s="51"/>
      <c r="G60" s="82" t="s">
        <v>418</v>
      </c>
      <c r="H60" s="81" t="s">
        <v>949</v>
      </c>
    </row>
    <row r="61" spans="3:8">
      <c r="C61" s="80" t="s">
        <v>419</v>
      </c>
      <c r="D61" s="81" t="s">
        <v>1001</v>
      </c>
      <c r="E61" s="51"/>
      <c r="F61" s="51"/>
      <c r="G61" s="82" t="s">
        <v>420</v>
      </c>
      <c r="H61" s="81" t="s">
        <v>949</v>
      </c>
    </row>
    <row r="62" spans="3:8">
      <c r="C62" s="80" t="s">
        <v>421</v>
      </c>
      <c r="D62" s="81" t="s">
        <v>1002</v>
      </c>
      <c r="E62" s="51"/>
      <c r="F62" s="51"/>
      <c r="G62" s="82" t="s">
        <v>422</v>
      </c>
      <c r="H62" s="81" t="s">
        <v>949</v>
      </c>
    </row>
    <row r="63" spans="3:8">
      <c r="C63" s="80" t="s">
        <v>423</v>
      </c>
      <c r="D63" s="81" t="s">
        <v>1003</v>
      </c>
      <c r="E63" s="51"/>
      <c r="F63" s="51"/>
      <c r="G63" s="82" t="s">
        <v>424</v>
      </c>
      <c r="H63" s="81" t="s">
        <v>949</v>
      </c>
    </row>
    <row r="64" spans="3:8" ht="14.25" thickBot="1">
      <c r="C64" s="80" t="s">
        <v>425</v>
      </c>
      <c r="D64" s="81" t="s">
        <v>1004</v>
      </c>
      <c r="E64" s="51"/>
      <c r="F64" s="51"/>
      <c r="G64" s="83" t="s">
        <v>426</v>
      </c>
      <c r="H64" s="81" t="s">
        <v>949</v>
      </c>
    </row>
    <row r="65" spans="3:8">
      <c r="C65" s="80" t="s">
        <v>427</v>
      </c>
      <c r="D65" s="81" t="s">
        <v>1005</v>
      </c>
      <c r="E65" s="51"/>
      <c r="F65" s="51" t="s">
        <v>331</v>
      </c>
      <c r="G65" s="78" t="s">
        <v>428</v>
      </c>
      <c r="H65" s="84" t="s">
        <v>947</v>
      </c>
    </row>
    <row r="66" spans="3:8">
      <c r="C66" s="80" t="s">
        <v>429</v>
      </c>
      <c r="D66" s="81" t="s">
        <v>1006</v>
      </c>
      <c r="E66" s="51"/>
      <c r="F66" s="51"/>
      <c r="G66" s="82" t="s">
        <v>430</v>
      </c>
      <c r="H66" s="81" t="s">
        <v>949</v>
      </c>
    </row>
    <row r="67" spans="3:8">
      <c r="C67" s="80" t="s">
        <v>431</v>
      </c>
      <c r="D67" s="81" t="s">
        <v>1007</v>
      </c>
      <c r="E67" s="51"/>
      <c r="F67" s="51"/>
      <c r="G67" s="82" t="s">
        <v>432</v>
      </c>
      <c r="H67" s="81" t="s">
        <v>949</v>
      </c>
    </row>
    <row r="68" spans="3:8">
      <c r="C68" s="80" t="s">
        <v>433</v>
      </c>
      <c r="D68" s="81" t="s">
        <v>1008</v>
      </c>
      <c r="E68" s="51"/>
      <c r="F68" s="51"/>
      <c r="G68" s="82" t="s">
        <v>434</v>
      </c>
      <c r="H68" s="81" t="s">
        <v>949</v>
      </c>
    </row>
    <row r="69" spans="3:8">
      <c r="C69" s="80" t="s">
        <v>435</v>
      </c>
      <c r="D69" s="81" t="s">
        <v>1009</v>
      </c>
      <c r="E69" s="51"/>
      <c r="F69" s="51"/>
      <c r="G69" s="82" t="s">
        <v>436</v>
      </c>
      <c r="H69" s="81" t="s">
        <v>949</v>
      </c>
    </row>
    <row r="70" spans="3:8">
      <c r="C70" s="80" t="s">
        <v>437</v>
      </c>
      <c r="D70" s="81" t="s">
        <v>1010</v>
      </c>
      <c r="E70" s="51"/>
      <c r="F70" s="51"/>
      <c r="G70" s="82" t="s">
        <v>438</v>
      </c>
      <c r="H70" s="81" t="s">
        <v>949</v>
      </c>
    </row>
    <row r="71" spans="3:8" ht="14.25" thickBot="1">
      <c r="C71" s="80" t="s">
        <v>439</v>
      </c>
      <c r="D71" s="81" t="s">
        <v>1011</v>
      </c>
      <c r="E71" s="51"/>
      <c r="F71" s="51"/>
      <c r="G71" s="83" t="s">
        <v>440</v>
      </c>
      <c r="H71" s="81" t="s">
        <v>949</v>
      </c>
    </row>
    <row r="72" spans="3:8">
      <c r="C72" s="80" t="s">
        <v>441</v>
      </c>
      <c r="D72" s="81" t="s">
        <v>1012</v>
      </c>
      <c r="E72" s="51"/>
      <c r="F72" s="51" t="s">
        <v>333</v>
      </c>
      <c r="G72" s="78" t="s">
        <v>442</v>
      </c>
      <c r="H72" s="84" t="s">
        <v>947</v>
      </c>
    </row>
    <row r="73" spans="3:8">
      <c r="C73" s="80" t="s">
        <v>443</v>
      </c>
      <c r="D73" s="81" t="s">
        <v>1013</v>
      </c>
      <c r="E73" s="51"/>
      <c r="F73" s="51"/>
      <c r="G73" s="82" t="s">
        <v>444</v>
      </c>
      <c r="H73" s="81" t="s">
        <v>949</v>
      </c>
    </row>
    <row r="74" spans="3:8">
      <c r="C74" s="80" t="s">
        <v>445</v>
      </c>
      <c r="D74" s="81" t="s">
        <v>1014</v>
      </c>
      <c r="E74" s="51"/>
      <c r="F74" s="51"/>
      <c r="G74" s="82" t="s">
        <v>446</v>
      </c>
      <c r="H74" s="81" t="s">
        <v>949</v>
      </c>
    </row>
    <row r="75" spans="3:8">
      <c r="C75" s="80" t="s">
        <v>447</v>
      </c>
      <c r="D75" s="81" t="s">
        <v>1015</v>
      </c>
      <c r="E75" s="51"/>
      <c r="F75" s="51"/>
      <c r="G75" s="82" t="s">
        <v>448</v>
      </c>
      <c r="H75" s="81" t="s">
        <v>949</v>
      </c>
    </row>
    <row r="76" spans="3:8">
      <c r="C76" s="80" t="s">
        <v>449</v>
      </c>
      <c r="D76" s="81" t="s">
        <v>1016</v>
      </c>
      <c r="E76" s="51"/>
      <c r="F76" s="51"/>
      <c r="G76" s="82" t="s">
        <v>450</v>
      </c>
      <c r="H76" s="81" t="s">
        <v>949</v>
      </c>
    </row>
    <row r="77" spans="3:8">
      <c r="C77" s="80" t="s">
        <v>451</v>
      </c>
      <c r="D77" s="81" t="s">
        <v>1017</v>
      </c>
      <c r="E77" s="51"/>
      <c r="F77" s="51"/>
      <c r="G77" s="82" t="s">
        <v>452</v>
      </c>
      <c r="H77" s="81" t="s">
        <v>949</v>
      </c>
    </row>
    <row r="78" spans="3:8">
      <c r="C78" s="80" t="s">
        <v>453</v>
      </c>
      <c r="D78" s="81" t="s">
        <v>1018</v>
      </c>
      <c r="E78" s="51"/>
      <c r="F78" s="51"/>
      <c r="G78" s="82" t="s">
        <v>454</v>
      </c>
      <c r="H78" s="81" t="s">
        <v>949</v>
      </c>
    </row>
    <row r="79" spans="3:8">
      <c r="C79" s="80" t="s">
        <v>455</v>
      </c>
      <c r="D79" s="81" t="s">
        <v>1019</v>
      </c>
      <c r="E79" s="51"/>
      <c r="F79" s="51"/>
      <c r="G79" s="82" t="s">
        <v>456</v>
      </c>
      <c r="H79" s="81" t="s">
        <v>949</v>
      </c>
    </row>
    <row r="80" spans="3:8">
      <c r="C80" s="80" t="s">
        <v>457</v>
      </c>
      <c r="D80" s="81" t="s">
        <v>1020</v>
      </c>
      <c r="E80" s="51"/>
      <c r="F80" s="51"/>
      <c r="G80" s="82" t="s">
        <v>458</v>
      </c>
      <c r="H80" s="81" t="s">
        <v>949</v>
      </c>
    </row>
    <row r="81" spans="3:8" ht="14.25" thickBot="1">
      <c r="C81" s="80" t="s">
        <v>459</v>
      </c>
      <c r="D81" s="81" t="s">
        <v>1021</v>
      </c>
      <c r="E81" s="51"/>
      <c r="F81" s="51"/>
      <c r="G81" s="83" t="s">
        <v>460</v>
      </c>
      <c r="H81" s="81" t="s">
        <v>949</v>
      </c>
    </row>
    <row r="82" spans="3:8">
      <c r="C82" s="80" t="s">
        <v>461</v>
      </c>
      <c r="D82" s="81" t="s">
        <v>1022</v>
      </c>
      <c r="E82" s="51"/>
      <c r="F82" s="51" t="s">
        <v>335</v>
      </c>
      <c r="G82" s="78" t="s">
        <v>462</v>
      </c>
      <c r="H82" s="84" t="s">
        <v>947</v>
      </c>
    </row>
    <row r="83" spans="3:8">
      <c r="C83" s="80" t="s">
        <v>463</v>
      </c>
      <c r="D83" s="81" t="s">
        <v>1023</v>
      </c>
      <c r="E83" s="51"/>
      <c r="F83" s="51"/>
      <c r="G83" s="82" t="s">
        <v>464</v>
      </c>
      <c r="H83" s="81" t="s">
        <v>949</v>
      </c>
    </row>
    <row r="84" spans="3:8">
      <c r="C84" s="80" t="s">
        <v>465</v>
      </c>
      <c r="D84" s="81" t="s">
        <v>1024</v>
      </c>
      <c r="E84" s="51"/>
      <c r="F84" s="51"/>
      <c r="G84" s="82" t="s">
        <v>466</v>
      </c>
      <c r="H84" s="81" t="s">
        <v>949</v>
      </c>
    </row>
    <row r="85" spans="3:8">
      <c r="C85" s="80" t="s">
        <v>467</v>
      </c>
      <c r="D85" s="81" t="s">
        <v>1025</v>
      </c>
      <c r="E85" s="51"/>
      <c r="F85" s="51"/>
      <c r="G85" s="82" t="s">
        <v>468</v>
      </c>
      <c r="H85" s="81" t="s">
        <v>949</v>
      </c>
    </row>
    <row r="86" spans="3:8" ht="14.25" thickBot="1">
      <c r="C86" s="80" t="s">
        <v>469</v>
      </c>
      <c r="D86" s="81" t="s">
        <v>1026</v>
      </c>
      <c r="E86" s="51"/>
      <c r="F86" s="51"/>
      <c r="G86" s="83" t="s">
        <v>470</v>
      </c>
      <c r="H86" s="81" t="s">
        <v>949</v>
      </c>
    </row>
    <row r="87" spans="3:8">
      <c r="C87" s="80" t="s">
        <v>471</v>
      </c>
      <c r="D87" s="81" t="s">
        <v>1027</v>
      </c>
      <c r="E87" s="51"/>
      <c r="F87" s="51" t="s">
        <v>337</v>
      </c>
      <c r="G87" s="78" t="s">
        <v>472</v>
      </c>
      <c r="H87" s="84" t="s">
        <v>947</v>
      </c>
    </row>
    <row r="88" spans="3:8">
      <c r="C88" s="80" t="s">
        <v>473</v>
      </c>
      <c r="D88" s="81" t="s">
        <v>1028</v>
      </c>
      <c r="E88" s="51"/>
      <c r="F88" s="51"/>
      <c r="G88" s="82" t="s">
        <v>474</v>
      </c>
      <c r="H88" s="81" t="s">
        <v>949</v>
      </c>
    </row>
    <row r="89" spans="3:8">
      <c r="C89" s="80" t="s">
        <v>475</v>
      </c>
      <c r="D89" s="81" t="s">
        <v>1029</v>
      </c>
      <c r="E89" s="51"/>
      <c r="F89" s="51"/>
      <c r="G89" s="82" t="s">
        <v>476</v>
      </c>
      <c r="H89" s="81" t="s">
        <v>949</v>
      </c>
    </row>
    <row r="90" spans="3:8">
      <c r="C90" s="80" t="s">
        <v>477</v>
      </c>
      <c r="D90" s="81" t="s">
        <v>1030</v>
      </c>
      <c r="E90" s="51"/>
      <c r="F90" s="51"/>
      <c r="G90" s="82" t="s">
        <v>478</v>
      </c>
      <c r="H90" s="81" t="s">
        <v>949</v>
      </c>
    </row>
    <row r="91" spans="3:8" ht="14.25" thickBot="1">
      <c r="C91" s="80" t="s">
        <v>479</v>
      </c>
      <c r="D91" s="81" t="s">
        <v>1031</v>
      </c>
      <c r="E91" s="51"/>
      <c r="F91" s="51"/>
      <c r="G91" s="83" t="s">
        <v>480</v>
      </c>
      <c r="H91" s="81" t="s">
        <v>949</v>
      </c>
    </row>
    <row r="92" spans="3:8">
      <c r="C92" s="80" t="s">
        <v>481</v>
      </c>
      <c r="D92" s="81" t="s">
        <v>1032</v>
      </c>
      <c r="E92" s="51"/>
      <c r="F92" s="51" t="s">
        <v>339</v>
      </c>
      <c r="G92" s="78" t="s">
        <v>482</v>
      </c>
      <c r="H92" s="84" t="s">
        <v>947</v>
      </c>
    </row>
    <row r="93" spans="3:8">
      <c r="C93" s="80" t="s">
        <v>483</v>
      </c>
      <c r="D93" s="81" t="s">
        <v>1033</v>
      </c>
      <c r="E93" s="51"/>
      <c r="F93" s="51"/>
      <c r="G93" s="82" t="s">
        <v>484</v>
      </c>
      <c r="H93" s="81" t="s">
        <v>949</v>
      </c>
    </row>
    <row r="94" spans="3:8">
      <c r="C94" s="80" t="s">
        <v>485</v>
      </c>
      <c r="D94" s="81" t="s">
        <v>1034</v>
      </c>
      <c r="E94" s="51"/>
      <c r="F94" s="51"/>
      <c r="G94" s="82" t="s">
        <v>486</v>
      </c>
      <c r="H94" s="81" t="s">
        <v>949</v>
      </c>
    </row>
    <row r="95" spans="3:8">
      <c r="C95" s="80" t="s">
        <v>487</v>
      </c>
      <c r="D95" s="81" t="s">
        <v>1035</v>
      </c>
      <c r="E95" s="51"/>
      <c r="F95" s="51"/>
      <c r="G95" s="82" t="s">
        <v>488</v>
      </c>
      <c r="H95" s="81" t="s">
        <v>949</v>
      </c>
    </row>
    <row r="96" spans="3:8">
      <c r="C96" s="80" t="s">
        <v>489</v>
      </c>
      <c r="D96" s="81" t="s">
        <v>1036</v>
      </c>
      <c r="E96" s="51"/>
      <c r="F96" s="51"/>
      <c r="G96" s="82" t="s">
        <v>490</v>
      </c>
      <c r="H96" s="81" t="s">
        <v>949</v>
      </c>
    </row>
    <row r="97" spans="3:8">
      <c r="C97" s="80" t="s">
        <v>491</v>
      </c>
      <c r="D97" s="81" t="s">
        <v>1037</v>
      </c>
      <c r="E97" s="51"/>
      <c r="F97" s="51"/>
      <c r="G97" s="82" t="s">
        <v>492</v>
      </c>
      <c r="H97" s="81" t="s">
        <v>949</v>
      </c>
    </row>
    <row r="98" spans="3:8" ht="14.25" thickBot="1">
      <c r="C98" s="80" t="s">
        <v>493</v>
      </c>
      <c r="D98" s="81" t="s">
        <v>1038</v>
      </c>
      <c r="E98" s="51"/>
      <c r="F98" s="51"/>
      <c r="G98" s="83" t="s">
        <v>494</v>
      </c>
      <c r="H98" s="81" t="s">
        <v>949</v>
      </c>
    </row>
    <row r="99" spans="3:8">
      <c r="C99" s="80" t="s">
        <v>495</v>
      </c>
      <c r="D99" s="81" t="s">
        <v>1039</v>
      </c>
      <c r="E99" s="51"/>
      <c r="F99" s="51" t="s">
        <v>341</v>
      </c>
      <c r="G99" s="78" t="s">
        <v>496</v>
      </c>
      <c r="H99" s="84" t="s">
        <v>947</v>
      </c>
    </row>
    <row r="100" spans="3:8">
      <c r="C100" s="80" t="s">
        <v>497</v>
      </c>
      <c r="D100" s="81" t="s">
        <v>1040</v>
      </c>
      <c r="E100" s="51"/>
      <c r="F100" s="51"/>
      <c r="G100" s="82" t="s">
        <v>498</v>
      </c>
      <c r="H100" s="81" t="s">
        <v>949</v>
      </c>
    </row>
    <row r="101" spans="3:8">
      <c r="C101" s="80" t="s">
        <v>499</v>
      </c>
      <c r="D101" s="81" t="s">
        <v>1041</v>
      </c>
      <c r="E101" s="51"/>
      <c r="F101" s="51"/>
      <c r="G101" s="82" t="s">
        <v>500</v>
      </c>
      <c r="H101" s="81" t="s">
        <v>949</v>
      </c>
    </row>
    <row r="102" spans="3:8">
      <c r="C102" s="80" t="s">
        <v>501</v>
      </c>
      <c r="D102" s="81" t="s">
        <v>1042</v>
      </c>
      <c r="E102" s="51"/>
      <c r="F102" s="51"/>
      <c r="G102" s="82" t="s">
        <v>502</v>
      </c>
      <c r="H102" s="81" t="s">
        <v>949</v>
      </c>
    </row>
    <row r="103" spans="3:8" ht="14.25" thickBot="1">
      <c r="C103" s="80" t="s">
        <v>503</v>
      </c>
      <c r="D103" s="81" t="s">
        <v>1043</v>
      </c>
      <c r="E103" s="51"/>
      <c r="F103" s="51"/>
      <c r="G103" s="83" t="s">
        <v>504</v>
      </c>
      <c r="H103" s="81" t="s">
        <v>949</v>
      </c>
    </row>
    <row r="104" spans="3:8">
      <c r="C104" s="80" t="s">
        <v>505</v>
      </c>
      <c r="D104" s="81" t="s">
        <v>1044</v>
      </c>
      <c r="E104" s="51"/>
      <c r="F104" s="51" t="s">
        <v>343</v>
      </c>
      <c r="G104" s="78" t="s">
        <v>506</v>
      </c>
      <c r="H104" s="84" t="s">
        <v>947</v>
      </c>
    </row>
    <row r="105" spans="3:8">
      <c r="C105" s="80" t="s">
        <v>507</v>
      </c>
      <c r="D105" s="81" t="s">
        <v>1045</v>
      </c>
      <c r="E105" s="51"/>
      <c r="F105" s="51"/>
      <c r="G105" s="82" t="s">
        <v>508</v>
      </c>
      <c r="H105" s="81" t="s">
        <v>949</v>
      </c>
    </row>
    <row r="106" spans="3:8" ht="14.25" thickBot="1">
      <c r="C106" s="85" t="s">
        <v>509</v>
      </c>
      <c r="D106" s="86" t="s">
        <v>1046</v>
      </c>
      <c r="E106" s="51"/>
      <c r="F106" s="51"/>
      <c r="G106" s="82" t="s">
        <v>510</v>
      </c>
      <c r="H106" s="81" t="s">
        <v>949</v>
      </c>
    </row>
    <row r="107" spans="3:8">
      <c r="E107" s="51"/>
      <c r="F107" s="51"/>
      <c r="G107" s="82" t="s">
        <v>511</v>
      </c>
      <c r="H107" s="81" t="s">
        <v>949</v>
      </c>
    </row>
    <row r="108" spans="3:8">
      <c r="E108" s="51"/>
      <c r="F108" s="51"/>
      <c r="G108" s="82" t="s">
        <v>512</v>
      </c>
      <c r="H108" s="81" t="s">
        <v>949</v>
      </c>
    </row>
    <row r="109" spans="3:8">
      <c r="E109" s="51"/>
      <c r="F109" s="51"/>
      <c r="G109" s="82" t="s">
        <v>513</v>
      </c>
      <c r="H109" s="81" t="s">
        <v>949</v>
      </c>
    </row>
    <row r="110" spans="3:8">
      <c r="E110" s="51"/>
      <c r="F110" s="51"/>
      <c r="G110" s="82" t="s">
        <v>514</v>
      </c>
      <c r="H110" s="81" t="s">
        <v>949</v>
      </c>
    </row>
    <row r="111" spans="3:8" ht="14.25" thickBot="1">
      <c r="E111" s="51"/>
      <c r="F111" s="51"/>
      <c r="G111" s="83" t="s">
        <v>515</v>
      </c>
      <c r="H111" s="81" t="s">
        <v>949</v>
      </c>
    </row>
    <row r="112" spans="3:8">
      <c r="E112" s="51"/>
      <c r="F112" s="51" t="s">
        <v>345</v>
      </c>
      <c r="G112" s="78" t="s">
        <v>516</v>
      </c>
      <c r="H112" s="84" t="s">
        <v>947</v>
      </c>
    </row>
    <row r="113" spans="5:8">
      <c r="E113" s="51"/>
      <c r="F113" s="51"/>
      <c r="G113" s="82" t="s">
        <v>517</v>
      </c>
      <c r="H113" s="81" t="s">
        <v>949</v>
      </c>
    </row>
    <row r="114" spans="5:8">
      <c r="E114" s="51"/>
      <c r="F114" s="51"/>
      <c r="G114" s="82" t="s">
        <v>518</v>
      </c>
      <c r="H114" s="81" t="s">
        <v>949</v>
      </c>
    </row>
    <row r="115" spans="5:8">
      <c r="E115" s="51"/>
      <c r="F115" s="51"/>
      <c r="G115" s="82" t="s">
        <v>519</v>
      </c>
      <c r="H115" s="81" t="s">
        <v>949</v>
      </c>
    </row>
    <row r="116" spans="5:8">
      <c r="E116" s="51"/>
      <c r="F116" s="51"/>
      <c r="G116" s="82" t="s">
        <v>520</v>
      </c>
      <c r="H116" s="81" t="s">
        <v>949</v>
      </c>
    </row>
    <row r="117" spans="5:8" ht="14.25" thickBot="1">
      <c r="E117" s="51"/>
      <c r="F117" s="51"/>
      <c r="G117" s="83" t="s">
        <v>521</v>
      </c>
      <c r="H117" s="81" t="s">
        <v>949</v>
      </c>
    </row>
    <row r="118" spans="5:8">
      <c r="E118" s="51"/>
      <c r="F118" s="51" t="s">
        <v>347</v>
      </c>
      <c r="G118" s="78" t="s">
        <v>522</v>
      </c>
      <c r="H118" s="84" t="s">
        <v>947</v>
      </c>
    </row>
    <row r="119" spans="5:8">
      <c r="E119" s="51"/>
      <c r="F119" s="51"/>
      <c r="G119" s="82" t="s">
        <v>523</v>
      </c>
      <c r="H119" s="81" t="s">
        <v>949</v>
      </c>
    </row>
    <row r="120" spans="5:8">
      <c r="E120" s="51"/>
      <c r="F120" s="51"/>
      <c r="G120" s="82" t="s">
        <v>524</v>
      </c>
      <c r="H120" s="81" t="s">
        <v>949</v>
      </c>
    </row>
    <row r="121" spans="5:8">
      <c r="E121" s="51"/>
      <c r="F121" s="51"/>
      <c r="G121" s="82" t="s">
        <v>525</v>
      </c>
      <c r="H121" s="81" t="s">
        <v>949</v>
      </c>
    </row>
    <row r="122" spans="5:8">
      <c r="E122" s="51"/>
      <c r="F122" s="51"/>
      <c r="G122" s="82" t="s">
        <v>526</v>
      </c>
      <c r="H122" s="81" t="s">
        <v>949</v>
      </c>
    </row>
    <row r="123" spans="5:8">
      <c r="E123" s="51"/>
      <c r="F123" s="51"/>
      <c r="G123" s="82" t="s">
        <v>527</v>
      </c>
      <c r="H123" s="81" t="s">
        <v>949</v>
      </c>
    </row>
    <row r="124" spans="5:8" ht="14.25" thickBot="1">
      <c r="E124" s="51"/>
      <c r="F124" s="51"/>
      <c r="G124" s="83" t="s">
        <v>528</v>
      </c>
      <c r="H124" s="81" t="s">
        <v>949</v>
      </c>
    </row>
    <row r="125" spans="5:8">
      <c r="E125" s="51"/>
      <c r="F125" s="51" t="s">
        <v>349</v>
      </c>
      <c r="G125" s="78" t="s">
        <v>529</v>
      </c>
      <c r="H125" s="84" t="s">
        <v>947</v>
      </c>
    </row>
    <row r="126" spans="5:8">
      <c r="E126" s="51"/>
      <c r="F126" s="51"/>
      <c r="G126" s="82" t="s">
        <v>530</v>
      </c>
      <c r="H126" s="81" t="s">
        <v>949</v>
      </c>
    </row>
    <row r="127" spans="5:8">
      <c r="E127" s="51"/>
      <c r="F127" s="51"/>
      <c r="G127" s="82" t="s">
        <v>531</v>
      </c>
      <c r="H127" s="81" t="s">
        <v>949</v>
      </c>
    </row>
    <row r="128" spans="5:8">
      <c r="E128" s="51"/>
      <c r="F128" s="51"/>
      <c r="G128" s="82" t="s">
        <v>532</v>
      </c>
      <c r="H128" s="81" t="s">
        <v>949</v>
      </c>
    </row>
    <row r="129" spans="5:8" ht="14.25" thickBot="1">
      <c r="E129" s="51"/>
      <c r="F129" s="51"/>
      <c r="G129" s="83" t="s">
        <v>533</v>
      </c>
      <c r="H129" s="81" t="s">
        <v>949</v>
      </c>
    </row>
    <row r="130" spans="5:8">
      <c r="E130" s="51"/>
      <c r="F130" s="51" t="s">
        <v>351</v>
      </c>
      <c r="G130" s="78" t="s">
        <v>534</v>
      </c>
      <c r="H130" s="84" t="s">
        <v>947</v>
      </c>
    </row>
    <row r="131" spans="5:8">
      <c r="E131" s="51"/>
      <c r="F131" s="51"/>
      <c r="G131" s="82" t="s">
        <v>535</v>
      </c>
      <c r="H131" s="81" t="s">
        <v>949</v>
      </c>
    </row>
    <row r="132" spans="5:8">
      <c r="E132" s="51"/>
      <c r="F132" s="51"/>
      <c r="G132" s="82" t="s">
        <v>536</v>
      </c>
      <c r="H132" s="81" t="s">
        <v>949</v>
      </c>
    </row>
    <row r="133" spans="5:8">
      <c r="E133" s="51"/>
      <c r="F133" s="51"/>
      <c r="G133" s="82" t="s">
        <v>537</v>
      </c>
      <c r="H133" s="81" t="s">
        <v>949</v>
      </c>
    </row>
    <row r="134" spans="5:8">
      <c r="E134" s="51"/>
      <c r="F134" s="51"/>
      <c r="G134" s="82" t="s">
        <v>538</v>
      </c>
      <c r="H134" s="81" t="s">
        <v>949</v>
      </c>
    </row>
    <row r="135" spans="5:8">
      <c r="E135" s="51"/>
      <c r="F135" s="51"/>
      <c r="G135" s="82" t="s">
        <v>539</v>
      </c>
      <c r="H135" s="81" t="s">
        <v>949</v>
      </c>
    </row>
    <row r="136" spans="5:8">
      <c r="E136" s="51"/>
      <c r="F136" s="51"/>
      <c r="G136" s="82" t="s">
        <v>540</v>
      </c>
      <c r="H136" s="81" t="s">
        <v>949</v>
      </c>
    </row>
    <row r="137" spans="5:8">
      <c r="E137" s="51"/>
      <c r="F137" s="51"/>
      <c r="G137" s="82" t="s">
        <v>541</v>
      </c>
      <c r="H137" s="81" t="s">
        <v>949</v>
      </c>
    </row>
    <row r="138" spans="5:8">
      <c r="E138" s="51"/>
      <c r="F138" s="51"/>
      <c r="G138" s="82" t="s">
        <v>542</v>
      </c>
      <c r="H138" s="81" t="s">
        <v>949</v>
      </c>
    </row>
    <row r="139" spans="5:8" ht="14.25" thickBot="1">
      <c r="E139" s="51"/>
      <c r="F139" s="51"/>
      <c r="G139" s="83" t="s">
        <v>543</v>
      </c>
      <c r="H139" s="81" t="s">
        <v>949</v>
      </c>
    </row>
    <row r="140" spans="5:8">
      <c r="E140" s="51"/>
      <c r="F140" s="51" t="s">
        <v>353</v>
      </c>
      <c r="G140" s="78" t="s">
        <v>544</v>
      </c>
      <c r="H140" s="84" t="s">
        <v>947</v>
      </c>
    </row>
    <row r="141" spans="5:8">
      <c r="E141" s="51"/>
      <c r="F141" s="51"/>
      <c r="G141" s="82" t="s">
        <v>545</v>
      </c>
      <c r="H141" s="81" t="s">
        <v>949</v>
      </c>
    </row>
    <row r="142" spans="5:8">
      <c r="E142" s="51"/>
      <c r="F142" s="51"/>
      <c r="G142" s="82" t="s">
        <v>546</v>
      </c>
      <c r="H142" s="81" t="s">
        <v>949</v>
      </c>
    </row>
    <row r="143" spans="5:8">
      <c r="E143" s="51"/>
      <c r="F143" s="51"/>
      <c r="G143" s="82" t="s">
        <v>547</v>
      </c>
      <c r="H143" s="81" t="s">
        <v>949</v>
      </c>
    </row>
    <row r="144" spans="5:8">
      <c r="E144" s="51"/>
      <c r="F144" s="51"/>
      <c r="G144" s="82" t="s">
        <v>548</v>
      </c>
      <c r="H144" s="81" t="s">
        <v>949</v>
      </c>
    </row>
    <row r="145" spans="5:8">
      <c r="E145" s="51"/>
      <c r="F145" s="51"/>
      <c r="G145" s="82" t="s">
        <v>549</v>
      </c>
      <c r="H145" s="81" t="s">
        <v>949</v>
      </c>
    </row>
    <row r="146" spans="5:8">
      <c r="E146" s="51"/>
      <c r="F146" s="51"/>
      <c r="G146" s="82" t="s">
        <v>550</v>
      </c>
      <c r="H146" s="81" t="s">
        <v>949</v>
      </c>
    </row>
    <row r="147" spans="5:8">
      <c r="E147" s="51"/>
      <c r="F147" s="51"/>
      <c r="G147" s="82" t="s">
        <v>551</v>
      </c>
      <c r="H147" s="81" t="s">
        <v>949</v>
      </c>
    </row>
    <row r="148" spans="5:8">
      <c r="E148" s="51"/>
      <c r="F148" s="51"/>
      <c r="G148" s="82" t="s">
        <v>552</v>
      </c>
      <c r="H148" s="81" t="s">
        <v>949</v>
      </c>
    </row>
    <row r="149" spans="5:8" ht="14.25" thickBot="1">
      <c r="E149" s="51"/>
      <c r="F149" s="51"/>
      <c r="G149" s="83" t="s">
        <v>553</v>
      </c>
      <c r="H149" s="81" t="s">
        <v>949</v>
      </c>
    </row>
    <row r="150" spans="5:8">
      <c r="E150" s="51"/>
      <c r="F150" s="51" t="s">
        <v>355</v>
      </c>
      <c r="G150" s="78" t="s">
        <v>554</v>
      </c>
      <c r="H150" s="84" t="s">
        <v>947</v>
      </c>
    </row>
    <row r="151" spans="5:8">
      <c r="E151" s="51"/>
      <c r="F151" s="51"/>
      <c r="G151" s="82" t="s">
        <v>555</v>
      </c>
      <c r="H151" s="81" t="s">
        <v>949</v>
      </c>
    </row>
    <row r="152" spans="5:8">
      <c r="E152" s="51"/>
      <c r="F152" s="51"/>
      <c r="G152" s="82" t="s">
        <v>556</v>
      </c>
      <c r="H152" s="81" t="s">
        <v>949</v>
      </c>
    </row>
    <row r="153" spans="5:8">
      <c r="E153" s="51"/>
      <c r="F153" s="51"/>
      <c r="G153" s="82" t="s">
        <v>557</v>
      </c>
      <c r="H153" s="81" t="s">
        <v>949</v>
      </c>
    </row>
    <row r="154" spans="5:8">
      <c r="E154" s="51"/>
      <c r="F154" s="51"/>
      <c r="G154" s="82" t="s">
        <v>558</v>
      </c>
      <c r="H154" s="81" t="s">
        <v>949</v>
      </c>
    </row>
    <row r="155" spans="5:8">
      <c r="E155" s="51"/>
      <c r="F155" s="51"/>
      <c r="G155" s="82" t="s">
        <v>559</v>
      </c>
      <c r="H155" s="81" t="s">
        <v>949</v>
      </c>
    </row>
    <row r="156" spans="5:8" ht="14.25" thickBot="1">
      <c r="E156" s="51"/>
      <c r="F156" s="51"/>
      <c r="G156" s="83" t="s">
        <v>560</v>
      </c>
      <c r="H156" s="81" t="s">
        <v>949</v>
      </c>
    </row>
    <row r="157" spans="5:8">
      <c r="E157" s="51"/>
      <c r="F157" s="51" t="s">
        <v>357</v>
      </c>
      <c r="G157" s="78" t="s">
        <v>561</v>
      </c>
      <c r="H157" s="84" t="s">
        <v>947</v>
      </c>
    </row>
    <row r="158" spans="5:8">
      <c r="E158" s="51"/>
      <c r="F158" s="51"/>
      <c r="G158" s="82" t="s">
        <v>562</v>
      </c>
      <c r="H158" s="81" t="s">
        <v>949</v>
      </c>
    </row>
    <row r="159" spans="5:8">
      <c r="E159" s="51"/>
      <c r="F159" s="51"/>
      <c r="G159" s="82" t="s">
        <v>563</v>
      </c>
      <c r="H159" s="81" t="s">
        <v>949</v>
      </c>
    </row>
    <row r="160" spans="5:8">
      <c r="E160" s="51"/>
      <c r="F160" s="51"/>
      <c r="G160" s="82" t="s">
        <v>564</v>
      </c>
      <c r="H160" s="81" t="s">
        <v>949</v>
      </c>
    </row>
    <row r="161" spans="5:8">
      <c r="E161" s="51"/>
      <c r="F161" s="51"/>
      <c r="G161" s="82" t="s">
        <v>565</v>
      </c>
      <c r="H161" s="81" t="s">
        <v>949</v>
      </c>
    </row>
    <row r="162" spans="5:8">
      <c r="E162" s="51"/>
      <c r="F162" s="51"/>
      <c r="G162" s="82" t="s">
        <v>566</v>
      </c>
      <c r="H162" s="81" t="s">
        <v>949</v>
      </c>
    </row>
    <row r="163" spans="5:8" ht="14.25" thickBot="1">
      <c r="E163" s="51"/>
      <c r="F163" s="51"/>
      <c r="G163" s="83" t="s">
        <v>567</v>
      </c>
      <c r="H163" s="81" t="s">
        <v>949</v>
      </c>
    </row>
    <row r="164" spans="5:8">
      <c r="E164" s="51"/>
      <c r="F164" s="51" t="s">
        <v>359</v>
      </c>
      <c r="G164" s="78" t="s">
        <v>568</v>
      </c>
      <c r="H164" s="84" t="s">
        <v>947</v>
      </c>
    </row>
    <row r="165" spans="5:8">
      <c r="E165" s="51"/>
      <c r="F165" s="51"/>
      <c r="G165" s="82" t="s">
        <v>569</v>
      </c>
      <c r="H165" s="81" t="s">
        <v>949</v>
      </c>
    </row>
    <row r="166" spans="5:8">
      <c r="E166" s="51"/>
      <c r="F166" s="51"/>
      <c r="G166" s="82" t="s">
        <v>570</v>
      </c>
      <c r="H166" s="81" t="s">
        <v>949</v>
      </c>
    </row>
    <row r="167" spans="5:8">
      <c r="E167" s="51"/>
      <c r="F167" s="51"/>
      <c r="G167" s="82" t="s">
        <v>571</v>
      </c>
      <c r="H167" s="81" t="s">
        <v>949</v>
      </c>
    </row>
    <row r="168" spans="5:8">
      <c r="E168" s="51"/>
      <c r="F168" s="51"/>
      <c r="G168" s="82" t="s">
        <v>572</v>
      </c>
      <c r="H168" s="81" t="s">
        <v>949</v>
      </c>
    </row>
    <row r="169" spans="5:8">
      <c r="E169" s="51"/>
      <c r="F169" s="51"/>
      <c r="G169" s="82" t="s">
        <v>573</v>
      </c>
      <c r="H169" s="81" t="s">
        <v>949</v>
      </c>
    </row>
    <row r="170" spans="5:8">
      <c r="E170" s="51"/>
      <c r="F170" s="51"/>
      <c r="G170" s="82" t="s">
        <v>574</v>
      </c>
      <c r="H170" s="81" t="s">
        <v>949</v>
      </c>
    </row>
    <row r="171" spans="5:8">
      <c r="E171" s="51"/>
      <c r="F171" s="51"/>
      <c r="G171" s="82" t="s">
        <v>575</v>
      </c>
      <c r="H171" s="81" t="s">
        <v>949</v>
      </c>
    </row>
    <row r="172" spans="5:8">
      <c r="E172" s="51"/>
      <c r="F172" s="51"/>
      <c r="G172" s="82" t="s">
        <v>576</v>
      </c>
      <c r="H172" s="81" t="s">
        <v>949</v>
      </c>
    </row>
    <row r="173" spans="5:8" ht="14.25" thickBot="1">
      <c r="E173" s="51"/>
      <c r="F173" s="51"/>
      <c r="G173" s="83" t="s">
        <v>577</v>
      </c>
      <c r="H173" s="81" t="s">
        <v>949</v>
      </c>
    </row>
    <row r="174" spans="5:8">
      <c r="E174" s="51"/>
      <c r="F174" s="51" t="s">
        <v>361</v>
      </c>
      <c r="G174" s="78" t="s">
        <v>578</v>
      </c>
      <c r="H174" s="84" t="s">
        <v>947</v>
      </c>
    </row>
    <row r="175" spans="5:8">
      <c r="E175" s="51"/>
      <c r="F175" s="51"/>
      <c r="G175" s="82" t="s">
        <v>579</v>
      </c>
      <c r="H175" s="81" t="s">
        <v>949</v>
      </c>
    </row>
    <row r="176" spans="5:8">
      <c r="E176" s="51"/>
      <c r="F176" s="51"/>
      <c r="G176" s="82" t="s">
        <v>580</v>
      </c>
      <c r="H176" s="81" t="s">
        <v>949</v>
      </c>
    </row>
    <row r="177" spans="5:8">
      <c r="E177" s="51"/>
      <c r="F177" s="51"/>
      <c r="G177" s="82" t="s">
        <v>581</v>
      </c>
      <c r="H177" s="81" t="s">
        <v>949</v>
      </c>
    </row>
    <row r="178" spans="5:8" ht="14.25" thickBot="1">
      <c r="E178" s="51"/>
      <c r="F178" s="51"/>
      <c r="G178" s="83" t="s">
        <v>582</v>
      </c>
      <c r="H178" s="81" t="s">
        <v>949</v>
      </c>
    </row>
    <row r="179" spans="5:8">
      <c r="E179" s="51"/>
      <c r="F179" s="51" t="s">
        <v>363</v>
      </c>
      <c r="G179" s="78" t="s">
        <v>583</v>
      </c>
      <c r="H179" s="84" t="s">
        <v>947</v>
      </c>
    </row>
    <row r="180" spans="5:8">
      <c r="E180" s="51"/>
      <c r="F180" s="51"/>
      <c r="G180" s="82" t="s">
        <v>584</v>
      </c>
      <c r="H180" s="81" t="s">
        <v>949</v>
      </c>
    </row>
    <row r="181" spans="5:8">
      <c r="E181" s="51"/>
      <c r="F181" s="51"/>
      <c r="G181" s="82" t="s">
        <v>585</v>
      </c>
      <c r="H181" s="81" t="s">
        <v>949</v>
      </c>
    </row>
    <row r="182" spans="5:8">
      <c r="E182" s="51"/>
      <c r="F182" s="51"/>
      <c r="G182" s="82" t="s">
        <v>586</v>
      </c>
      <c r="H182" s="81" t="s">
        <v>949</v>
      </c>
    </row>
    <row r="183" spans="5:8">
      <c r="E183" s="51"/>
      <c r="F183" s="51"/>
      <c r="G183" s="82" t="s">
        <v>587</v>
      </c>
      <c r="H183" s="81" t="s">
        <v>949</v>
      </c>
    </row>
    <row r="184" spans="5:8">
      <c r="E184" s="51"/>
      <c r="F184" s="51"/>
      <c r="G184" s="82" t="s">
        <v>588</v>
      </c>
      <c r="H184" s="81" t="s">
        <v>949</v>
      </c>
    </row>
    <row r="185" spans="5:8">
      <c r="E185" s="51"/>
      <c r="F185" s="51"/>
      <c r="G185" s="82" t="s">
        <v>589</v>
      </c>
      <c r="H185" s="81" t="s">
        <v>949</v>
      </c>
    </row>
    <row r="186" spans="5:8">
      <c r="E186" s="51"/>
      <c r="F186" s="51"/>
      <c r="G186" s="82" t="s">
        <v>590</v>
      </c>
      <c r="H186" s="81" t="s">
        <v>949</v>
      </c>
    </row>
    <row r="187" spans="5:8" ht="14.25" thickBot="1">
      <c r="E187" s="51"/>
      <c r="F187" s="51"/>
      <c r="G187" s="83" t="s">
        <v>591</v>
      </c>
      <c r="H187" s="81" t="s">
        <v>949</v>
      </c>
    </row>
    <row r="188" spans="5:8">
      <c r="E188" s="51"/>
      <c r="F188" s="51" t="s">
        <v>365</v>
      </c>
      <c r="G188" s="78" t="s">
        <v>592</v>
      </c>
      <c r="H188" s="84" t="s">
        <v>947</v>
      </c>
    </row>
    <row r="189" spans="5:8">
      <c r="E189" s="51"/>
      <c r="F189" s="51"/>
      <c r="G189" s="82" t="s">
        <v>593</v>
      </c>
      <c r="H189" s="81" t="s">
        <v>949</v>
      </c>
    </row>
    <row r="190" spans="5:8">
      <c r="E190" s="51"/>
      <c r="F190" s="51"/>
      <c r="G190" s="82" t="s">
        <v>594</v>
      </c>
      <c r="H190" s="81" t="s">
        <v>949</v>
      </c>
    </row>
    <row r="191" spans="5:8">
      <c r="E191" s="51"/>
      <c r="F191" s="51"/>
      <c r="G191" s="82" t="s">
        <v>595</v>
      </c>
      <c r="H191" s="81" t="s">
        <v>949</v>
      </c>
    </row>
    <row r="192" spans="5:8">
      <c r="E192" s="51"/>
      <c r="F192" s="51"/>
      <c r="G192" s="82" t="s">
        <v>596</v>
      </c>
      <c r="H192" s="81" t="s">
        <v>949</v>
      </c>
    </row>
    <row r="193" spans="5:8">
      <c r="E193" s="51"/>
      <c r="F193" s="51"/>
      <c r="G193" s="82" t="s">
        <v>597</v>
      </c>
      <c r="H193" s="81" t="s">
        <v>949</v>
      </c>
    </row>
    <row r="194" spans="5:8" ht="14.25" thickBot="1">
      <c r="E194" s="51"/>
      <c r="F194" s="51"/>
      <c r="G194" s="83" t="s">
        <v>598</v>
      </c>
      <c r="H194" s="81" t="s">
        <v>949</v>
      </c>
    </row>
    <row r="195" spans="5:8">
      <c r="E195" s="51"/>
      <c r="F195" s="51" t="s">
        <v>367</v>
      </c>
      <c r="G195" s="78" t="s">
        <v>599</v>
      </c>
      <c r="H195" s="84" t="s">
        <v>947</v>
      </c>
    </row>
    <row r="196" spans="5:8">
      <c r="E196" s="51"/>
      <c r="F196" s="51"/>
      <c r="G196" s="82" t="s">
        <v>600</v>
      </c>
      <c r="H196" s="81" t="s">
        <v>949</v>
      </c>
    </row>
    <row r="197" spans="5:8">
      <c r="E197" s="51"/>
      <c r="F197" s="51"/>
      <c r="G197" s="82" t="s">
        <v>601</v>
      </c>
      <c r="H197" s="81" t="s">
        <v>949</v>
      </c>
    </row>
    <row r="198" spans="5:8">
      <c r="E198" s="51"/>
      <c r="F198" s="51"/>
      <c r="G198" s="82" t="s">
        <v>602</v>
      </c>
      <c r="H198" s="81" t="s">
        <v>949</v>
      </c>
    </row>
    <row r="199" spans="5:8">
      <c r="E199" s="51"/>
      <c r="F199" s="51"/>
      <c r="G199" s="82" t="s">
        <v>603</v>
      </c>
      <c r="H199" s="81" t="s">
        <v>949</v>
      </c>
    </row>
    <row r="200" spans="5:8">
      <c r="E200" s="51"/>
      <c r="F200" s="51"/>
      <c r="G200" s="82" t="s">
        <v>604</v>
      </c>
      <c r="H200" s="81" t="s">
        <v>949</v>
      </c>
    </row>
    <row r="201" spans="5:8" ht="14.25" thickBot="1">
      <c r="E201" s="51"/>
      <c r="F201" s="51"/>
      <c r="G201" s="83" t="s">
        <v>605</v>
      </c>
      <c r="H201" s="81" t="s">
        <v>949</v>
      </c>
    </row>
    <row r="202" spans="5:8">
      <c r="E202" s="51"/>
      <c r="F202" s="51" t="s">
        <v>369</v>
      </c>
      <c r="G202" s="78" t="s">
        <v>606</v>
      </c>
      <c r="H202" s="84" t="s">
        <v>947</v>
      </c>
    </row>
    <row r="203" spans="5:8">
      <c r="E203" s="51"/>
      <c r="F203" s="51"/>
      <c r="G203" s="82" t="s">
        <v>607</v>
      </c>
      <c r="H203" s="81" t="s">
        <v>949</v>
      </c>
    </row>
    <row r="204" spans="5:8">
      <c r="E204" s="51"/>
      <c r="F204" s="51"/>
      <c r="G204" s="82" t="s">
        <v>608</v>
      </c>
      <c r="H204" s="81" t="s">
        <v>949</v>
      </c>
    </row>
    <row r="205" spans="5:8">
      <c r="E205" s="51"/>
      <c r="F205" s="51"/>
      <c r="G205" s="82" t="s">
        <v>609</v>
      </c>
      <c r="H205" s="81" t="s">
        <v>949</v>
      </c>
    </row>
    <row r="206" spans="5:8">
      <c r="E206" s="51"/>
      <c r="F206" s="51"/>
      <c r="G206" s="82" t="s">
        <v>610</v>
      </c>
      <c r="H206" s="81" t="s">
        <v>949</v>
      </c>
    </row>
    <row r="207" spans="5:8">
      <c r="E207" s="51"/>
      <c r="F207" s="51"/>
      <c r="G207" s="82" t="s">
        <v>611</v>
      </c>
      <c r="H207" s="81" t="s">
        <v>949</v>
      </c>
    </row>
    <row r="208" spans="5:8">
      <c r="E208" s="51"/>
      <c r="F208" s="51"/>
      <c r="G208" s="82" t="s">
        <v>612</v>
      </c>
      <c r="H208" s="81" t="s">
        <v>949</v>
      </c>
    </row>
    <row r="209" spans="5:8">
      <c r="E209" s="51"/>
      <c r="F209" s="51"/>
      <c r="G209" s="82" t="s">
        <v>613</v>
      </c>
      <c r="H209" s="81" t="s">
        <v>949</v>
      </c>
    </row>
    <row r="210" spans="5:8" ht="14.25" thickBot="1">
      <c r="E210" s="51"/>
      <c r="F210" s="51"/>
      <c r="G210" s="83" t="s">
        <v>614</v>
      </c>
      <c r="H210" s="81" t="s">
        <v>949</v>
      </c>
    </row>
    <row r="211" spans="5:8">
      <c r="E211" s="51"/>
      <c r="F211" s="51" t="s">
        <v>371</v>
      </c>
      <c r="G211" s="78" t="s">
        <v>615</v>
      </c>
      <c r="H211" s="84" t="s">
        <v>947</v>
      </c>
    </row>
    <row r="212" spans="5:8">
      <c r="E212" s="51"/>
      <c r="F212" s="51"/>
      <c r="G212" s="82" t="s">
        <v>616</v>
      </c>
      <c r="H212" s="81" t="s">
        <v>949</v>
      </c>
    </row>
    <row r="213" spans="5:8">
      <c r="E213" s="51"/>
      <c r="F213" s="51"/>
      <c r="G213" s="82" t="s">
        <v>617</v>
      </c>
      <c r="H213" s="81" t="s">
        <v>949</v>
      </c>
    </row>
    <row r="214" spans="5:8" ht="14.25" thickBot="1">
      <c r="E214" s="51"/>
      <c r="F214" s="51"/>
      <c r="G214" s="83" t="s">
        <v>618</v>
      </c>
      <c r="H214" s="81" t="s">
        <v>949</v>
      </c>
    </row>
    <row r="215" spans="5:8">
      <c r="E215" s="51"/>
      <c r="F215" s="51" t="s">
        <v>373</v>
      </c>
      <c r="G215" s="78" t="s">
        <v>619</v>
      </c>
      <c r="H215" s="84" t="s">
        <v>947</v>
      </c>
    </row>
    <row r="216" spans="5:8">
      <c r="E216" s="51"/>
      <c r="F216" s="51"/>
      <c r="G216" s="82" t="s">
        <v>620</v>
      </c>
      <c r="H216" s="81" t="s">
        <v>949</v>
      </c>
    </row>
    <row r="217" spans="5:8">
      <c r="E217" s="51"/>
      <c r="F217" s="51"/>
      <c r="G217" s="82" t="s">
        <v>621</v>
      </c>
      <c r="H217" s="81" t="s">
        <v>949</v>
      </c>
    </row>
    <row r="218" spans="5:8">
      <c r="E218" s="51"/>
      <c r="F218" s="51"/>
      <c r="G218" s="82" t="s">
        <v>622</v>
      </c>
      <c r="H218" s="81" t="s">
        <v>949</v>
      </c>
    </row>
    <row r="219" spans="5:8">
      <c r="E219" s="51"/>
      <c r="F219" s="51"/>
      <c r="G219" s="82" t="s">
        <v>623</v>
      </c>
      <c r="H219" s="81" t="s">
        <v>949</v>
      </c>
    </row>
    <row r="220" spans="5:8">
      <c r="E220" s="51"/>
      <c r="F220" s="51"/>
      <c r="G220" s="82" t="s">
        <v>624</v>
      </c>
      <c r="H220" s="81" t="s">
        <v>949</v>
      </c>
    </row>
    <row r="221" spans="5:8" ht="14.25" thickBot="1">
      <c r="E221" s="51"/>
      <c r="F221" s="51"/>
      <c r="G221" s="83" t="s">
        <v>625</v>
      </c>
      <c r="H221" s="81" t="s">
        <v>949</v>
      </c>
    </row>
    <row r="222" spans="5:8">
      <c r="E222" s="51"/>
      <c r="F222" s="51" t="s">
        <v>375</v>
      </c>
      <c r="G222" s="78" t="s">
        <v>626</v>
      </c>
      <c r="H222" s="84" t="s">
        <v>947</v>
      </c>
    </row>
    <row r="223" spans="5:8">
      <c r="E223" s="51"/>
      <c r="F223" s="51"/>
      <c r="G223" s="82" t="s">
        <v>627</v>
      </c>
      <c r="H223" s="81" t="s">
        <v>949</v>
      </c>
    </row>
    <row r="224" spans="5:8">
      <c r="E224" s="51"/>
      <c r="F224" s="51"/>
      <c r="G224" s="82" t="s">
        <v>628</v>
      </c>
      <c r="H224" s="81" t="s">
        <v>949</v>
      </c>
    </row>
    <row r="225" spans="5:8">
      <c r="E225" s="51"/>
      <c r="F225" s="51"/>
      <c r="G225" s="82" t="s">
        <v>629</v>
      </c>
      <c r="H225" s="81" t="s">
        <v>949</v>
      </c>
    </row>
    <row r="226" spans="5:8">
      <c r="E226" s="51"/>
      <c r="F226" s="51"/>
      <c r="G226" s="82" t="s">
        <v>630</v>
      </c>
      <c r="H226" s="81" t="s">
        <v>949</v>
      </c>
    </row>
    <row r="227" spans="5:8">
      <c r="E227" s="51"/>
      <c r="F227" s="51"/>
      <c r="G227" s="82" t="s">
        <v>631</v>
      </c>
      <c r="H227" s="81" t="s">
        <v>949</v>
      </c>
    </row>
    <row r="228" spans="5:8">
      <c r="E228" s="51"/>
      <c r="F228" s="51"/>
      <c r="G228" s="82" t="s">
        <v>632</v>
      </c>
      <c r="H228" s="81" t="s">
        <v>949</v>
      </c>
    </row>
    <row r="229" spans="5:8">
      <c r="E229" s="51"/>
      <c r="F229" s="51"/>
      <c r="G229" s="82" t="s">
        <v>633</v>
      </c>
      <c r="H229" s="81" t="s">
        <v>949</v>
      </c>
    </row>
    <row r="230" spans="5:8">
      <c r="E230" s="51"/>
      <c r="F230" s="51"/>
      <c r="G230" s="82" t="s">
        <v>634</v>
      </c>
      <c r="H230" s="81" t="s">
        <v>949</v>
      </c>
    </row>
    <row r="231" spans="5:8" ht="14.25" thickBot="1">
      <c r="E231" s="51"/>
      <c r="F231" s="51"/>
      <c r="G231" s="83" t="s">
        <v>635</v>
      </c>
      <c r="H231" s="81" t="s">
        <v>949</v>
      </c>
    </row>
    <row r="232" spans="5:8">
      <c r="E232" s="51"/>
      <c r="F232" s="51" t="s">
        <v>377</v>
      </c>
      <c r="G232" s="78" t="s">
        <v>636</v>
      </c>
      <c r="H232" s="84" t="s">
        <v>947</v>
      </c>
    </row>
    <row r="233" spans="5:8" ht="14.25" thickBot="1">
      <c r="E233" s="51"/>
      <c r="F233" s="51"/>
      <c r="G233" s="83" t="s">
        <v>637</v>
      </c>
      <c r="H233" s="84" t="s">
        <v>947</v>
      </c>
    </row>
    <row r="234" spans="5:8">
      <c r="E234" s="51"/>
      <c r="F234" s="51" t="s">
        <v>379</v>
      </c>
      <c r="G234" s="78" t="s">
        <v>638</v>
      </c>
      <c r="H234" s="84" t="s">
        <v>947</v>
      </c>
    </row>
    <row r="235" spans="5:8" ht="14.25" thickBot="1">
      <c r="E235" s="51"/>
      <c r="F235" s="51"/>
      <c r="G235" s="83" t="s">
        <v>639</v>
      </c>
      <c r="H235" s="84" t="s">
        <v>947</v>
      </c>
    </row>
    <row r="236" spans="5:8">
      <c r="E236" s="51"/>
      <c r="F236" s="51" t="s">
        <v>381</v>
      </c>
      <c r="G236" s="78" t="s">
        <v>640</v>
      </c>
      <c r="H236" s="84" t="s">
        <v>947</v>
      </c>
    </row>
    <row r="237" spans="5:8" ht="14.25" thickBot="1">
      <c r="E237" s="51"/>
      <c r="F237" s="51"/>
      <c r="G237" s="83" t="s">
        <v>641</v>
      </c>
      <c r="H237" s="84" t="s">
        <v>947</v>
      </c>
    </row>
    <row r="238" spans="5:8">
      <c r="E238" s="51"/>
      <c r="F238" s="51" t="s">
        <v>383</v>
      </c>
      <c r="G238" s="78" t="s">
        <v>642</v>
      </c>
      <c r="H238" s="84" t="s">
        <v>947</v>
      </c>
    </row>
    <row r="239" spans="5:8">
      <c r="E239" s="51"/>
      <c r="F239" s="51"/>
      <c r="G239" s="82" t="s">
        <v>643</v>
      </c>
      <c r="H239" s="84" t="s">
        <v>947</v>
      </c>
    </row>
    <row r="240" spans="5:8">
      <c r="E240" s="51"/>
      <c r="F240" s="51"/>
      <c r="G240" s="82" t="s">
        <v>644</v>
      </c>
      <c r="H240" s="84" t="s">
        <v>947</v>
      </c>
    </row>
    <row r="241" spans="5:8" ht="14.25" thickBot="1">
      <c r="E241" s="51"/>
      <c r="F241" s="51"/>
      <c r="G241" s="83" t="s">
        <v>645</v>
      </c>
      <c r="H241" s="84" t="s">
        <v>947</v>
      </c>
    </row>
    <row r="242" spans="5:8">
      <c r="E242" s="51"/>
      <c r="F242" s="51" t="s">
        <v>385</v>
      </c>
      <c r="G242" s="78" t="s">
        <v>646</v>
      </c>
      <c r="H242" s="84" t="s">
        <v>947</v>
      </c>
    </row>
    <row r="243" spans="5:8">
      <c r="E243" s="51"/>
      <c r="F243" s="51"/>
      <c r="G243" s="82" t="s">
        <v>647</v>
      </c>
      <c r="H243" s="84" t="s">
        <v>947</v>
      </c>
    </row>
    <row r="244" spans="5:8">
      <c r="E244" s="51"/>
      <c r="F244" s="51"/>
      <c r="G244" s="82" t="s">
        <v>648</v>
      </c>
      <c r="H244" s="84" t="s">
        <v>947</v>
      </c>
    </row>
    <row r="245" spans="5:8" ht="14.25" thickBot="1">
      <c r="E245" s="51"/>
      <c r="F245" s="51"/>
      <c r="G245" s="83" t="s">
        <v>649</v>
      </c>
      <c r="H245" s="84" t="s">
        <v>947</v>
      </c>
    </row>
    <row r="246" spans="5:8">
      <c r="E246" s="51"/>
      <c r="F246" s="51" t="s">
        <v>387</v>
      </c>
      <c r="G246" s="78" t="s">
        <v>650</v>
      </c>
      <c r="H246" s="84" t="s">
        <v>947</v>
      </c>
    </row>
    <row r="247" spans="5:8">
      <c r="E247" s="51"/>
      <c r="F247" s="51"/>
      <c r="G247" s="82" t="s">
        <v>651</v>
      </c>
      <c r="H247" s="84" t="s">
        <v>947</v>
      </c>
    </row>
    <row r="248" spans="5:8">
      <c r="E248" s="51"/>
      <c r="F248" s="51"/>
      <c r="G248" s="82" t="s">
        <v>652</v>
      </c>
      <c r="H248" s="84" t="s">
        <v>947</v>
      </c>
    </row>
    <row r="249" spans="5:8" ht="14.25" thickBot="1">
      <c r="E249" s="51"/>
      <c r="F249" s="51"/>
      <c r="G249" s="83" t="s">
        <v>653</v>
      </c>
      <c r="H249" s="84" t="s">
        <v>947</v>
      </c>
    </row>
    <row r="250" spans="5:8">
      <c r="E250" s="51"/>
      <c r="F250" s="51" t="s">
        <v>389</v>
      </c>
      <c r="G250" s="78" t="s">
        <v>654</v>
      </c>
      <c r="H250" s="84" t="s">
        <v>947</v>
      </c>
    </row>
    <row r="251" spans="5:8">
      <c r="E251" s="51"/>
      <c r="F251" s="51"/>
      <c r="G251" s="82" t="s">
        <v>655</v>
      </c>
      <c r="H251" s="84" t="s">
        <v>947</v>
      </c>
    </row>
    <row r="252" spans="5:8" ht="14.25" thickBot="1">
      <c r="E252" s="51"/>
      <c r="F252" s="51"/>
      <c r="G252" s="83" t="s">
        <v>656</v>
      </c>
      <c r="H252" s="84" t="s">
        <v>947</v>
      </c>
    </row>
    <row r="253" spans="5:8">
      <c r="E253" s="51"/>
      <c r="F253" s="51" t="s">
        <v>391</v>
      </c>
      <c r="G253" s="78" t="s">
        <v>657</v>
      </c>
      <c r="H253" s="84" t="s">
        <v>947</v>
      </c>
    </row>
    <row r="254" spans="5:8" ht="14.25" thickBot="1">
      <c r="E254" s="51"/>
      <c r="F254" s="51"/>
      <c r="G254" s="83" t="s">
        <v>658</v>
      </c>
      <c r="H254" s="84" t="s">
        <v>947</v>
      </c>
    </row>
    <row r="255" spans="5:8">
      <c r="E255" s="51"/>
      <c r="F255" s="51" t="s">
        <v>393</v>
      </c>
      <c r="G255" s="78" t="s">
        <v>659</v>
      </c>
      <c r="H255" s="84" t="s">
        <v>947</v>
      </c>
    </row>
    <row r="256" spans="5:8">
      <c r="E256" s="51"/>
      <c r="F256" s="51"/>
      <c r="G256" s="82" t="s">
        <v>660</v>
      </c>
      <c r="H256" s="84" t="s">
        <v>947</v>
      </c>
    </row>
    <row r="257" spans="5:8">
      <c r="E257" s="51"/>
      <c r="F257" s="51"/>
      <c r="G257" s="82" t="s">
        <v>661</v>
      </c>
      <c r="H257" s="84" t="s">
        <v>947</v>
      </c>
    </row>
    <row r="258" spans="5:8">
      <c r="E258" s="51"/>
      <c r="F258" s="51"/>
      <c r="G258" s="82" t="s">
        <v>662</v>
      </c>
      <c r="H258" s="84" t="s">
        <v>947</v>
      </c>
    </row>
    <row r="259" spans="5:8">
      <c r="E259" s="51"/>
      <c r="F259" s="51"/>
      <c r="G259" s="82" t="s">
        <v>663</v>
      </c>
      <c r="H259" s="84" t="s">
        <v>947</v>
      </c>
    </row>
    <row r="260" spans="5:8">
      <c r="E260" s="51"/>
      <c r="F260" s="51"/>
      <c r="G260" s="82" t="s">
        <v>664</v>
      </c>
      <c r="H260" s="84" t="s">
        <v>947</v>
      </c>
    </row>
    <row r="261" spans="5:8" ht="14.25" thickBot="1">
      <c r="E261" s="51"/>
      <c r="F261" s="51"/>
      <c r="G261" s="83" t="s">
        <v>665</v>
      </c>
      <c r="H261" s="84" t="s">
        <v>947</v>
      </c>
    </row>
    <row r="262" spans="5:8">
      <c r="E262" s="51"/>
      <c r="F262" s="51" t="s">
        <v>395</v>
      </c>
      <c r="G262" s="78" t="s">
        <v>666</v>
      </c>
      <c r="H262" s="84" t="s">
        <v>947</v>
      </c>
    </row>
    <row r="263" spans="5:8" ht="14.25" thickBot="1">
      <c r="E263" s="51"/>
      <c r="F263" s="51"/>
      <c r="G263" s="83" t="s">
        <v>667</v>
      </c>
      <c r="H263" s="84" t="s">
        <v>947</v>
      </c>
    </row>
    <row r="264" spans="5:8">
      <c r="E264" s="51"/>
      <c r="F264" s="51" t="s">
        <v>397</v>
      </c>
      <c r="G264" s="78" t="s">
        <v>668</v>
      </c>
      <c r="H264" s="84" t="s">
        <v>947</v>
      </c>
    </row>
    <row r="265" spans="5:8">
      <c r="E265" s="51"/>
      <c r="F265" s="51"/>
      <c r="G265" s="82" t="s">
        <v>669</v>
      </c>
      <c r="H265" s="84" t="s">
        <v>947</v>
      </c>
    </row>
    <row r="266" spans="5:8">
      <c r="E266" s="51"/>
      <c r="F266" s="51"/>
      <c r="G266" s="82" t="s">
        <v>670</v>
      </c>
      <c r="H266" s="84" t="s">
        <v>947</v>
      </c>
    </row>
    <row r="267" spans="5:8">
      <c r="E267" s="51"/>
      <c r="F267" s="51"/>
      <c r="G267" s="82" t="s">
        <v>671</v>
      </c>
      <c r="H267" s="84" t="s">
        <v>947</v>
      </c>
    </row>
    <row r="268" spans="5:8" ht="14.25" thickBot="1">
      <c r="E268" s="51"/>
      <c r="F268" s="51"/>
      <c r="G268" s="83" t="s">
        <v>672</v>
      </c>
      <c r="H268" s="84" t="s">
        <v>947</v>
      </c>
    </row>
    <row r="269" spans="5:8">
      <c r="E269" s="51"/>
      <c r="F269" s="51" t="s">
        <v>399</v>
      </c>
      <c r="G269" s="78" t="s">
        <v>673</v>
      </c>
      <c r="H269" s="84" t="s">
        <v>947</v>
      </c>
    </row>
    <row r="270" spans="5:8">
      <c r="E270" s="51"/>
      <c r="F270" s="51"/>
      <c r="G270" s="82" t="s">
        <v>674</v>
      </c>
      <c r="H270" s="84" t="s">
        <v>947</v>
      </c>
    </row>
    <row r="271" spans="5:8">
      <c r="E271" s="51"/>
      <c r="F271" s="51"/>
      <c r="G271" s="82" t="s">
        <v>675</v>
      </c>
      <c r="H271" s="84" t="s">
        <v>947</v>
      </c>
    </row>
    <row r="272" spans="5:8">
      <c r="E272" s="51"/>
      <c r="F272" s="51"/>
      <c r="G272" s="82" t="s">
        <v>676</v>
      </c>
      <c r="H272" s="84" t="s">
        <v>947</v>
      </c>
    </row>
    <row r="273" spans="5:8">
      <c r="E273" s="51"/>
      <c r="F273" s="51"/>
      <c r="G273" s="82" t="s">
        <v>677</v>
      </c>
      <c r="H273" s="84" t="s">
        <v>947</v>
      </c>
    </row>
    <row r="274" spans="5:8" ht="14.25" thickBot="1">
      <c r="E274" s="51"/>
      <c r="F274" s="51"/>
      <c r="G274" s="83" t="s">
        <v>678</v>
      </c>
      <c r="H274" s="84" t="s">
        <v>947</v>
      </c>
    </row>
    <row r="275" spans="5:8">
      <c r="E275" s="51"/>
      <c r="F275" s="51" t="s">
        <v>401</v>
      </c>
      <c r="G275" s="78" t="s">
        <v>679</v>
      </c>
      <c r="H275" s="84" t="s">
        <v>947</v>
      </c>
    </row>
    <row r="276" spans="5:8">
      <c r="E276" s="51"/>
      <c r="F276" s="51"/>
      <c r="G276" s="82" t="s">
        <v>680</v>
      </c>
      <c r="H276" s="84" t="s">
        <v>947</v>
      </c>
    </row>
    <row r="277" spans="5:8">
      <c r="E277" s="51"/>
      <c r="F277" s="51"/>
      <c r="G277" s="82" t="s">
        <v>681</v>
      </c>
      <c r="H277" s="84" t="s">
        <v>947</v>
      </c>
    </row>
    <row r="278" spans="5:8">
      <c r="E278" s="51"/>
      <c r="F278" s="51"/>
      <c r="G278" s="82" t="s">
        <v>682</v>
      </c>
      <c r="H278" s="84" t="s">
        <v>947</v>
      </c>
    </row>
    <row r="279" spans="5:8" ht="14.25" thickBot="1">
      <c r="E279" s="51"/>
      <c r="F279" s="51"/>
      <c r="G279" s="83" t="s">
        <v>683</v>
      </c>
      <c r="H279" s="84" t="s">
        <v>947</v>
      </c>
    </row>
    <row r="280" spans="5:8">
      <c r="E280" s="51"/>
      <c r="F280" s="51" t="s">
        <v>403</v>
      </c>
      <c r="G280" s="78" t="s">
        <v>684</v>
      </c>
      <c r="H280" s="84" t="s">
        <v>947</v>
      </c>
    </row>
    <row r="281" spans="5:8">
      <c r="E281" s="51"/>
      <c r="F281" s="51"/>
      <c r="G281" s="82" t="s">
        <v>685</v>
      </c>
      <c r="H281" s="84" t="s">
        <v>947</v>
      </c>
    </row>
    <row r="282" spans="5:8" ht="14.25" thickBot="1">
      <c r="E282" s="51"/>
      <c r="F282" s="51"/>
      <c r="G282" s="83" t="s">
        <v>686</v>
      </c>
      <c r="H282" s="84" t="s">
        <v>947</v>
      </c>
    </row>
    <row r="283" spans="5:8">
      <c r="E283" s="51"/>
      <c r="F283" s="51" t="s">
        <v>405</v>
      </c>
      <c r="G283" s="78" t="s">
        <v>687</v>
      </c>
      <c r="H283" s="84" t="s">
        <v>947</v>
      </c>
    </row>
    <row r="284" spans="5:8">
      <c r="E284" s="51"/>
      <c r="F284" s="51"/>
      <c r="G284" s="82" t="s">
        <v>688</v>
      </c>
      <c r="H284" s="84" t="s">
        <v>947</v>
      </c>
    </row>
    <row r="285" spans="5:8" ht="14.25" thickBot="1">
      <c r="E285" s="51"/>
      <c r="F285" s="51"/>
      <c r="G285" s="83" t="s">
        <v>689</v>
      </c>
      <c r="H285" s="84" t="s">
        <v>947</v>
      </c>
    </row>
    <row r="286" spans="5:8">
      <c r="E286" s="51"/>
      <c r="F286" s="51" t="s">
        <v>407</v>
      </c>
      <c r="G286" s="78" t="s">
        <v>690</v>
      </c>
      <c r="H286" s="84" t="s">
        <v>947</v>
      </c>
    </row>
    <row r="287" spans="5:8">
      <c r="E287" s="51"/>
      <c r="F287" s="51"/>
      <c r="G287" s="82" t="s">
        <v>691</v>
      </c>
      <c r="H287" s="84" t="s">
        <v>947</v>
      </c>
    </row>
    <row r="288" spans="5:8">
      <c r="E288" s="51"/>
      <c r="F288" s="51"/>
      <c r="G288" s="82" t="s">
        <v>692</v>
      </c>
      <c r="H288" s="84" t="s">
        <v>947</v>
      </c>
    </row>
    <row r="289" spans="5:8">
      <c r="E289" s="51"/>
      <c r="F289" s="51"/>
      <c r="G289" s="82" t="s">
        <v>693</v>
      </c>
      <c r="H289" s="84" t="s">
        <v>947</v>
      </c>
    </row>
    <row r="290" spans="5:8">
      <c r="E290" s="51"/>
      <c r="F290" s="51"/>
      <c r="G290" s="82" t="s">
        <v>694</v>
      </c>
      <c r="H290" s="84" t="s">
        <v>947</v>
      </c>
    </row>
    <row r="291" spans="5:8">
      <c r="E291" s="51"/>
      <c r="F291" s="51"/>
      <c r="G291" s="82" t="s">
        <v>695</v>
      </c>
      <c r="H291" s="84" t="s">
        <v>947</v>
      </c>
    </row>
    <row r="292" spans="5:8" ht="14.25" thickBot="1">
      <c r="E292" s="51"/>
      <c r="F292" s="51"/>
      <c r="G292" s="83" t="s">
        <v>696</v>
      </c>
      <c r="H292" s="84" t="s">
        <v>947</v>
      </c>
    </row>
    <row r="293" spans="5:8">
      <c r="E293" s="51"/>
      <c r="F293" s="51" t="s">
        <v>409</v>
      </c>
      <c r="G293" s="78" t="s">
        <v>697</v>
      </c>
      <c r="H293" s="84" t="s">
        <v>947</v>
      </c>
    </row>
    <row r="294" spans="5:8" ht="14.25" thickBot="1">
      <c r="E294" s="51"/>
      <c r="F294" s="51"/>
      <c r="G294" s="83" t="s">
        <v>698</v>
      </c>
      <c r="H294" s="84" t="s">
        <v>947</v>
      </c>
    </row>
    <row r="295" spans="5:8">
      <c r="E295" s="51"/>
      <c r="F295" s="51" t="s">
        <v>411</v>
      </c>
      <c r="G295" s="78" t="s">
        <v>699</v>
      </c>
      <c r="H295" s="84" t="s">
        <v>947</v>
      </c>
    </row>
    <row r="296" spans="5:8" ht="14.25" thickBot="1">
      <c r="E296" s="51"/>
      <c r="F296" s="51"/>
      <c r="G296" s="83" t="s">
        <v>700</v>
      </c>
      <c r="H296" s="84" t="s">
        <v>947</v>
      </c>
    </row>
    <row r="297" spans="5:8">
      <c r="E297" s="51"/>
      <c r="F297" s="51" t="s">
        <v>413</v>
      </c>
      <c r="G297" s="78" t="s">
        <v>701</v>
      </c>
      <c r="H297" s="84" t="s">
        <v>947</v>
      </c>
    </row>
    <row r="298" spans="5:8">
      <c r="E298" s="51"/>
      <c r="F298" s="51"/>
      <c r="G298" s="82" t="s">
        <v>702</v>
      </c>
      <c r="H298" s="84" t="s">
        <v>947</v>
      </c>
    </row>
    <row r="299" spans="5:8">
      <c r="E299" s="51"/>
      <c r="F299" s="51"/>
      <c r="G299" s="82" t="s">
        <v>703</v>
      </c>
      <c r="H299" s="84" t="s">
        <v>947</v>
      </c>
    </row>
    <row r="300" spans="5:8" ht="14.25" thickBot="1">
      <c r="E300" s="51"/>
      <c r="F300" s="51"/>
      <c r="G300" s="83" t="s">
        <v>704</v>
      </c>
      <c r="H300" s="84" t="s">
        <v>947</v>
      </c>
    </row>
    <row r="301" spans="5:8">
      <c r="E301" s="51"/>
      <c r="F301" s="51" t="s">
        <v>415</v>
      </c>
      <c r="G301" s="78" t="s">
        <v>705</v>
      </c>
      <c r="H301" s="84" t="s">
        <v>947</v>
      </c>
    </row>
    <row r="302" spans="5:8">
      <c r="E302" s="51"/>
      <c r="F302" s="51"/>
      <c r="G302" s="82" t="s">
        <v>706</v>
      </c>
      <c r="H302" s="84" t="s">
        <v>947</v>
      </c>
    </row>
    <row r="303" spans="5:8" ht="14.25" thickBot="1">
      <c r="E303" s="51"/>
      <c r="F303" s="51"/>
      <c r="G303" s="83" t="s">
        <v>707</v>
      </c>
      <c r="H303" s="84" t="s">
        <v>947</v>
      </c>
    </row>
    <row r="304" spans="5:8">
      <c r="E304" s="51"/>
      <c r="F304" s="51" t="s">
        <v>417</v>
      </c>
      <c r="G304" s="78" t="s">
        <v>708</v>
      </c>
      <c r="H304" s="84" t="s">
        <v>947</v>
      </c>
    </row>
    <row r="305" spans="5:8">
      <c r="E305" s="51"/>
      <c r="F305" s="51"/>
      <c r="G305" s="82" t="s">
        <v>709</v>
      </c>
      <c r="H305" s="84" t="s">
        <v>947</v>
      </c>
    </row>
    <row r="306" spans="5:8">
      <c r="E306" s="51"/>
      <c r="F306" s="51"/>
      <c r="G306" s="82" t="s">
        <v>710</v>
      </c>
      <c r="H306" s="84" t="s">
        <v>947</v>
      </c>
    </row>
    <row r="307" spans="5:8">
      <c r="E307" s="51"/>
      <c r="F307" s="51"/>
      <c r="G307" s="82" t="s">
        <v>711</v>
      </c>
      <c r="H307" s="84" t="s">
        <v>947</v>
      </c>
    </row>
    <row r="308" spans="5:8">
      <c r="E308" s="51"/>
      <c r="F308" s="51"/>
      <c r="G308" s="82" t="s">
        <v>712</v>
      </c>
      <c r="H308" s="84" t="s">
        <v>947</v>
      </c>
    </row>
    <row r="309" spans="5:8">
      <c r="E309" s="51"/>
      <c r="F309" s="51"/>
      <c r="G309" s="82" t="s">
        <v>713</v>
      </c>
      <c r="H309" s="84" t="s">
        <v>947</v>
      </c>
    </row>
    <row r="310" spans="5:8" ht="14.25" thickBot="1">
      <c r="E310" s="51"/>
      <c r="F310" s="51"/>
      <c r="G310" s="83" t="s">
        <v>714</v>
      </c>
      <c r="H310" s="84" t="s">
        <v>947</v>
      </c>
    </row>
    <row r="311" spans="5:8">
      <c r="E311" s="51"/>
      <c r="F311" s="51" t="s">
        <v>419</v>
      </c>
      <c r="G311" s="78" t="s">
        <v>715</v>
      </c>
      <c r="H311" s="84" t="s">
        <v>947</v>
      </c>
    </row>
    <row r="312" spans="5:8">
      <c r="E312" s="51"/>
      <c r="F312" s="51"/>
      <c r="G312" s="82" t="s">
        <v>716</v>
      </c>
      <c r="H312" s="84" t="s">
        <v>947</v>
      </c>
    </row>
    <row r="313" spans="5:8">
      <c r="E313" s="51"/>
      <c r="F313" s="51"/>
      <c r="G313" s="82" t="s">
        <v>717</v>
      </c>
      <c r="H313" s="84" t="s">
        <v>947</v>
      </c>
    </row>
    <row r="314" spans="5:8">
      <c r="E314" s="51"/>
      <c r="F314" s="51"/>
      <c r="G314" s="82" t="s">
        <v>718</v>
      </c>
      <c r="H314" s="84" t="s">
        <v>947</v>
      </c>
    </row>
    <row r="315" spans="5:8" ht="14.25" thickBot="1">
      <c r="E315" s="51"/>
      <c r="F315" s="51"/>
      <c r="G315" s="83" t="s">
        <v>719</v>
      </c>
      <c r="H315" s="84" t="s">
        <v>947</v>
      </c>
    </row>
    <row r="316" spans="5:8">
      <c r="E316" s="51"/>
      <c r="F316" s="51" t="s">
        <v>421</v>
      </c>
      <c r="G316" s="78" t="s">
        <v>720</v>
      </c>
      <c r="H316" s="84" t="s">
        <v>947</v>
      </c>
    </row>
    <row r="317" spans="5:8">
      <c r="E317" s="51"/>
      <c r="F317" s="51"/>
      <c r="G317" s="82" t="s">
        <v>721</v>
      </c>
      <c r="H317" s="84" t="s">
        <v>947</v>
      </c>
    </row>
    <row r="318" spans="5:8">
      <c r="E318" s="51"/>
      <c r="F318" s="51"/>
      <c r="G318" s="82" t="s">
        <v>722</v>
      </c>
      <c r="H318" s="84" t="s">
        <v>947</v>
      </c>
    </row>
    <row r="319" spans="5:8">
      <c r="E319" s="51"/>
      <c r="F319" s="51"/>
      <c r="G319" s="82" t="s">
        <v>723</v>
      </c>
      <c r="H319" s="84" t="s">
        <v>947</v>
      </c>
    </row>
    <row r="320" spans="5:8" ht="14.25" thickBot="1">
      <c r="E320" s="51"/>
      <c r="F320" s="51"/>
      <c r="G320" s="83" t="s">
        <v>724</v>
      </c>
      <c r="H320" s="84" t="s">
        <v>947</v>
      </c>
    </row>
    <row r="321" spans="5:8">
      <c r="E321" s="51"/>
      <c r="F321" s="51" t="s">
        <v>423</v>
      </c>
      <c r="G321" s="78" t="s">
        <v>725</v>
      </c>
      <c r="H321" s="84" t="s">
        <v>947</v>
      </c>
    </row>
    <row r="322" spans="5:8">
      <c r="E322" s="51"/>
      <c r="F322" s="51"/>
      <c r="G322" s="82" t="s">
        <v>726</v>
      </c>
      <c r="H322" s="84" t="s">
        <v>947</v>
      </c>
    </row>
    <row r="323" spans="5:8" ht="14.25" thickBot="1">
      <c r="E323" s="51"/>
      <c r="F323" s="51"/>
      <c r="G323" s="83" t="s">
        <v>727</v>
      </c>
      <c r="H323" s="84" t="s">
        <v>947</v>
      </c>
    </row>
    <row r="324" spans="5:8">
      <c r="E324" s="51"/>
      <c r="F324" s="51" t="s">
        <v>425</v>
      </c>
      <c r="G324" s="78" t="s">
        <v>728</v>
      </c>
      <c r="H324" s="84" t="s">
        <v>947</v>
      </c>
    </row>
    <row r="325" spans="5:8">
      <c r="E325" s="51"/>
      <c r="F325" s="51"/>
      <c r="G325" s="82" t="s">
        <v>729</v>
      </c>
      <c r="H325" s="84" t="s">
        <v>947</v>
      </c>
    </row>
    <row r="326" spans="5:8">
      <c r="E326" s="51"/>
      <c r="F326" s="51"/>
      <c r="G326" s="82" t="s">
        <v>730</v>
      </c>
      <c r="H326" s="84" t="s">
        <v>947</v>
      </c>
    </row>
    <row r="327" spans="5:8">
      <c r="E327" s="51"/>
      <c r="F327" s="51"/>
      <c r="G327" s="82" t="s">
        <v>731</v>
      </c>
      <c r="H327" s="84" t="s">
        <v>947</v>
      </c>
    </row>
    <row r="328" spans="5:8">
      <c r="E328" s="51"/>
      <c r="F328" s="51"/>
      <c r="G328" s="82" t="s">
        <v>732</v>
      </c>
      <c r="H328" s="84" t="s">
        <v>947</v>
      </c>
    </row>
    <row r="329" spans="5:8" ht="14.25" thickBot="1">
      <c r="E329" s="51"/>
      <c r="F329" s="51"/>
      <c r="G329" s="83" t="s">
        <v>733</v>
      </c>
      <c r="H329" s="84" t="s">
        <v>947</v>
      </c>
    </row>
    <row r="330" spans="5:8">
      <c r="E330" s="51"/>
      <c r="F330" s="51" t="s">
        <v>427</v>
      </c>
      <c r="G330" s="78" t="s">
        <v>734</v>
      </c>
      <c r="H330" s="84" t="s">
        <v>947</v>
      </c>
    </row>
    <row r="331" spans="5:8">
      <c r="E331" s="51"/>
      <c r="F331" s="51"/>
      <c r="G331" s="82" t="s">
        <v>735</v>
      </c>
      <c r="H331" s="84" t="s">
        <v>947</v>
      </c>
    </row>
    <row r="332" spans="5:8">
      <c r="E332" s="51"/>
      <c r="F332" s="51"/>
      <c r="G332" s="82" t="s">
        <v>736</v>
      </c>
      <c r="H332" s="84" t="s">
        <v>947</v>
      </c>
    </row>
    <row r="333" spans="5:8">
      <c r="E333" s="51"/>
      <c r="F333" s="51"/>
      <c r="G333" s="82" t="s">
        <v>737</v>
      </c>
      <c r="H333" s="84" t="s">
        <v>947</v>
      </c>
    </row>
    <row r="334" spans="5:8">
      <c r="E334" s="51"/>
      <c r="F334" s="51"/>
      <c r="G334" s="82" t="s">
        <v>738</v>
      </c>
      <c r="H334" s="84" t="s">
        <v>947</v>
      </c>
    </row>
    <row r="335" spans="5:8">
      <c r="E335" s="51"/>
      <c r="F335" s="51"/>
      <c r="G335" s="82" t="s">
        <v>739</v>
      </c>
      <c r="H335" s="84" t="s">
        <v>947</v>
      </c>
    </row>
    <row r="336" spans="5:8">
      <c r="E336" s="51"/>
      <c r="F336" s="51"/>
      <c r="G336" s="82" t="s">
        <v>740</v>
      </c>
      <c r="H336" s="84" t="s">
        <v>947</v>
      </c>
    </row>
    <row r="337" spans="5:8" ht="14.25" thickBot="1">
      <c r="E337" s="51"/>
      <c r="F337" s="51"/>
      <c r="G337" s="83" t="s">
        <v>741</v>
      </c>
      <c r="H337" s="84" t="s">
        <v>947</v>
      </c>
    </row>
    <row r="338" spans="5:8">
      <c r="E338" s="51"/>
      <c r="F338" s="51" t="s">
        <v>429</v>
      </c>
      <c r="G338" s="78" t="s">
        <v>742</v>
      </c>
      <c r="H338" s="84" t="s">
        <v>947</v>
      </c>
    </row>
    <row r="339" spans="5:8">
      <c r="E339" s="51"/>
      <c r="F339" s="51"/>
      <c r="G339" s="82" t="s">
        <v>743</v>
      </c>
      <c r="H339" s="84" t="s">
        <v>947</v>
      </c>
    </row>
    <row r="340" spans="5:8">
      <c r="E340" s="51"/>
      <c r="F340" s="51"/>
      <c r="G340" s="82" t="s">
        <v>744</v>
      </c>
      <c r="H340" s="84" t="s">
        <v>947</v>
      </c>
    </row>
    <row r="341" spans="5:8" ht="14.25" thickBot="1">
      <c r="E341" s="51"/>
      <c r="F341" s="51"/>
      <c r="G341" s="83" t="s">
        <v>745</v>
      </c>
      <c r="H341" s="84" t="s">
        <v>947</v>
      </c>
    </row>
    <row r="342" spans="5:8">
      <c r="E342" s="51"/>
      <c r="F342" s="51" t="s">
        <v>431</v>
      </c>
      <c r="G342" s="78" t="s">
        <v>746</v>
      </c>
      <c r="H342" s="84" t="s">
        <v>947</v>
      </c>
    </row>
    <row r="343" spans="5:8">
      <c r="E343" s="51"/>
      <c r="F343" s="51"/>
      <c r="G343" s="82" t="s">
        <v>747</v>
      </c>
      <c r="H343" s="84" t="s">
        <v>947</v>
      </c>
    </row>
    <row r="344" spans="5:8">
      <c r="E344" s="51"/>
      <c r="F344" s="51"/>
      <c r="G344" s="82" t="s">
        <v>748</v>
      </c>
      <c r="H344" s="84" t="s">
        <v>947</v>
      </c>
    </row>
    <row r="345" spans="5:8">
      <c r="E345" s="51"/>
      <c r="F345" s="51"/>
      <c r="G345" s="82" t="s">
        <v>749</v>
      </c>
      <c r="H345" s="84" t="s">
        <v>947</v>
      </c>
    </row>
    <row r="346" spans="5:8">
      <c r="E346" s="51"/>
      <c r="F346" s="51"/>
      <c r="G346" s="82" t="s">
        <v>750</v>
      </c>
      <c r="H346" s="84" t="s">
        <v>947</v>
      </c>
    </row>
    <row r="347" spans="5:8">
      <c r="E347" s="51"/>
      <c r="F347" s="51"/>
      <c r="G347" s="82" t="s">
        <v>751</v>
      </c>
      <c r="H347" s="84" t="s">
        <v>947</v>
      </c>
    </row>
    <row r="348" spans="5:8">
      <c r="E348" s="51"/>
      <c r="F348" s="51"/>
      <c r="G348" s="82" t="s">
        <v>752</v>
      </c>
      <c r="H348" s="84" t="s">
        <v>947</v>
      </c>
    </row>
    <row r="349" spans="5:8">
      <c r="E349" s="51"/>
      <c r="F349" s="51"/>
      <c r="G349" s="82" t="s">
        <v>753</v>
      </c>
      <c r="H349" s="84" t="s">
        <v>947</v>
      </c>
    </row>
    <row r="350" spans="5:8">
      <c r="E350" s="51"/>
      <c r="F350" s="51"/>
      <c r="G350" s="82" t="s">
        <v>754</v>
      </c>
      <c r="H350" s="84" t="s">
        <v>947</v>
      </c>
    </row>
    <row r="351" spans="5:8" ht="14.25" thickBot="1">
      <c r="E351" s="51"/>
      <c r="F351" s="51"/>
      <c r="G351" s="83" t="s">
        <v>755</v>
      </c>
      <c r="H351" s="84" t="s">
        <v>947</v>
      </c>
    </row>
    <row r="352" spans="5:8">
      <c r="E352" s="51"/>
      <c r="F352" s="51" t="s">
        <v>433</v>
      </c>
      <c r="G352" s="78" t="s">
        <v>756</v>
      </c>
      <c r="H352" s="84" t="s">
        <v>947</v>
      </c>
    </row>
    <row r="353" spans="5:8">
      <c r="E353" s="51"/>
      <c r="F353" s="51"/>
      <c r="G353" s="82" t="s">
        <v>757</v>
      </c>
      <c r="H353" s="84" t="s">
        <v>947</v>
      </c>
    </row>
    <row r="354" spans="5:8">
      <c r="E354" s="51"/>
      <c r="F354" s="51"/>
      <c r="G354" s="82" t="s">
        <v>758</v>
      </c>
      <c r="H354" s="84" t="s">
        <v>947</v>
      </c>
    </row>
    <row r="355" spans="5:8" ht="14.25" thickBot="1">
      <c r="E355" s="51"/>
      <c r="F355" s="51"/>
      <c r="G355" s="83" t="s">
        <v>759</v>
      </c>
      <c r="H355" s="84" t="s">
        <v>947</v>
      </c>
    </row>
    <row r="356" spans="5:8">
      <c r="E356" s="51"/>
      <c r="F356" s="51" t="s">
        <v>435</v>
      </c>
      <c r="G356" s="78" t="s">
        <v>760</v>
      </c>
      <c r="H356" s="84" t="s">
        <v>947</v>
      </c>
    </row>
    <row r="357" spans="5:8">
      <c r="E357" s="51"/>
      <c r="F357" s="51"/>
      <c r="G357" s="82" t="s">
        <v>761</v>
      </c>
      <c r="H357" s="84" t="s">
        <v>947</v>
      </c>
    </row>
    <row r="358" spans="5:8" ht="14.25" thickBot="1">
      <c r="E358" s="51"/>
      <c r="F358" s="51"/>
      <c r="G358" s="83" t="s">
        <v>762</v>
      </c>
      <c r="H358" s="84" t="s">
        <v>947</v>
      </c>
    </row>
    <row r="359" spans="5:8">
      <c r="E359" s="51"/>
      <c r="F359" s="51" t="s">
        <v>437</v>
      </c>
      <c r="G359" s="78" t="s">
        <v>763</v>
      </c>
      <c r="H359" s="84" t="s">
        <v>947</v>
      </c>
    </row>
    <row r="360" spans="5:8">
      <c r="E360" s="51"/>
      <c r="F360" s="51"/>
      <c r="G360" s="82" t="s">
        <v>764</v>
      </c>
      <c r="H360" s="84" t="s">
        <v>947</v>
      </c>
    </row>
    <row r="361" spans="5:8" ht="14.25" thickBot="1">
      <c r="E361" s="51"/>
      <c r="F361" s="51"/>
      <c r="G361" s="83" t="s">
        <v>765</v>
      </c>
      <c r="H361" s="84" t="s">
        <v>947</v>
      </c>
    </row>
    <row r="362" spans="5:8">
      <c r="E362" s="51"/>
      <c r="F362" s="51" t="s">
        <v>439</v>
      </c>
      <c r="G362" s="78" t="s">
        <v>766</v>
      </c>
      <c r="H362" s="84" t="s">
        <v>947</v>
      </c>
    </row>
    <row r="363" spans="5:8">
      <c r="E363" s="51"/>
      <c r="F363" s="51"/>
      <c r="G363" s="82" t="s">
        <v>767</v>
      </c>
      <c r="H363" s="84" t="s">
        <v>947</v>
      </c>
    </row>
    <row r="364" spans="5:8">
      <c r="E364" s="51"/>
      <c r="F364" s="51"/>
      <c r="G364" s="82" t="s">
        <v>768</v>
      </c>
      <c r="H364" s="84" t="s">
        <v>947</v>
      </c>
    </row>
    <row r="365" spans="5:8">
      <c r="E365" s="51"/>
      <c r="F365" s="51"/>
      <c r="G365" s="82" t="s">
        <v>769</v>
      </c>
      <c r="H365" s="84" t="s">
        <v>947</v>
      </c>
    </row>
    <row r="366" spans="5:8" ht="14.25" thickBot="1">
      <c r="E366" s="51"/>
      <c r="F366" s="51"/>
      <c r="G366" s="83" t="s">
        <v>770</v>
      </c>
      <c r="H366" s="84" t="s">
        <v>947</v>
      </c>
    </row>
    <row r="367" spans="5:8">
      <c r="E367" s="51"/>
      <c r="F367" s="51" t="s">
        <v>441</v>
      </c>
      <c r="G367" s="78" t="s">
        <v>771</v>
      </c>
      <c r="H367" s="84" t="s">
        <v>947</v>
      </c>
    </row>
    <row r="368" spans="5:8">
      <c r="E368" s="51"/>
      <c r="F368" s="51"/>
      <c r="G368" s="82" t="s">
        <v>772</v>
      </c>
      <c r="H368" s="84" t="s">
        <v>947</v>
      </c>
    </row>
    <row r="369" spans="5:8" ht="14.25" thickBot="1">
      <c r="E369" s="51"/>
      <c r="F369" s="51"/>
      <c r="G369" s="83" t="s">
        <v>773</v>
      </c>
      <c r="H369" s="84" t="s">
        <v>947</v>
      </c>
    </row>
    <row r="370" spans="5:8">
      <c r="E370" s="51"/>
      <c r="F370" s="51" t="s">
        <v>443</v>
      </c>
      <c r="G370" s="78" t="s">
        <v>774</v>
      </c>
      <c r="H370" s="84" t="s">
        <v>947</v>
      </c>
    </row>
    <row r="371" spans="5:8">
      <c r="E371" s="51"/>
      <c r="F371" s="51"/>
      <c r="G371" s="82" t="s">
        <v>775</v>
      </c>
      <c r="H371" s="84" t="s">
        <v>947</v>
      </c>
    </row>
    <row r="372" spans="5:8">
      <c r="E372" s="51"/>
      <c r="F372" s="51"/>
      <c r="G372" s="82" t="s">
        <v>776</v>
      </c>
      <c r="H372" s="84" t="s">
        <v>947</v>
      </c>
    </row>
    <row r="373" spans="5:8" ht="14.25" thickBot="1">
      <c r="E373" s="51"/>
      <c r="F373" s="51"/>
      <c r="G373" s="83" t="s">
        <v>777</v>
      </c>
      <c r="H373" s="84" t="s">
        <v>947</v>
      </c>
    </row>
    <row r="374" spans="5:8">
      <c r="E374" s="51"/>
      <c r="F374" s="51" t="s">
        <v>445</v>
      </c>
      <c r="G374" s="78" t="s">
        <v>778</v>
      </c>
      <c r="H374" s="84" t="s">
        <v>947</v>
      </c>
    </row>
    <row r="375" spans="5:8">
      <c r="E375" s="51"/>
      <c r="F375" s="51"/>
      <c r="G375" s="82" t="s">
        <v>779</v>
      </c>
      <c r="H375" s="84" t="s">
        <v>947</v>
      </c>
    </row>
    <row r="376" spans="5:8">
      <c r="E376" s="51"/>
      <c r="F376" s="51"/>
      <c r="G376" s="82" t="s">
        <v>780</v>
      </c>
      <c r="H376" s="84" t="s">
        <v>947</v>
      </c>
    </row>
    <row r="377" spans="5:8">
      <c r="E377" s="51"/>
      <c r="F377" s="51"/>
      <c r="G377" s="82" t="s">
        <v>781</v>
      </c>
      <c r="H377" s="84" t="s">
        <v>947</v>
      </c>
    </row>
    <row r="378" spans="5:8">
      <c r="E378" s="51"/>
      <c r="F378" s="51"/>
      <c r="G378" s="82" t="s">
        <v>782</v>
      </c>
      <c r="H378" s="84" t="s">
        <v>947</v>
      </c>
    </row>
    <row r="379" spans="5:8" ht="14.25" thickBot="1">
      <c r="E379" s="51"/>
      <c r="F379" s="51"/>
      <c r="G379" s="83" t="s">
        <v>783</v>
      </c>
      <c r="H379" s="84" t="s">
        <v>947</v>
      </c>
    </row>
    <row r="380" spans="5:8">
      <c r="E380" s="51"/>
      <c r="F380" s="51" t="s">
        <v>447</v>
      </c>
      <c r="G380" s="78" t="s">
        <v>784</v>
      </c>
      <c r="H380" s="84" t="s">
        <v>947</v>
      </c>
    </row>
    <row r="381" spans="5:8">
      <c r="E381" s="51"/>
      <c r="F381" s="51"/>
      <c r="G381" s="82" t="s">
        <v>785</v>
      </c>
      <c r="H381" s="84" t="s">
        <v>947</v>
      </c>
    </row>
    <row r="382" spans="5:8" ht="14.25" thickBot="1">
      <c r="E382" s="51"/>
      <c r="F382" s="51"/>
      <c r="G382" s="83" t="s">
        <v>786</v>
      </c>
      <c r="H382" s="84" t="s">
        <v>947</v>
      </c>
    </row>
    <row r="383" spans="5:8">
      <c r="E383" s="51"/>
      <c r="F383" s="51" t="s">
        <v>449</v>
      </c>
      <c r="G383" s="78" t="s">
        <v>787</v>
      </c>
      <c r="H383" s="84" t="s">
        <v>947</v>
      </c>
    </row>
    <row r="384" spans="5:8">
      <c r="E384" s="51"/>
      <c r="F384" s="51"/>
      <c r="G384" s="82" t="s">
        <v>788</v>
      </c>
      <c r="H384" s="84" t="s">
        <v>947</v>
      </c>
    </row>
    <row r="385" spans="5:8">
      <c r="E385" s="51"/>
      <c r="F385" s="51"/>
      <c r="G385" s="82" t="s">
        <v>789</v>
      </c>
      <c r="H385" s="84" t="s">
        <v>947</v>
      </c>
    </row>
    <row r="386" spans="5:8">
      <c r="E386" s="51"/>
      <c r="F386" s="51"/>
      <c r="G386" s="82" t="s">
        <v>790</v>
      </c>
      <c r="H386" s="84" t="s">
        <v>947</v>
      </c>
    </row>
    <row r="387" spans="5:8" ht="14.25" thickBot="1">
      <c r="E387" s="51"/>
      <c r="F387" s="51"/>
      <c r="G387" s="83" t="s">
        <v>791</v>
      </c>
      <c r="H387" s="84" t="s">
        <v>947</v>
      </c>
    </row>
    <row r="388" spans="5:8">
      <c r="E388" s="51"/>
      <c r="F388" s="51" t="s">
        <v>451</v>
      </c>
      <c r="G388" s="78" t="s">
        <v>792</v>
      </c>
      <c r="H388" s="84" t="s">
        <v>947</v>
      </c>
    </row>
    <row r="389" spans="5:8">
      <c r="E389" s="51"/>
      <c r="F389" s="51"/>
      <c r="G389" s="82" t="s">
        <v>793</v>
      </c>
      <c r="H389" s="84" t="s">
        <v>947</v>
      </c>
    </row>
    <row r="390" spans="5:8">
      <c r="E390" s="51"/>
      <c r="F390" s="51"/>
      <c r="G390" s="82" t="s">
        <v>794</v>
      </c>
      <c r="H390" s="84" t="s">
        <v>947</v>
      </c>
    </row>
    <row r="391" spans="5:8">
      <c r="E391" s="51"/>
      <c r="F391" s="51"/>
      <c r="G391" s="82" t="s">
        <v>795</v>
      </c>
      <c r="H391" s="84" t="s">
        <v>947</v>
      </c>
    </row>
    <row r="392" spans="5:8">
      <c r="E392" s="51"/>
      <c r="F392" s="51"/>
      <c r="G392" s="82" t="s">
        <v>796</v>
      </c>
      <c r="H392" s="84" t="s">
        <v>947</v>
      </c>
    </row>
    <row r="393" spans="5:8">
      <c r="E393" s="51"/>
      <c r="F393" s="51"/>
      <c r="G393" s="82" t="s">
        <v>797</v>
      </c>
      <c r="H393" s="84" t="s">
        <v>947</v>
      </c>
    </row>
    <row r="394" spans="5:8" ht="14.25" thickBot="1">
      <c r="E394" s="51"/>
      <c r="F394" s="51"/>
      <c r="G394" s="83" t="s">
        <v>798</v>
      </c>
      <c r="H394" s="84" t="s">
        <v>947</v>
      </c>
    </row>
    <row r="395" spans="5:8">
      <c r="E395" s="51"/>
      <c r="F395" s="51" t="s">
        <v>453</v>
      </c>
      <c r="G395" s="78" t="s">
        <v>799</v>
      </c>
      <c r="H395" s="84" t="s">
        <v>947</v>
      </c>
    </row>
    <row r="396" spans="5:8">
      <c r="E396" s="51"/>
      <c r="F396" s="51"/>
      <c r="G396" s="82" t="s">
        <v>800</v>
      </c>
      <c r="H396" s="84" t="s">
        <v>947</v>
      </c>
    </row>
    <row r="397" spans="5:8" ht="14.25" thickBot="1">
      <c r="E397" s="51"/>
      <c r="F397" s="51"/>
      <c r="G397" s="83" t="s">
        <v>801</v>
      </c>
      <c r="H397" s="84" t="s">
        <v>947</v>
      </c>
    </row>
    <row r="398" spans="5:8">
      <c r="E398" s="51"/>
      <c r="F398" s="51" t="s">
        <v>455</v>
      </c>
      <c r="G398" s="78" t="s">
        <v>802</v>
      </c>
      <c r="H398" s="84" t="s">
        <v>947</v>
      </c>
    </row>
    <row r="399" spans="5:8">
      <c r="E399" s="51"/>
      <c r="F399" s="51"/>
      <c r="G399" s="82" t="s">
        <v>803</v>
      </c>
      <c r="H399" s="84" t="s">
        <v>947</v>
      </c>
    </row>
    <row r="400" spans="5:8">
      <c r="E400" s="51"/>
      <c r="F400" s="51"/>
      <c r="G400" s="82" t="s">
        <v>804</v>
      </c>
      <c r="H400" s="84" t="s">
        <v>947</v>
      </c>
    </row>
    <row r="401" spans="5:8">
      <c r="E401" s="51"/>
      <c r="F401" s="51"/>
      <c r="G401" s="82" t="s">
        <v>805</v>
      </c>
      <c r="H401" s="84" t="s">
        <v>947</v>
      </c>
    </row>
    <row r="402" spans="5:8">
      <c r="E402" s="51"/>
      <c r="F402" s="51"/>
      <c r="G402" s="82" t="s">
        <v>806</v>
      </c>
      <c r="H402" s="84" t="s">
        <v>947</v>
      </c>
    </row>
    <row r="403" spans="5:8">
      <c r="E403" s="51"/>
      <c r="F403" s="51"/>
      <c r="G403" s="82" t="s">
        <v>807</v>
      </c>
      <c r="H403" s="84" t="s">
        <v>947</v>
      </c>
    </row>
    <row r="404" spans="5:8">
      <c r="E404" s="51"/>
      <c r="F404" s="51"/>
      <c r="G404" s="82" t="s">
        <v>808</v>
      </c>
      <c r="H404" s="84" t="s">
        <v>947</v>
      </c>
    </row>
    <row r="405" spans="5:8">
      <c r="E405" s="51"/>
      <c r="F405" s="51"/>
      <c r="G405" s="82" t="s">
        <v>809</v>
      </c>
      <c r="H405" s="84" t="s">
        <v>947</v>
      </c>
    </row>
    <row r="406" spans="5:8">
      <c r="E406" s="51"/>
      <c r="F406" s="51"/>
      <c r="G406" s="82" t="s">
        <v>810</v>
      </c>
      <c r="H406" s="84" t="s">
        <v>947</v>
      </c>
    </row>
    <row r="407" spans="5:8" ht="14.25" thickBot="1">
      <c r="E407" s="51"/>
      <c r="F407" s="51"/>
      <c r="G407" s="83" t="s">
        <v>811</v>
      </c>
      <c r="H407" s="84" t="s">
        <v>947</v>
      </c>
    </row>
    <row r="408" spans="5:8">
      <c r="E408" s="51"/>
      <c r="F408" s="51" t="s">
        <v>457</v>
      </c>
      <c r="G408" s="78" t="s">
        <v>812</v>
      </c>
      <c r="H408" s="84" t="s">
        <v>947</v>
      </c>
    </row>
    <row r="409" spans="5:8" ht="14.25" thickBot="1">
      <c r="E409" s="51"/>
      <c r="F409" s="51"/>
      <c r="G409" s="83" t="s">
        <v>813</v>
      </c>
      <c r="H409" s="84" t="s">
        <v>947</v>
      </c>
    </row>
    <row r="410" spans="5:8">
      <c r="E410" s="51"/>
      <c r="F410" s="51" t="s">
        <v>459</v>
      </c>
      <c r="G410" s="78" t="s">
        <v>814</v>
      </c>
      <c r="H410" s="84" t="s">
        <v>947</v>
      </c>
    </row>
    <row r="411" spans="5:8">
      <c r="E411" s="51"/>
      <c r="F411" s="51"/>
      <c r="G411" s="82" t="s">
        <v>815</v>
      </c>
      <c r="H411" s="84" t="s">
        <v>947</v>
      </c>
    </row>
    <row r="412" spans="5:8">
      <c r="E412" s="51"/>
      <c r="F412" s="51"/>
      <c r="G412" s="82" t="s">
        <v>816</v>
      </c>
      <c r="H412" s="84" t="s">
        <v>947</v>
      </c>
    </row>
    <row r="413" spans="5:8">
      <c r="E413" s="51"/>
      <c r="F413" s="51"/>
      <c r="G413" s="82" t="s">
        <v>817</v>
      </c>
      <c r="H413" s="84" t="s">
        <v>947</v>
      </c>
    </row>
    <row r="414" spans="5:8">
      <c r="E414" s="51"/>
      <c r="F414" s="51"/>
      <c r="G414" s="82" t="s">
        <v>818</v>
      </c>
      <c r="H414" s="84" t="s">
        <v>947</v>
      </c>
    </row>
    <row r="415" spans="5:8">
      <c r="E415" s="51"/>
      <c r="F415" s="51"/>
      <c r="G415" s="82" t="s">
        <v>819</v>
      </c>
      <c r="H415" s="84" t="s">
        <v>947</v>
      </c>
    </row>
    <row r="416" spans="5:8">
      <c r="E416" s="51"/>
      <c r="F416" s="51"/>
      <c r="G416" s="82" t="s">
        <v>820</v>
      </c>
      <c r="H416" s="84" t="s">
        <v>947</v>
      </c>
    </row>
    <row r="417" spans="5:8" ht="14.25" thickBot="1">
      <c r="E417" s="51"/>
      <c r="F417" s="51"/>
      <c r="G417" s="83" t="s">
        <v>821</v>
      </c>
      <c r="H417" s="84" t="s">
        <v>947</v>
      </c>
    </row>
    <row r="418" spans="5:8">
      <c r="E418" s="51"/>
      <c r="F418" s="51" t="s">
        <v>461</v>
      </c>
      <c r="G418" s="78" t="s">
        <v>822</v>
      </c>
      <c r="H418" s="84" t="s">
        <v>947</v>
      </c>
    </row>
    <row r="419" spans="5:8">
      <c r="E419" s="51"/>
      <c r="F419" s="51"/>
      <c r="G419" s="82" t="s">
        <v>823</v>
      </c>
      <c r="H419" s="84" t="s">
        <v>947</v>
      </c>
    </row>
    <row r="420" spans="5:8">
      <c r="E420" s="51"/>
      <c r="F420" s="51"/>
      <c r="G420" s="82" t="s">
        <v>824</v>
      </c>
      <c r="H420" s="84" t="s">
        <v>947</v>
      </c>
    </row>
    <row r="421" spans="5:8">
      <c r="E421" s="51"/>
      <c r="F421" s="51"/>
      <c r="G421" s="82" t="s">
        <v>825</v>
      </c>
      <c r="H421" s="84" t="s">
        <v>947</v>
      </c>
    </row>
    <row r="422" spans="5:8" ht="14.25" thickBot="1">
      <c r="E422" s="51"/>
      <c r="F422" s="51"/>
      <c r="G422" s="83" t="s">
        <v>826</v>
      </c>
      <c r="H422" s="84" t="s">
        <v>947</v>
      </c>
    </row>
    <row r="423" spans="5:8">
      <c r="E423" s="51"/>
      <c r="F423" s="51" t="s">
        <v>463</v>
      </c>
      <c r="G423" s="78" t="s">
        <v>827</v>
      </c>
      <c r="H423" s="84" t="s">
        <v>947</v>
      </c>
    </row>
    <row r="424" spans="5:8">
      <c r="E424" s="51"/>
      <c r="F424" s="51"/>
      <c r="G424" s="82" t="s">
        <v>828</v>
      </c>
      <c r="H424" s="84" t="s">
        <v>947</v>
      </c>
    </row>
    <row r="425" spans="5:8">
      <c r="E425" s="51"/>
      <c r="F425" s="51"/>
      <c r="G425" s="82" t="s">
        <v>829</v>
      </c>
      <c r="H425" s="84" t="s">
        <v>947</v>
      </c>
    </row>
    <row r="426" spans="5:8">
      <c r="E426" s="51"/>
      <c r="F426" s="51"/>
      <c r="G426" s="82" t="s">
        <v>830</v>
      </c>
      <c r="H426" s="84" t="s">
        <v>947</v>
      </c>
    </row>
    <row r="427" spans="5:8">
      <c r="E427" s="51"/>
      <c r="F427" s="51"/>
      <c r="G427" s="82" t="s">
        <v>831</v>
      </c>
      <c r="H427" s="84" t="s">
        <v>947</v>
      </c>
    </row>
    <row r="428" spans="5:8">
      <c r="E428" s="51"/>
      <c r="F428" s="51"/>
      <c r="G428" s="82" t="s">
        <v>832</v>
      </c>
      <c r="H428" s="84" t="s">
        <v>947</v>
      </c>
    </row>
    <row r="429" spans="5:8">
      <c r="E429" s="51"/>
      <c r="F429" s="51"/>
      <c r="G429" s="82" t="s">
        <v>833</v>
      </c>
      <c r="H429" s="84" t="s">
        <v>947</v>
      </c>
    </row>
    <row r="430" spans="5:8">
      <c r="E430" s="51"/>
      <c r="F430" s="51"/>
      <c r="G430" s="82" t="s">
        <v>834</v>
      </c>
      <c r="H430" s="84" t="s">
        <v>947</v>
      </c>
    </row>
    <row r="431" spans="5:8" ht="14.25" thickBot="1">
      <c r="E431" s="51"/>
      <c r="F431" s="51"/>
      <c r="G431" s="83" t="s">
        <v>835</v>
      </c>
      <c r="H431" s="84" t="s">
        <v>947</v>
      </c>
    </row>
    <row r="432" spans="5:8">
      <c r="E432" s="51"/>
      <c r="F432" s="51" t="s">
        <v>465</v>
      </c>
      <c r="G432" s="78" t="s">
        <v>836</v>
      </c>
      <c r="H432" s="84" t="s">
        <v>947</v>
      </c>
    </row>
    <row r="433" spans="5:8">
      <c r="E433" s="51"/>
      <c r="F433" s="51"/>
      <c r="G433" s="82" t="s">
        <v>837</v>
      </c>
      <c r="H433" s="84" t="s">
        <v>947</v>
      </c>
    </row>
    <row r="434" spans="5:8" ht="14.25" thickBot="1">
      <c r="E434" s="51"/>
      <c r="F434" s="51"/>
      <c r="G434" s="83" t="s">
        <v>838</v>
      </c>
      <c r="H434" s="84" t="s">
        <v>947</v>
      </c>
    </row>
    <row r="435" spans="5:8">
      <c r="E435" s="51"/>
      <c r="F435" s="51" t="s">
        <v>467</v>
      </c>
      <c r="G435" s="78" t="s">
        <v>839</v>
      </c>
      <c r="H435" s="84" t="s">
        <v>947</v>
      </c>
    </row>
    <row r="436" spans="5:8">
      <c r="E436" s="51"/>
      <c r="F436" s="51"/>
      <c r="G436" s="82" t="s">
        <v>840</v>
      </c>
      <c r="H436" s="84" t="s">
        <v>947</v>
      </c>
    </row>
    <row r="437" spans="5:8">
      <c r="E437" s="51"/>
      <c r="F437" s="51"/>
      <c r="G437" s="82" t="s">
        <v>841</v>
      </c>
      <c r="H437" s="84" t="s">
        <v>947</v>
      </c>
    </row>
    <row r="438" spans="5:8">
      <c r="E438" s="51"/>
      <c r="F438" s="51"/>
      <c r="G438" s="82" t="s">
        <v>842</v>
      </c>
      <c r="H438" s="84" t="s">
        <v>947</v>
      </c>
    </row>
    <row r="439" spans="5:8">
      <c r="E439" s="51"/>
      <c r="F439" s="51"/>
      <c r="G439" s="82" t="s">
        <v>843</v>
      </c>
      <c r="H439" s="84" t="s">
        <v>947</v>
      </c>
    </row>
    <row r="440" spans="5:8">
      <c r="E440" s="51"/>
      <c r="F440" s="51"/>
      <c r="G440" s="82" t="s">
        <v>844</v>
      </c>
      <c r="H440" s="84" t="s">
        <v>947</v>
      </c>
    </row>
    <row r="441" spans="5:8" ht="14.25" thickBot="1">
      <c r="E441" s="51"/>
      <c r="F441" s="51"/>
      <c r="G441" s="83" t="s">
        <v>845</v>
      </c>
      <c r="H441" s="84" t="s">
        <v>947</v>
      </c>
    </row>
    <row r="442" spans="5:8">
      <c r="E442" s="51"/>
      <c r="F442" s="51" t="s">
        <v>469</v>
      </c>
      <c r="G442" s="78" t="s">
        <v>846</v>
      </c>
      <c r="H442" s="84" t="s">
        <v>947</v>
      </c>
    </row>
    <row r="443" spans="5:8">
      <c r="E443" s="51"/>
      <c r="F443" s="51"/>
      <c r="G443" s="82" t="s">
        <v>847</v>
      </c>
      <c r="H443" s="84" t="s">
        <v>947</v>
      </c>
    </row>
    <row r="444" spans="5:8">
      <c r="E444" s="51"/>
      <c r="F444" s="51"/>
      <c r="G444" s="82" t="s">
        <v>848</v>
      </c>
      <c r="H444" s="84" t="s">
        <v>947</v>
      </c>
    </row>
    <row r="445" spans="5:8">
      <c r="E445" s="51"/>
      <c r="F445" s="51"/>
      <c r="G445" s="82" t="s">
        <v>849</v>
      </c>
      <c r="H445" s="84" t="s">
        <v>947</v>
      </c>
    </row>
    <row r="446" spans="5:8">
      <c r="E446" s="51"/>
      <c r="F446" s="51"/>
      <c r="G446" s="82" t="s">
        <v>850</v>
      </c>
      <c r="H446" s="84" t="s">
        <v>947</v>
      </c>
    </row>
    <row r="447" spans="5:8">
      <c r="E447" s="51"/>
      <c r="F447" s="51"/>
      <c r="G447" s="82" t="s">
        <v>851</v>
      </c>
      <c r="H447" s="84" t="s">
        <v>947</v>
      </c>
    </row>
    <row r="448" spans="5:8">
      <c r="E448" s="51"/>
      <c r="F448" s="51"/>
      <c r="G448" s="82" t="s">
        <v>852</v>
      </c>
      <c r="H448" s="84" t="s">
        <v>947</v>
      </c>
    </row>
    <row r="449" spans="5:8" ht="14.25" thickBot="1">
      <c r="E449" s="51"/>
      <c r="F449" s="51"/>
      <c r="G449" s="83" t="s">
        <v>853</v>
      </c>
      <c r="H449" s="84" t="s">
        <v>947</v>
      </c>
    </row>
    <row r="450" spans="5:8">
      <c r="E450" s="51"/>
      <c r="F450" s="51" t="s">
        <v>471</v>
      </c>
      <c r="G450" s="78" t="s">
        <v>854</v>
      </c>
      <c r="H450" s="84" t="s">
        <v>947</v>
      </c>
    </row>
    <row r="451" spans="5:8">
      <c r="E451" s="51"/>
      <c r="F451" s="51"/>
      <c r="G451" s="82" t="s">
        <v>855</v>
      </c>
      <c r="H451" s="84" t="s">
        <v>947</v>
      </c>
    </row>
    <row r="452" spans="5:8">
      <c r="E452" s="51"/>
      <c r="F452" s="51"/>
      <c r="G452" s="82" t="s">
        <v>856</v>
      </c>
      <c r="H452" s="84" t="s">
        <v>947</v>
      </c>
    </row>
    <row r="453" spans="5:8">
      <c r="E453" s="51"/>
      <c r="F453" s="51"/>
      <c r="G453" s="82" t="s">
        <v>857</v>
      </c>
      <c r="H453" s="84" t="s">
        <v>947</v>
      </c>
    </row>
    <row r="454" spans="5:8">
      <c r="E454" s="51"/>
      <c r="F454" s="51"/>
      <c r="G454" s="82" t="s">
        <v>858</v>
      </c>
      <c r="H454" s="84" t="s">
        <v>947</v>
      </c>
    </row>
    <row r="455" spans="5:8">
      <c r="E455" s="51"/>
      <c r="F455" s="51"/>
      <c r="G455" s="82" t="s">
        <v>859</v>
      </c>
      <c r="H455" s="84" t="s">
        <v>947</v>
      </c>
    </row>
    <row r="456" spans="5:8">
      <c r="E456" s="51"/>
      <c r="F456" s="51"/>
      <c r="G456" s="82" t="s">
        <v>860</v>
      </c>
      <c r="H456" s="84" t="s">
        <v>947</v>
      </c>
    </row>
    <row r="457" spans="5:8" ht="14.25" thickBot="1">
      <c r="E457" s="51"/>
      <c r="F457" s="51"/>
      <c r="G457" s="83" t="s">
        <v>861</v>
      </c>
      <c r="H457" s="84" t="s">
        <v>947</v>
      </c>
    </row>
    <row r="458" spans="5:8">
      <c r="E458" s="51"/>
      <c r="F458" s="51" t="s">
        <v>473</v>
      </c>
      <c r="G458" s="78" t="s">
        <v>862</v>
      </c>
      <c r="H458" s="84" t="s">
        <v>947</v>
      </c>
    </row>
    <row r="459" spans="5:8">
      <c r="E459" s="51"/>
      <c r="F459" s="51"/>
      <c r="G459" s="82" t="s">
        <v>863</v>
      </c>
      <c r="H459" s="84" t="s">
        <v>947</v>
      </c>
    </row>
    <row r="460" spans="5:8">
      <c r="E460" s="51"/>
      <c r="F460" s="51"/>
      <c r="G460" s="82" t="s">
        <v>864</v>
      </c>
      <c r="H460" s="84" t="s">
        <v>947</v>
      </c>
    </row>
    <row r="461" spans="5:8">
      <c r="E461" s="51"/>
      <c r="F461" s="51"/>
      <c r="G461" s="82" t="s">
        <v>865</v>
      </c>
      <c r="H461" s="84" t="s">
        <v>947</v>
      </c>
    </row>
    <row r="462" spans="5:8">
      <c r="E462" s="51"/>
      <c r="F462" s="51"/>
      <c r="G462" s="82" t="s">
        <v>866</v>
      </c>
      <c r="H462" s="84" t="s">
        <v>947</v>
      </c>
    </row>
    <row r="463" spans="5:8">
      <c r="E463" s="51"/>
      <c r="F463" s="51"/>
      <c r="G463" s="82" t="s">
        <v>867</v>
      </c>
      <c r="H463" s="84" t="s">
        <v>947</v>
      </c>
    </row>
    <row r="464" spans="5:8">
      <c r="E464" s="51"/>
      <c r="F464" s="51"/>
      <c r="G464" s="82" t="s">
        <v>868</v>
      </c>
      <c r="H464" s="84" t="s">
        <v>947</v>
      </c>
    </row>
    <row r="465" spans="5:8">
      <c r="E465" s="51"/>
      <c r="F465" s="51"/>
      <c r="G465" s="82" t="s">
        <v>869</v>
      </c>
      <c r="H465" s="84" t="s">
        <v>947</v>
      </c>
    </row>
    <row r="466" spans="5:8">
      <c r="E466" s="51"/>
      <c r="F466" s="51"/>
      <c r="G466" s="82" t="s">
        <v>870</v>
      </c>
      <c r="H466" s="84" t="s">
        <v>947</v>
      </c>
    </row>
    <row r="467" spans="5:8" ht="14.25" thickBot="1">
      <c r="E467" s="51"/>
      <c r="F467" s="51"/>
      <c r="G467" s="83" t="s">
        <v>871</v>
      </c>
      <c r="H467" s="84" t="s">
        <v>947</v>
      </c>
    </row>
    <row r="468" spans="5:8">
      <c r="E468" s="51"/>
      <c r="F468" s="51" t="s">
        <v>475</v>
      </c>
      <c r="G468" s="78" t="s">
        <v>872</v>
      </c>
      <c r="H468" s="84" t="s">
        <v>947</v>
      </c>
    </row>
    <row r="469" spans="5:8">
      <c r="E469" s="51"/>
      <c r="F469" s="51"/>
      <c r="G469" s="82" t="s">
        <v>873</v>
      </c>
      <c r="H469" s="84" t="s">
        <v>947</v>
      </c>
    </row>
    <row r="470" spans="5:8">
      <c r="E470" s="51"/>
      <c r="F470" s="51"/>
      <c r="G470" s="82" t="s">
        <v>874</v>
      </c>
      <c r="H470" s="84" t="s">
        <v>947</v>
      </c>
    </row>
    <row r="471" spans="5:8">
      <c r="E471" s="51"/>
      <c r="F471" s="51"/>
      <c r="G471" s="82" t="s">
        <v>875</v>
      </c>
      <c r="H471" s="84" t="s">
        <v>947</v>
      </c>
    </row>
    <row r="472" spans="5:8">
      <c r="E472" s="51"/>
      <c r="F472" s="51"/>
      <c r="G472" s="82" t="s">
        <v>876</v>
      </c>
      <c r="H472" s="84" t="s">
        <v>947</v>
      </c>
    </row>
    <row r="473" spans="5:8" ht="14.25" thickBot="1">
      <c r="E473" s="51"/>
      <c r="F473" s="51"/>
      <c r="G473" s="83" t="s">
        <v>877</v>
      </c>
      <c r="H473" s="84" t="s">
        <v>947</v>
      </c>
    </row>
    <row r="474" spans="5:8">
      <c r="E474" s="51"/>
      <c r="F474" s="51" t="s">
        <v>477</v>
      </c>
      <c r="G474" s="78" t="s">
        <v>878</v>
      </c>
      <c r="H474" s="84" t="s">
        <v>947</v>
      </c>
    </row>
    <row r="475" spans="5:8">
      <c r="E475" s="51"/>
      <c r="F475" s="51"/>
      <c r="G475" s="82" t="s">
        <v>879</v>
      </c>
      <c r="H475" s="84" t="s">
        <v>947</v>
      </c>
    </row>
    <row r="476" spans="5:8">
      <c r="E476" s="51"/>
      <c r="F476" s="51"/>
      <c r="G476" s="82" t="s">
        <v>880</v>
      </c>
      <c r="H476" s="84" t="s">
        <v>947</v>
      </c>
    </row>
    <row r="477" spans="5:8">
      <c r="E477" s="51"/>
      <c r="F477" s="51"/>
      <c r="G477" s="82" t="s">
        <v>881</v>
      </c>
      <c r="H477" s="84" t="s">
        <v>947</v>
      </c>
    </row>
    <row r="478" spans="5:8">
      <c r="E478" s="51"/>
      <c r="F478" s="51"/>
      <c r="G478" s="82" t="s">
        <v>882</v>
      </c>
      <c r="H478" s="84" t="s">
        <v>947</v>
      </c>
    </row>
    <row r="479" spans="5:8">
      <c r="E479" s="51"/>
      <c r="F479" s="51"/>
      <c r="G479" s="82" t="s">
        <v>883</v>
      </c>
      <c r="H479" s="84" t="s">
        <v>947</v>
      </c>
    </row>
    <row r="480" spans="5:8" ht="14.25" thickBot="1">
      <c r="E480" s="51"/>
      <c r="F480" s="51"/>
      <c r="G480" s="83" t="s">
        <v>884</v>
      </c>
      <c r="H480" s="84" t="s">
        <v>947</v>
      </c>
    </row>
    <row r="481" spans="5:8">
      <c r="E481" s="51"/>
      <c r="F481" s="51" t="s">
        <v>479</v>
      </c>
      <c r="G481" s="78" t="s">
        <v>885</v>
      </c>
      <c r="H481" s="84" t="s">
        <v>947</v>
      </c>
    </row>
    <row r="482" spans="5:8">
      <c r="E482" s="51"/>
      <c r="F482" s="51"/>
      <c r="G482" s="82" t="s">
        <v>886</v>
      </c>
      <c r="H482" s="84" t="s">
        <v>947</v>
      </c>
    </row>
    <row r="483" spans="5:8">
      <c r="E483" s="51"/>
      <c r="F483" s="51"/>
      <c r="G483" s="82" t="s">
        <v>887</v>
      </c>
      <c r="H483" s="84" t="s">
        <v>947</v>
      </c>
    </row>
    <row r="484" spans="5:8" ht="14.25" thickBot="1">
      <c r="E484" s="51"/>
      <c r="F484" s="51"/>
      <c r="G484" s="83" t="s">
        <v>888</v>
      </c>
      <c r="H484" s="84" t="s">
        <v>947</v>
      </c>
    </row>
    <row r="485" spans="5:8">
      <c r="E485" s="51"/>
      <c r="F485" s="51" t="s">
        <v>481</v>
      </c>
      <c r="G485" s="78" t="s">
        <v>889</v>
      </c>
      <c r="H485" s="84" t="s">
        <v>947</v>
      </c>
    </row>
    <row r="486" spans="5:8">
      <c r="E486" s="51"/>
      <c r="F486" s="51"/>
      <c r="G486" s="82" t="s">
        <v>890</v>
      </c>
      <c r="H486" s="84" t="s">
        <v>947</v>
      </c>
    </row>
    <row r="487" spans="5:8">
      <c r="E487" s="51"/>
      <c r="F487" s="51"/>
      <c r="G487" s="82" t="s">
        <v>891</v>
      </c>
      <c r="H487" s="84" t="s">
        <v>947</v>
      </c>
    </row>
    <row r="488" spans="5:8">
      <c r="E488" s="51"/>
      <c r="F488" s="51"/>
      <c r="G488" s="82" t="s">
        <v>892</v>
      </c>
      <c r="H488" s="84" t="s">
        <v>947</v>
      </c>
    </row>
    <row r="489" spans="5:8">
      <c r="E489" s="51"/>
      <c r="F489" s="51"/>
      <c r="G489" s="82" t="s">
        <v>893</v>
      </c>
      <c r="H489" s="84" t="s">
        <v>947</v>
      </c>
    </row>
    <row r="490" spans="5:8">
      <c r="E490" s="51"/>
      <c r="F490" s="51"/>
      <c r="G490" s="82" t="s">
        <v>894</v>
      </c>
      <c r="H490" s="84" t="s">
        <v>947</v>
      </c>
    </row>
    <row r="491" spans="5:8" ht="14.25" thickBot="1">
      <c r="E491" s="51"/>
      <c r="F491" s="51"/>
      <c r="G491" s="83" t="s">
        <v>895</v>
      </c>
      <c r="H491" s="84" t="s">
        <v>947</v>
      </c>
    </row>
    <row r="492" spans="5:8">
      <c r="E492" s="51"/>
      <c r="F492" s="51" t="s">
        <v>483</v>
      </c>
      <c r="G492" s="78" t="s">
        <v>896</v>
      </c>
      <c r="H492" s="84" t="s">
        <v>947</v>
      </c>
    </row>
    <row r="493" spans="5:8">
      <c r="E493" s="51"/>
      <c r="F493" s="51"/>
      <c r="G493" s="82" t="s">
        <v>897</v>
      </c>
      <c r="H493" s="84" t="s">
        <v>947</v>
      </c>
    </row>
    <row r="494" spans="5:8" ht="14.25" thickBot="1">
      <c r="E494" s="51"/>
      <c r="F494" s="51"/>
      <c r="G494" s="83" t="s">
        <v>898</v>
      </c>
      <c r="H494" s="84" t="s">
        <v>947</v>
      </c>
    </row>
    <row r="495" spans="5:8">
      <c r="E495" s="51"/>
      <c r="F495" s="51" t="s">
        <v>485</v>
      </c>
      <c r="G495" s="78" t="s">
        <v>899</v>
      </c>
      <c r="H495" s="84" t="s">
        <v>947</v>
      </c>
    </row>
    <row r="496" spans="5:8">
      <c r="E496" s="51"/>
      <c r="F496" s="51"/>
      <c r="G496" s="82" t="s">
        <v>900</v>
      </c>
      <c r="H496" s="84" t="s">
        <v>947</v>
      </c>
    </row>
    <row r="497" spans="5:8" ht="14.25" thickBot="1">
      <c r="E497" s="51"/>
      <c r="F497" s="51"/>
      <c r="G497" s="83" t="s">
        <v>901</v>
      </c>
      <c r="H497" s="84" t="s">
        <v>947</v>
      </c>
    </row>
    <row r="498" spans="5:8">
      <c r="E498" s="51"/>
      <c r="F498" s="51" t="s">
        <v>487</v>
      </c>
      <c r="G498" s="78" t="s">
        <v>902</v>
      </c>
      <c r="H498" s="84" t="s">
        <v>947</v>
      </c>
    </row>
    <row r="499" spans="5:8">
      <c r="E499" s="51"/>
      <c r="F499" s="51"/>
      <c r="G499" s="82" t="s">
        <v>903</v>
      </c>
      <c r="H499" s="84" t="s">
        <v>947</v>
      </c>
    </row>
    <row r="500" spans="5:8">
      <c r="E500" s="51"/>
      <c r="F500" s="51"/>
      <c r="G500" s="82" t="s">
        <v>904</v>
      </c>
      <c r="H500" s="84" t="s">
        <v>947</v>
      </c>
    </row>
    <row r="501" spans="5:8" ht="14.25" thickBot="1">
      <c r="E501" s="51"/>
      <c r="F501" s="51"/>
      <c r="G501" s="83" t="s">
        <v>905</v>
      </c>
      <c r="H501" s="84" t="s">
        <v>947</v>
      </c>
    </row>
    <row r="502" spans="5:8">
      <c r="E502" s="51"/>
      <c r="F502" s="51" t="s">
        <v>489</v>
      </c>
      <c r="G502" s="78" t="s">
        <v>906</v>
      </c>
      <c r="H502" s="84" t="s">
        <v>947</v>
      </c>
    </row>
    <row r="503" spans="5:8" ht="14.25" thickBot="1">
      <c r="E503" s="51"/>
      <c r="F503" s="51"/>
      <c r="G503" s="83" t="s">
        <v>907</v>
      </c>
      <c r="H503" s="84" t="s">
        <v>947</v>
      </c>
    </row>
    <row r="504" spans="5:8">
      <c r="E504" s="51"/>
      <c r="F504" s="51" t="s">
        <v>491</v>
      </c>
      <c r="G504" s="78" t="s">
        <v>908</v>
      </c>
      <c r="H504" s="84" t="s">
        <v>947</v>
      </c>
    </row>
    <row r="505" spans="5:8">
      <c r="E505" s="51"/>
      <c r="F505" s="51"/>
      <c r="G505" s="82" t="s">
        <v>909</v>
      </c>
      <c r="H505" s="84" t="s">
        <v>947</v>
      </c>
    </row>
    <row r="506" spans="5:8">
      <c r="E506" s="51"/>
      <c r="F506" s="51"/>
      <c r="G506" s="82" t="s">
        <v>910</v>
      </c>
      <c r="H506" s="84" t="s">
        <v>947</v>
      </c>
    </row>
    <row r="507" spans="5:8">
      <c r="E507" s="51"/>
      <c r="F507" s="51"/>
      <c r="G507" s="82" t="s">
        <v>911</v>
      </c>
      <c r="H507" s="84" t="s">
        <v>947</v>
      </c>
    </row>
    <row r="508" spans="5:8" ht="14.25" thickBot="1">
      <c r="E508" s="51"/>
      <c r="F508" s="51"/>
      <c r="G508" s="83" t="s">
        <v>912</v>
      </c>
      <c r="H508" s="84" t="s">
        <v>947</v>
      </c>
    </row>
    <row r="509" spans="5:8">
      <c r="E509" s="51"/>
      <c r="F509" s="51" t="s">
        <v>493</v>
      </c>
      <c r="G509" s="78" t="s">
        <v>913</v>
      </c>
      <c r="H509" s="84" t="s">
        <v>947</v>
      </c>
    </row>
    <row r="510" spans="5:8">
      <c r="E510" s="51"/>
      <c r="F510" s="51"/>
      <c r="G510" s="82" t="s">
        <v>914</v>
      </c>
      <c r="H510" s="84" t="s">
        <v>947</v>
      </c>
    </row>
    <row r="511" spans="5:8" ht="14.25" thickBot="1">
      <c r="E511" s="51"/>
      <c r="F511" s="51"/>
      <c r="G511" s="83" t="s">
        <v>915</v>
      </c>
      <c r="H511" s="84" t="s">
        <v>947</v>
      </c>
    </row>
    <row r="512" spans="5:8">
      <c r="E512" s="51"/>
      <c r="F512" s="51" t="s">
        <v>495</v>
      </c>
      <c r="G512" s="78" t="s">
        <v>916</v>
      </c>
      <c r="H512" s="84" t="s">
        <v>947</v>
      </c>
    </row>
    <row r="513" spans="5:8">
      <c r="E513" s="51"/>
      <c r="F513" s="51"/>
      <c r="G513" s="82" t="s">
        <v>917</v>
      </c>
      <c r="H513" s="84" t="s">
        <v>947</v>
      </c>
    </row>
    <row r="514" spans="5:8">
      <c r="E514" s="51"/>
      <c r="F514" s="51"/>
      <c r="G514" s="82" t="s">
        <v>918</v>
      </c>
      <c r="H514" s="84" t="s">
        <v>947</v>
      </c>
    </row>
    <row r="515" spans="5:8">
      <c r="E515" s="51"/>
      <c r="F515" s="51"/>
      <c r="G515" s="82" t="s">
        <v>919</v>
      </c>
      <c r="H515" s="84" t="s">
        <v>947</v>
      </c>
    </row>
    <row r="516" spans="5:8" ht="14.25" thickBot="1">
      <c r="E516" s="51"/>
      <c r="F516" s="51"/>
      <c r="G516" s="83" t="s">
        <v>920</v>
      </c>
      <c r="H516" s="84" t="s">
        <v>947</v>
      </c>
    </row>
    <row r="517" spans="5:8">
      <c r="E517" s="51"/>
      <c r="F517" s="51" t="s">
        <v>497</v>
      </c>
      <c r="G517" s="78" t="s">
        <v>921</v>
      </c>
      <c r="H517" s="84" t="s">
        <v>947</v>
      </c>
    </row>
    <row r="518" spans="5:8">
      <c r="E518" s="51"/>
      <c r="F518" s="51"/>
      <c r="G518" s="82" t="s">
        <v>922</v>
      </c>
      <c r="H518" s="84" t="s">
        <v>947</v>
      </c>
    </row>
    <row r="519" spans="5:8">
      <c r="E519" s="51"/>
      <c r="F519" s="51"/>
      <c r="G519" s="82" t="s">
        <v>923</v>
      </c>
      <c r="H519" s="84" t="s">
        <v>947</v>
      </c>
    </row>
    <row r="520" spans="5:8">
      <c r="E520" s="51"/>
      <c r="F520" s="51"/>
      <c r="G520" s="82" t="s">
        <v>924</v>
      </c>
      <c r="H520" s="84" t="s">
        <v>947</v>
      </c>
    </row>
    <row r="521" spans="5:8" ht="14.25" thickBot="1">
      <c r="E521" s="51"/>
      <c r="F521" s="51"/>
      <c r="G521" s="83" t="s">
        <v>925</v>
      </c>
      <c r="H521" s="84" t="s">
        <v>947</v>
      </c>
    </row>
    <row r="522" spans="5:8">
      <c r="E522" s="51"/>
      <c r="F522" s="51" t="s">
        <v>499</v>
      </c>
      <c r="G522" s="78" t="s">
        <v>926</v>
      </c>
      <c r="H522" s="84" t="s">
        <v>947</v>
      </c>
    </row>
    <row r="523" spans="5:8">
      <c r="E523" s="51"/>
      <c r="F523" s="51"/>
      <c r="G523" s="82" t="s">
        <v>927</v>
      </c>
      <c r="H523" s="84" t="s">
        <v>947</v>
      </c>
    </row>
    <row r="524" spans="5:8">
      <c r="E524" s="51"/>
      <c r="F524" s="51"/>
      <c r="G524" s="82" t="s">
        <v>928</v>
      </c>
      <c r="H524" s="84" t="s">
        <v>947</v>
      </c>
    </row>
    <row r="525" spans="5:8" ht="14.25" thickBot="1">
      <c r="E525" s="51"/>
      <c r="F525" s="51"/>
      <c r="G525" s="83" t="s">
        <v>929</v>
      </c>
      <c r="H525" s="84" t="s">
        <v>947</v>
      </c>
    </row>
    <row r="526" spans="5:8">
      <c r="E526" s="51"/>
      <c r="F526" s="51" t="s">
        <v>501</v>
      </c>
      <c r="G526" s="78" t="s">
        <v>930</v>
      </c>
      <c r="H526" s="84" t="s">
        <v>947</v>
      </c>
    </row>
    <row r="527" spans="5:8">
      <c r="E527" s="51"/>
      <c r="F527" s="51"/>
      <c r="G527" s="82" t="s">
        <v>931</v>
      </c>
      <c r="H527" s="84" t="s">
        <v>947</v>
      </c>
    </row>
    <row r="528" spans="5:8">
      <c r="E528" s="51"/>
      <c r="F528" s="51"/>
      <c r="G528" s="82" t="s">
        <v>932</v>
      </c>
      <c r="H528" s="84" t="s">
        <v>947</v>
      </c>
    </row>
    <row r="529" spans="5:8" ht="14.25" thickBot="1">
      <c r="E529" s="51"/>
      <c r="F529" s="51"/>
      <c r="G529" s="83" t="s">
        <v>933</v>
      </c>
      <c r="H529" s="84" t="s">
        <v>947</v>
      </c>
    </row>
    <row r="530" spans="5:8">
      <c r="E530" s="51"/>
      <c r="F530" s="51" t="s">
        <v>503</v>
      </c>
      <c r="G530" s="78" t="s">
        <v>934</v>
      </c>
      <c r="H530" s="84" t="s">
        <v>947</v>
      </c>
    </row>
    <row r="531" spans="5:8" ht="14.25" thickBot="1">
      <c r="E531" s="51"/>
      <c r="F531" s="51"/>
      <c r="G531" s="83" t="s">
        <v>935</v>
      </c>
      <c r="H531" s="84" t="s">
        <v>947</v>
      </c>
    </row>
    <row r="532" spans="5:8">
      <c r="E532" s="51"/>
      <c r="F532" s="51" t="s">
        <v>505</v>
      </c>
      <c r="G532" s="78" t="s">
        <v>936</v>
      </c>
      <c r="H532" s="84" t="s">
        <v>947</v>
      </c>
    </row>
    <row r="533" spans="5:8">
      <c r="E533" s="51"/>
      <c r="F533" s="51"/>
      <c r="G533" s="82" t="s">
        <v>937</v>
      </c>
      <c r="H533" s="84" t="s">
        <v>947</v>
      </c>
    </row>
    <row r="534" spans="5:8" ht="14.25" thickBot="1">
      <c r="E534" s="51"/>
      <c r="F534" s="51"/>
      <c r="G534" s="83" t="s">
        <v>938</v>
      </c>
      <c r="H534" s="84" t="s">
        <v>947</v>
      </c>
    </row>
    <row r="535" spans="5:8">
      <c r="E535" s="51"/>
      <c r="F535" s="51" t="s">
        <v>507</v>
      </c>
      <c r="G535" s="78" t="s">
        <v>939</v>
      </c>
      <c r="H535" s="84" t="s">
        <v>947</v>
      </c>
    </row>
    <row r="536" spans="5:8" ht="14.25" thickBot="1">
      <c r="E536" s="51"/>
      <c r="F536" s="51"/>
      <c r="G536" s="83" t="s">
        <v>940</v>
      </c>
      <c r="H536" s="84" t="s">
        <v>947</v>
      </c>
    </row>
    <row r="537" spans="5:8" ht="14.25" thickBot="1">
      <c r="E537" s="51"/>
      <c r="F537" s="51" t="s">
        <v>509</v>
      </c>
      <c r="G537" s="87" t="s">
        <v>941</v>
      </c>
      <c r="H537" s="88" t="s">
        <v>947</v>
      </c>
    </row>
  </sheetData>
  <phoneticPr fontId="65"/>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pageSetUpPr fitToPage="1"/>
  </sheetPr>
  <dimension ref="A1:J50"/>
  <sheetViews>
    <sheetView showGridLines="0" zoomScaleNormal="100" zoomScaleSheetLayoutView="100" workbookViewId="0">
      <pane xSplit="3" ySplit="6" topLeftCell="D7" activePane="bottomRight" state="frozen"/>
      <selection activeCell="B2" sqref="B2:AA2"/>
      <selection pane="topRight" activeCell="B2" sqref="B2:AA2"/>
      <selection pane="bottomLeft" activeCell="B2" sqref="B2:AA2"/>
      <selection pane="bottomRight" activeCell="B2" sqref="B2:AA2"/>
    </sheetView>
  </sheetViews>
  <sheetFormatPr defaultColWidth="9" defaultRowHeight="11.25"/>
  <cols>
    <col min="1" max="1" width="4.625" style="1" customWidth="1"/>
    <col min="2" max="2" width="15.5" style="1" customWidth="1"/>
    <col min="3" max="3" width="21.125" style="1" customWidth="1"/>
    <col min="4" max="4" width="13.625" style="1" customWidth="1"/>
    <col min="5" max="5" width="9" style="1" hidden="1" customWidth="1"/>
    <col min="6" max="6" width="11.125" style="1" bestFit="1" customWidth="1"/>
    <col min="7" max="7" width="9" style="1" customWidth="1"/>
    <col min="8" max="8" width="8.5" style="1" bestFit="1" customWidth="1"/>
    <col min="9" max="9" width="6.875" style="1" bestFit="1" customWidth="1"/>
    <col min="10" max="10" width="9" style="1" customWidth="1"/>
    <col min="11" max="16384" width="9" style="1"/>
  </cols>
  <sheetData>
    <row r="1" spans="1:10" ht="18" customHeight="1">
      <c r="J1" s="21" t="s">
        <v>69</v>
      </c>
    </row>
    <row r="2" spans="1:10" ht="18" customHeight="1">
      <c r="A2" s="6" t="s">
        <v>85</v>
      </c>
      <c r="B2" s="6"/>
      <c r="C2" s="6"/>
    </row>
    <row r="4" spans="1:10" ht="18" customHeight="1">
      <c r="A4" s="1653" t="s">
        <v>65</v>
      </c>
      <c r="B4" s="1653"/>
      <c r="C4" s="1653"/>
      <c r="D4" s="1653" t="s">
        <v>84</v>
      </c>
      <c r="E4" s="1653"/>
      <c r="F4" s="1653"/>
      <c r="G4" s="1653" t="s">
        <v>59</v>
      </c>
      <c r="H4" s="1653"/>
      <c r="I4" s="1653" t="s">
        <v>63</v>
      </c>
      <c r="J4" s="1653"/>
    </row>
    <row r="5" spans="1:10" ht="18" customHeight="1">
      <c r="A5" s="1653"/>
      <c r="B5" s="1653"/>
      <c r="C5" s="1653"/>
      <c r="D5" s="1653" t="s">
        <v>85</v>
      </c>
      <c r="E5" s="1653"/>
      <c r="F5" s="1653"/>
      <c r="G5" s="1653" t="s">
        <v>60</v>
      </c>
      <c r="H5" s="1653"/>
      <c r="I5" s="1653" t="s">
        <v>60</v>
      </c>
      <c r="J5" s="1653"/>
    </row>
    <row r="6" spans="1:10" ht="18" hidden="1" customHeight="1">
      <c r="B6" s="16" t="s">
        <v>66</v>
      </c>
      <c r="C6" s="16"/>
      <c r="D6" s="45" t="s">
        <v>70</v>
      </c>
      <c r="E6" s="45" t="s">
        <v>70</v>
      </c>
      <c r="F6" s="45" t="s">
        <v>70</v>
      </c>
      <c r="G6" s="45" t="s">
        <v>70</v>
      </c>
      <c r="H6" s="45" t="s">
        <v>70</v>
      </c>
      <c r="I6" s="45" t="s">
        <v>70</v>
      </c>
      <c r="J6" s="45" t="s">
        <v>70</v>
      </c>
    </row>
    <row r="7" spans="1:10" ht="18" customHeight="1">
      <c r="A7" s="2090" t="s">
        <v>81</v>
      </c>
      <c r="B7" s="2091" t="s">
        <v>16</v>
      </c>
      <c r="C7" s="2092"/>
      <c r="D7" s="3">
        <v>2.6192466666666698</v>
      </c>
      <c r="E7" s="2" t="s">
        <v>17</v>
      </c>
      <c r="F7" s="2" t="s">
        <v>49</v>
      </c>
      <c r="G7" s="2">
        <v>38.200000000000003</v>
      </c>
      <c r="H7" s="2" t="s">
        <v>61</v>
      </c>
      <c r="I7" s="2">
        <v>1.8700000000000001E-2</v>
      </c>
      <c r="J7" s="2" t="s">
        <v>58</v>
      </c>
    </row>
    <row r="8" spans="1:10" ht="18" customHeight="1">
      <c r="A8" s="2090"/>
      <c r="B8" s="2091" t="s">
        <v>18</v>
      </c>
      <c r="C8" s="2092"/>
      <c r="D8" s="3">
        <v>2.3815733333333302</v>
      </c>
      <c r="E8" s="2" t="s">
        <v>17</v>
      </c>
      <c r="F8" s="2" t="s">
        <v>49</v>
      </c>
      <c r="G8" s="2">
        <v>35.299999999999997</v>
      </c>
      <c r="H8" s="2" t="s">
        <v>61</v>
      </c>
      <c r="I8" s="2">
        <v>1.84E-2</v>
      </c>
      <c r="J8" s="2" t="s">
        <v>58</v>
      </c>
    </row>
    <row r="9" spans="1:10" ht="18" customHeight="1">
      <c r="A9" s="2090"/>
      <c r="B9" s="2091" t="s">
        <v>19</v>
      </c>
      <c r="C9" s="2092"/>
      <c r="D9" s="3">
        <v>2.3216600000000001</v>
      </c>
      <c r="E9" s="2" t="s">
        <v>17</v>
      </c>
      <c r="F9" s="2" t="s">
        <v>49</v>
      </c>
      <c r="G9" s="2">
        <v>34.6</v>
      </c>
      <c r="H9" s="2" t="s">
        <v>61</v>
      </c>
      <c r="I9" s="2">
        <v>1.83E-2</v>
      </c>
      <c r="J9" s="2" t="s">
        <v>58</v>
      </c>
    </row>
    <row r="10" spans="1:10" ht="18" customHeight="1">
      <c r="A10" s="2090"/>
      <c r="B10" s="2091" t="s">
        <v>20</v>
      </c>
      <c r="C10" s="2092"/>
      <c r="D10" s="3">
        <v>2.2422399999999998</v>
      </c>
      <c r="E10" s="2" t="s">
        <v>17</v>
      </c>
      <c r="F10" s="2" t="s">
        <v>49</v>
      </c>
      <c r="G10" s="2">
        <v>33.6</v>
      </c>
      <c r="H10" s="2" t="s">
        <v>61</v>
      </c>
      <c r="I10" s="2">
        <v>1.8200000000000001E-2</v>
      </c>
      <c r="J10" s="2" t="s">
        <v>58</v>
      </c>
    </row>
    <row r="11" spans="1:10" ht="18" customHeight="1">
      <c r="A11" s="2090"/>
      <c r="B11" s="2091" t="s">
        <v>21</v>
      </c>
      <c r="C11" s="2092"/>
      <c r="D11" s="3">
        <v>2.4894833333333302</v>
      </c>
      <c r="E11" s="2" t="s">
        <v>17</v>
      </c>
      <c r="F11" s="2" t="s">
        <v>49</v>
      </c>
      <c r="G11" s="2">
        <v>36.700000000000003</v>
      </c>
      <c r="H11" s="2" t="s">
        <v>61</v>
      </c>
      <c r="I11" s="2">
        <v>1.8499999999999999E-2</v>
      </c>
      <c r="J11" s="2" t="s">
        <v>58</v>
      </c>
    </row>
    <row r="12" spans="1:10" ht="18" customHeight="1">
      <c r="A12" s="2090"/>
      <c r="B12" s="2091" t="s">
        <v>22</v>
      </c>
      <c r="C12" s="2092"/>
      <c r="D12" s="3">
        <v>2.5849633333333299</v>
      </c>
      <c r="E12" s="2" t="s">
        <v>17</v>
      </c>
      <c r="F12" s="2" t="s">
        <v>49</v>
      </c>
      <c r="G12" s="2">
        <v>37.700000000000003</v>
      </c>
      <c r="H12" s="2" t="s">
        <v>61</v>
      </c>
      <c r="I12" s="2">
        <v>1.8700000000000001E-2</v>
      </c>
      <c r="J12" s="2" t="s">
        <v>58</v>
      </c>
    </row>
    <row r="13" spans="1:10" ht="18" customHeight="1">
      <c r="A13" s="2090"/>
      <c r="B13" s="2091" t="s">
        <v>23</v>
      </c>
      <c r="C13" s="2092"/>
      <c r="D13" s="3">
        <v>2.7096300000000002</v>
      </c>
      <c r="E13" s="2" t="s">
        <v>17</v>
      </c>
      <c r="F13" s="2" t="s">
        <v>49</v>
      </c>
      <c r="G13" s="2">
        <v>39.1</v>
      </c>
      <c r="H13" s="2" t="s">
        <v>61</v>
      </c>
      <c r="I13" s="2">
        <v>1.89E-2</v>
      </c>
      <c r="J13" s="2" t="s">
        <v>58</v>
      </c>
    </row>
    <row r="14" spans="1:10" ht="18" customHeight="1">
      <c r="A14" s="2090"/>
      <c r="B14" s="2091" t="s">
        <v>24</v>
      </c>
      <c r="C14" s="2092"/>
      <c r="D14" s="3">
        <v>2.9958499999999999</v>
      </c>
      <c r="E14" s="2" t="s">
        <v>17</v>
      </c>
      <c r="F14" s="2" t="s">
        <v>49</v>
      </c>
      <c r="G14" s="2">
        <v>41.9</v>
      </c>
      <c r="H14" s="2" t="s">
        <v>61</v>
      </c>
      <c r="I14" s="2">
        <v>1.95E-2</v>
      </c>
      <c r="J14" s="2" t="s">
        <v>58</v>
      </c>
    </row>
    <row r="15" spans="1:10" ht="18" customHeight="1">
      <c r="A15" s="2090"/>
      <c r="B15" s="2091" t="s">
        <v>25</v>
      </c>
      <c r="C15" s="2092"/>
      <c r="D15" s="3">
        <v>3.1193066666666698</v>
      </c>
      <c r="E15" s="2" t="s">
        <v>26</v>
      </c>
      <c r="F15" s="2" t="s">
        <v>50</v>
      </c>
      <c r="G15" s="2">
        <v>40.9</v>
      </c>
      <c r="H15" s="2" t="s">
        <v>62</v>
      </c>
      <c r="I15" s="2">
        <v>2.0799999999999999E-2</v>
      </c>
      <c r="J15" s="2" t="s">
        <v>58</v>
      </c>
    </row>
    <row r="16" spans="1:10" ht="18" customHeight="1">
      <c r="A16" s="2090"/>
      <c r="B16" s="2091" t="s">
        <v>27</v>
      </c>
      <c r="C16" s="2092"/>
      <c r="D16" s="3">
        <v>2.7846866666666701</v>
      </c>
      <c r="E16" s="2" t="s">
        <v>26</v>
      </c>
      <c r="F16" s="2" t="s">
        <v>50</v>
      </c>
      <c r="G16" s="2">
        <v>29.9</v>
      </c>
      <c r="H16" s="2" t="s">
        <v>62</v>
      </c>
      <c r="I16" s="2">
        <v>2.5399999999999999E-2</v>
      </c>
      <c r="J16" s="2" t="s">
        <v>58</v>
      </c>
    </row>
    <row r="17" spans="1:10" ht="18" customHeight="1">
      <c r="A17" s="2090"/>
      <c r="B17" s="2091" t="s">
        <v>141</v>
      </c>
      <c r="C17" s="2092"/>
      <c r="D17" s="3">
        <v>2.9988933333333301</v>
      </c>
      <c r="E17" s="2" t="s">
        <v>26</v>
      </c>
      <c r="F17" s="2" t="s">
        <v>50</v>
      </c>
      <c r="G17" s="2">
        <v>50.8</v>
      </c>
      <c r="H17" s="2" t="s">
        <v>62</v>
      </c>
      <c r="I17" s="2">
        <v>1.61E-2</v>
      </c>
      <c r="J17" s="2" t="s">
        <v>58</v>
      </c>
    </row>
    <row r="18" spans="1:10" ht="18" customHeight="1">
      <c r="A18" s="2090"/>
      <c r="B18" s="2091" t="s">
        <v>142</v>
      </c>
      <c r="C18" s="2092"/>
      <c r="D18" s="3">
        <v>6.5490000000000004</v>
      </c>
      <c r="E18" s="2" t="s">
        <v>29</v>
      </c>
      <c r="F18" s="2" t="s">
        <v>50</v>
      </c>
      <c r="G18" s="2">
        <v>110.9</v>
      </c>
      <c r="H18" s="2" t="s">
        <v>57</v>
      </c>
      <c r="I18" s="2">
        <v>1.61E-2</v>
      </c>
      <c r="J18" s="2" t="s">
        <v>58</v>
      </c>
    </row>
    <row r="19" spans="1:10" ht="18" customHeight="1">
      <c r="A19" s="2090"/>
      <c r="B19" s="2091" t="s">
        <v>28</v>
      </c>
      <c r="C19" s="2092"/>
      <c r="D19" s="3">
        <v>2.3377933333333298</v>
      </c>
      <c r="E19" s="2" t="s">
        <v>29</v>
      </c>
      <c r="F19" s="2" t="s">
        <v>67</v>
      </c>
      <c r="G19" s="2">
        <v>44.9</v>
      </c>
      <c r="H19" s="2" t="s">
        <v>57</v>
      </c>
      <c r="I19" s="2">
        <v>1.4200000000000001E-2</v>
      </c>
      <c r="J19" s="2" t="s">
        <v>58</v>
      </c>
    </row>
    <row r="20" spans="1:10" ht="18" customHeight="1">
      <c r="A20" s="2090"/>
      <c r="B20" s="2091" t="s">
        <v>30</v>
      </c>
      <c r="C20" s="2092"/>
      <c r="D20" s="3">
        <v>2.7027000000000001</v>
      </c>
      <c r="E20" s="2" t="s">
        <v>26</v>
      </c>
      <c r="F20" s="2" t="s">
        <v>50</v>
      </c>
      <c r="G20" s="2">
        <v>54.6</v>
      </c>
      <c r="H20" s="2" t="s">
        <v>62</v>
      </c>
      <c r="I20" s="2">
        <v>1.35E-2</v>
      </c>
      <c r="J20" s="2" t="s">
        <v>58</v>
      </c>
    </row>
    <row r="21" spans="1:10" ht="18" customHeight="1">
      <c r="A21" s="2090"/>
      <c r="B21" s="2091" t="s">
        <v>31</v>
      </c>
      <c r="C21" s="2092"/>
      <c r="D21" s="3">
        <v>2.21705</v>
      </c>
      <c r="E21" s="2" t="s">
        <v>29</v>
      </c>
      <c r="F21" s="2" t="s">
        <v>67</v>
      </c>
      <c r="G21" s="2">
        <v>43.5</v>
      </c>
      <c r="H21" s="2" t="s">
        <v>57</v>
      </c>
      <c r="I21" s="2">
        <v>1.3899999999999999E-2</v>
      </c>
      <c r="J21" s="2" t="s">
        <v>58</v>
      </c>
    </row>
    <row r="22" spans="1:10" ht="18" customHeight="1">
      <c r="A22" s="2090"/>
      <c r="B22" s="2091" t="s">
        <v>32</v>
      </c>
      <c r="C22" s="2092"/>
      <c r="D22" s="3">
        <v>2.60516666666667</v>
      </c>
      <c r="E22" s="2" t="s">
        <v>26</v>
      </c>
      <c r="F22" s="2" t="s">
        <v>50</v>
      </c>
      <c r="G22" s="2">
        <v>29</v>
      </c>
      <c r="H22" s="2" t="s">
        <v>62</v>
      </c>
      <c r="I22" s="2">
        <v>2.4500000000000001E-2</v>
      </c>
      <c r="J22" s="2" t="s">
        <v>58</v>
      </c>
    </row>
    <row r="23" spans="1:10" ht="18" customHeight="1">
      <c r="A23" s="2090"/>
      <c r="B23" s="2091" t="s">
        <v>33</v>
      </c>
      <c r="C23" s="2092"/>
      <c r="D23" s="3">
        <v>2.3275633333333299</v>
      </c>
      <c r="E23" s="2" t="s">
        <v>26</v>
      </c>
      <c r="F23" s="2" t="s">
        <v>50</v>
      </c>
      <c r="G23" s="2">
        <v>25.7</v>
      </c>
      <c r="H23" s="2" t="s">
        <v>62</v>
      </c>
      <c r="I23" s="2">
        <v>2.47E-2</v>
      </c>
      <c r="J23" s="2" t="s">
        <v>58</v>
      </c>
    </row>
    <row r="24" spans="1:10" ht="18" customHeight="1">
      <c r="A24" s="2090"/>
      <c r="B24" s="2091" t="s">
        <v>34</v>
      </c>
      <c r="C24" s="2092"/>
      <c r="D24" s="3">
        <v>2.5151500000000002</v>
      </c>
      <c r="E24" s="2" t="s">
        <v>26</v>
      </c>
      <c r="F24" s="2" t="s">
        <v>50</v>
      </c>
      <c r="G24" s="2">
        <v>26.9</v>
      </c>
      <c r="H24" s="2" t="s">
        <v>62</v>
      </c>
      <c r="I24" s="2">
        <v>2.5499999999999998E-2</v>
      </c>
      <c r="J24" s="2" t="s">
        <v>58</v>
      </c>
    </row>
    <row r="25" spans="1:10" ht="18" customHeight="1">
      <c r="A25" s="2090"/>
      <c r="B25" s="2091" t="s">
        <v>35</v>
      </c>
      <c r="C25" s="2092"/>
      <c r="D25" s="3">
        <v>3.1693199999999999</v>
      </c>
      <c r="E25" s="2" t="s">
        <v>26</v>
      </c>
      <c r="F25" s="2" t="s">
        <v>50</v>
      </c>
      <c r="G25" s="2">
        <v>29.4</v>
      </c>
      <c r="H25" s="2" t="s">
        <v>62</v>
      </c>
      <c r="I25" s="2">
        <v>2.9399999999999999E-2</v>
      </c>
      <c r="J25" s="2" t="s">
        <v>58</v>
      </c>
    </row>
    <row r="26" spans="1:10" ht="18" customHeight="1">
      <c r="A26" s="2090"/>
      <c r="B26" s="2091" t="s">
        <v>36</v>
      </c>
      <c r="C26" s="2092"/>
      <c r="D26" s="3">
        <v>2.85842333333333</v>
      </c>
      <c r="E26" s="2" t="s">
        <v>26</v>
      </c>
      <c r="F26" s="2" t="s">
        <v>50</v>
      </c>
      <c r="G26" s="2">
        <v>37.299999999999997</v>
      </c>
      <c r="H26" s="2" t="s">
        <v>62</v>
      </c>
      <c r="I26" s="2">
        <v>2.0899999999999998E-2</v>
      </c>
      <c r="J26" s="2" t="s">
        <v>58</v>
      </c>
    </row>
    <row r="27" spans="1:10" ht="18" customHeight="1">
      <c r="A27" s="2090"/>
      <c r="B27" s="2091" t="s">
        <v>37</v>
      </c>
      <c r="C27" s="2092"/>
      <c r="D27" s="3">
        <v>0.85103333333333397</v>
      </c>
      <c r="E27" s="2" t="s">
        <v>29</v>
      </c>
      <c r="F27" s="2" t="s">
        <v>67</v>
      </c>
      <c r="G27" s="2">
        <v>21.1</v>
      </c>
      <c r="H27" s="2" t="s">
        <v>57</v>
      </c>
      <c r="I27" s="2">
        <v>1.0999999999999999E-2</v>
      </c>
      <c r="J27" s="2" t="s">
        <v>58</v>
      </c>
    </row>
    <row r="28" spans="1:10" ht="18" customHeight="1">
      <c r="A28" s="2090"/>
      <c r="B28" s="2091" t="s">
        <v>38</v>
      </c>
      <c r="C28" s="2092"/>
      <c r="D28" s="3">
        <v>0.32883766666666697</v>
      </c>
      <c r="E28" s="2" t="s">
        <v>29</v>
      </c>
      <c r="F28" s="2" t="s">
        <v>67</v>
      </c>
      <c r="G28" s="2">
        <v>3.41</v>
      </c>
      <c r="H28" s="2" t="s">
        <v>57</v>
      </c>
      <c r="I28" s="2">
        <v>2.63E-2</v>
      </c>
      <c r="J28" s="2" t="s">
        <v>58</v>
      </c>
    </row>
    <row r="29" spans="1:10" ht="18" customHeight="1">
      <c r="A29" s="2090"/>
      <c r="B29" s="2091" t="s">
        <v>39</v>
      </c>
      <c r="C29" s="2092"/>
      <c r="D29" s="3">
        <v>1.1841280000000001</v>
      </c>
      <c r="E29" s="2" t="s">
        <v>29</v>
      </c>
      <c r="F29" s="2" t="s">
        <v>67</v>
      </c>
      <c r="G29" s="2">
        <v>8.41</v>
      </c>
      <c r="H29" s="2" t="s">
        <v>57</v>
      </c>
      <c r="I29" s="2">
        <v>3.8399999999999997E-2</v>
      </c>
      <c r="J29" s="2" t="s">
        <v>58</v>
      </c>
    </row>
    <row r="30" spans="1:10" ht="18" customHeight="1">
      <c r="A30" s="2090"/>
      <c r="B30" s="2091" t="s">
        <v>73</v>
      </c>
      <c r="C30" s="2092"/>
      <c r="D30" s="3">
        <f>G30*I30*44/12</f>
        <v>2.2340266666666699</v>
      </c>
      <c r="E30" s="2" t="s">
        <v>29</v>
      </c>
      <c r="F30" s="2" t="s">
        <v>67</v>
      </c>
      <c r="G30" s="15">
        <v>44.8</v>
      </c>
      <c r="H30" s="2" t="s">
        <v>57</v>
      </c>
      <c r="I30" s="2">
        <v>1.3599999999999999E-2</v>
      </c>
      <c r="J30" s="2" t="s">
        <v>58</v>
      </c>
    </row>
    <row r="31" spans="1:10" ht="18" customHeight="1">
      <c r="A31" s="2090"/>
      <c r="B31" s="2" t="s">
        <v>78</v>
      </c>
      <c r="C31" s="37" t="s">
        <v>86</v>
      </c>
      <c r="D31" s="38"/>
      <c r="E31" s="38"/>
      <c r="F31" s="38"/>
      <c r="G31" s="38"/>
      <c r="H31" s="38"/>
      <c r="I31" s="38"/>
      <c r="J31" s="38"/>
    </row>
    <row r="32" spans="1:10" ht="18" customHeight="1">
      <c r="A32" s="2090" t="s">
        <v>80</v>
      </c>
      <c r="B32" s="2091" t="s">
        <v>40</v>
      </c>
      <c r="C32" s="2092"/>
      <c r="D32" s="2">
        <v>0.06</v>
      </c>
      <c r="E32" s="2" t="s">
        <v>41</v>
      </c>
      <c r="F32" s="2" t="s">
        <v>42</v>
      </c>
      <c r="G32" s="2"/>
      <c r="H32" s="2"/>
      <c r="I32" s="2"/>
      <c r="J32" s="2"/>
    </row>
    <row r="33" spans="1:10" ht="18" customHeight="1">
      <c r="A33" s="2090"/>
      <c r="B33" s="2091" t="s">
        <v>43</v>
      </c>
      <c r="C33" s="2092"/>
      <c r="D33" s="2">
        <v>5.7000000000000002E-2</v>
      </c>
      <c r="E33" s="2" t="s">
        <v>41</v>
      </c>
      <c r="F33" s="2" t="s">
        <v>42</v>
      </c>
      <c r="G33" s="2"/>
      <c r="H33" s="2"/>
      <c r="I33" s="2"/>
      <c r="J33" s="2"/>
    </row>
    <row r="34" spans="1:10" ht="18" customHeight="1">
      <c r="A34" s="2090"/>
      <c r="B34" s="2091" t="s">
        <v>44</v>
      </c>
      <c r="C34" s="2092"/>
      <c r="D34" s="2">
        <v>5.7000000000000002E-2</v>
      </c>
      <c r="E34" s="2" t="s">
        <v>41</v>
      </c>
      <c r="F34" s="2" t="s">
        <v>42</v>
      </c>
      <c r="G34" s="2"/>
      <c r="H34" s="2"/>
      <c r="I34" s="2"/>
      <c r="J34" s="2"/>
    </row>
    <row r="35" spans="1:10" ht="18" customHeight="1">
      <c r="A35" s="2090"/>
      <c r="B35" s="2091" t="s">
        <v>45</v>
      </c>
      <c r="C35" s="2092"/>
      <c r="D35" s="2">
        <v>5.7000000000000002E-2</v>
      </c>
      <c r="E35" s="2" t="s">
        <v>41</v>
      </c>
      <c r="F35" s="2" t="s">
        <v>42</v>
      </c>
      <c r="G35" s="2"/>
      <c r="H35" s="2"/>
      <c r="I35" s="2"/>
      <c r="J35" s="2"/>
    </row>
    <row r="36" spans="1:10" ht="18" customHeight="1">
      <c r="A36" s="2090" t="s">
        <v>79</v>
      </c>
      <c r="B36" s="19" t="s">
        <v>82</v>
      </c>
      <c r="C36" s="17" t="s">
        <v>83</v>
      </c>
      <c r="D36" s="2" t="e">
        <f>VLOOKUP(#REF!,$B$46:$D$50,2,FALSE)</f>
        <v>#REF!</v>
      </c>
      <c r="E36" s="2" t="s">
        <v>46</v>
      </c>
      <c r="F36" s="2" t="s">
        <v>68</v>
      </c>
      <c r="G36" s="2"/>
      <c r="H36" s="2"/>
      <c r="I36" s="2"/>
      <c r="J36" s="2"/>
    </row>
    <row r="37" spans="1:10" ht="18" customHeight="1">
      <c r="A37" s="2090"/>
      <c r="B37" s="18" t="s">
        <v>77</v>
      </c>
      <c r="C37" s="17" t="s">
        <v>87</v>
      </c>
      <c r="D37" s="38"/>
      <c r="E37" s="2" t="s">
        <v>46</v>
      </c>
      <c r="F37" s="2" t="s">
        <v>68</v>
      </c>
      <c r="G37" s="2"/>
      <c r="H37" s="2"/>
      <c r="I37" s="2"/>
      <c r="J37" s="2"/>
    </row>
    <row r="38" spans="1:10" ht="18" hidden="1" customHeight="1">
      <c r="B38" s="22"/>
      <c r="C38" s="22"/>
      <c r="D38" s="22"/>
      <c r="E38" s="22"/>
      <c r="F38" s="22"/>
      <c r="G38" s="22"/>
      <c r="H38" s="22"/>
      <c r="I38" s="22"/>
      <c r="J38" s="22"/>
    </row>
    <row r="39" spans="1:10" ht="18" hidden="1" customHeight="1">
      <c r="A39"/>
      <c r="B39"/>
      <c r="C39"/>
      <c r="D39"/>
      <c r="E39"/>
      <c r="F39"/>
      <c r="G39"/>
      <c r="H39"/>
      <c r="I39"/>
      <c r="J39"/>
    </row>
    <row r="40" spans="1:10" ht="18" hidden="1" customHeight="1">
      <c r="A40"/>
      <c r="B40"/>
      <c r="C40"/>
      <c r="D40"/>
      <c r="E40"/>
      <c r="F40"/>
      <c r="G40"/>
      <c r="H40"/>
      <c r="I40"/>
      <c r="J40"/>
    </row>
    <row r="41" spans="1:10" ht="18" hidden="1" customHeight="1"/>
    <row r="42" spans="1:10" ht="18" hidden="1" customHeight="1"/>
    <row r="43" spans="1:10" ht="18" hidden="1" customHeight="1"/>
    <row r="45" spans="1:10" ht="18" customHeight="1">
      <c r="B45" s="4" t="s">
        <v>15</v>
      </c>
      <c r="C45" s="2093" t="s">
        <v>88</v>
      </c>
      <c r="D45" s="2094"/>
      <c r="E45" s="13"/>
      <c r="F45" s="13"/>
    </row>
    <row r="46" spans="1:10" ht="18" hidden="1" customHeight="1">
      <c r="B46" s="5">
        <v>24</v>
      </c>
      <c r="C46" s="5"/>
      <c r="D46" s="5">
        <v>0.57099999999999995</v>
      </c>
      <c r="E46" s="13"/>
      <c r="F46" s="13"/>
    </row>
    <row r="47" spans="1:10" ht="18" hidden="1" customHeight="1">
      <c r="B47" s="5">
        <v>25</v>
      </c>
      <c r="C47" s="5"/>
      <c r="D47" s="5">
        <v>0.57099999999999995</v>
      </c>
      <c r="E47" s="13"/>
      <c r="F47" s="13"/>
    </row>
    <row r="48" spans="1:10" ht="18" customHeight="1">
      <c r="B48" s="46">
        <v>29</v>
      </c>
      <c r="C48" s="1714">
        <v>0.51200000000000001</v>
      </c>
      <c r="D48" s="1716"/>
      <c r="E48" s="13"/>
    </row>
    <row r="49" spans="2:5" ht="18" customHeight="1">
      <c r="B49" s="46">
        <v>30</v>
      </c>
      <c r="C49" s="1714">
        <v>0.51200000000000001</v>
      </c>
      <c r="D49" s="1716"/>
      <c r="E49" s="13"/>
    </row>
    <row r="50" spans="2:5" ht="18" customHeight="1">
      <c r="B50" s="46">
        <v>31</v>
      </c>
      <c r="C50" s="1714">
        <v>0.48799999999999999</v>
      </c>
      <c r="D50" s="1716"/>
    </row>
  </sheetData>
  <mergeCells count="42">
    <mergeCell ref="D4:F4"/>
    <mergeCell ref="G4:H4"/>
    <mergeCell ref="I4:J4"/>
    <mergeCell ref="D5:F5"/>
    <mergeCell ref="G5:H5"/>
    <mergeCell ref="I5:J5"/>
    <mergeCell ref="B18:C18"/>
    <mergeCell ref="B19:C19"/>
    <mergeCell ref="B20:C20"/>
    <mergeCell ref="B21:C21"/>
    <mergeCell ref="A4:C5"/>
    <mergeCell ref="B27:C27"/>
    <mergeCell ref="B28:C28"/>
    <mergeCell ref="B29:C29"/>
    <mergeCell ref="B30:C30"/>
    <mergeCell ref="A7:A31"/>
    <mergeCell ref="B7:C7"/>
    <mergeCell ref="B8:C8"/>
    <mergeCell ref="B9:C9"/>
    <mergeCell ref="B10:C10"/>
    <mergeCell ref="B11:C11"/>
    <mergeCell ref="B12:C12"/>
    <mergeCell ref="B13:C13"/>
    <mergeCell ref="B14:C14"/>
    <mergeCell ref="B15:C15"/>
    <mergeCell ref="B16:C16"/>
    <mergeCell ref="B17:C17"/>
    <mergeCell ref="B22:C22"/>
    <mergeCell ref="B23:C23"/>
    <mergeCell ref="B24:C24"/>
    <mergeCell ref="B25:C25"/>
    <mergeCell ref="B26:C26"/>
    <mergeCell ref="C49:D49"/>
    <mergeCell ref="C50:D50"/>
    <mergeCell ref="B33:C33"/>
    <mergeCell ref="B34:C34"/>
    <mergeCell ref="B35:C35"/>
    <mergeCell ref="A32:A35"/>
    <mergeCell ref="B32:C32"/>
    <mergeCell ref="A36:A37"/>
    <mergeCell ref="C45:D45"/>
    <mergeCell ref="C48:D48"/>
  </mergeCells>
  <phoneticPr fontId="9"/>
  <pageMargins left="0.54" right="0.23622047244094491" top="0.74803149606299213" bottom="0.74803149606299213" header="0.31496062992125984" footer="0.31496062992125984"/>
  <pageSetup paperSize="9" scale="9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DD3-BE60-443A-BF37-8EE6C791CDCE}">
  <sheetPr>
    <tabColor theme="9"/>
    <pageSetUpPr fitToPage="1"/>
  </sheetPr>
  <dimension ref="A1:J2181"/>
  <sheetViews>
    <sheetView showGridLines="0" view="pageBreakPreview" topLeftCell="B2" zoomScaleNormal="100" zoomScaleSheetLayoutView="100" workbookViewId="0">
      <selection activeCell="B2" sqref="B2"/>
    </sheetView>
  </sheetViews>
  <sheetFormatPr defaultColWidth="0" defaultRowHeight="12" zeroHeight="1"/>
  <cols>
    <col min="1" max="1" width="3" style="335" customWidth="1"/>
    <col min="2" max="2" width="8" style="335" customWidth="1"/>
    <col min="3" max="3" width="8" style="1122" customWidth="1"/>
    <col min="4" max="4" width="8" style="1197" customWidth="1"/>
    <col min="5" max="5" width="8" style="1196" customWidth="1"/>
    <col min="6" max="6" width="64.25" style="335" customWidth="1"/>
    <col min="7" max="7" width="11.375" style="335" customWidth="1"/>
    <col min="8" max="8" width="8" style="335" customWidth="1"/>
    <col min="9" max="10" width="0" style="335" hidden="1" customWidth="1"/>
    <col min="11" max="16384" width="8" style="335" hidden="1"/>
  </cols>
  <sheetData>
    <row r="1" spans="2:7"/>
    <row r="2" spans="2:7" ht="32.25" customHeight="1">
      <c r="B2" s="1217" t="s">
        <v>3910</v>
      </c>
      <c r="C2" s="1223"/>
      <c r="D2" s="1222"/>
      <c r="E2" s="1221"/>
      <c r="F2" s="1220"/>
    </row>
    <row r="3" spans="2:7" ht="53.25" customHeight="1">
      <c r="B3" s="1220"/>
      <c r="C3" s="1217" t="s">
        <v>3909</v>
      </c>
      <c r="D3" s="1219"/>
      <c r="E3" s="1218"/>
      <c r="F3" s="1217"/>
      <c r="G3" s="1216"/>
    </row>
    <row r="4" spans="2:7"/>
    <row r="5" spans="2:7" ht="17.25" thickBot="1">
      <c r="B5" s="1209" t="s">
        <v>3908</v>
      </c>
      <c r="E5" s="1199"/>
      <c r="F5" s="1200"/>
    </row>
    <row r="6" spans="2:7" ht="15">
      <c r="C6" s="1208"/>
      <c r="D6" s="1207"/>
      <c r="E6" s="1206"/>
      <c r="F6" s="1205"/>
    </row>
    <row r="7" spans="2:7" ht="14.25">
      <c r="C7" s="1204" t="s">
        <v>3907</v>
      </c>
      <c r="D7" s="1203">
        <v>1</v>
      </c>
      <c r="E7" s="1202"/>
      <c r="F7" s="1201" t="s">
        <v>3906</v>
      </c>
    </row>
    <row r="8" spans="2:7">
      <c r="E8" s="1199">
        <v>10</v>
      </c>
      <c r="F8" s="1200" t="s">
        <v>3905</v>
      </c>
    </row>
    <row r="9" spans="2:7">
      <c r="E9" s="1199"/>
      <c r="F9" s="1198" t="s">
        <v>3904</v>
      </c>
    </row>
    <row r="10" spans="2:7">
      <c r="E10" s="1199"/>
      <c r="F10" s="1198" t="s">
        <v>3903</v>
      </c>
    </row>
    <row r="11" spans="2:7">
      <c r="E11" s="1199">
        <v>11</v>
      </c>
      <c r="F11" s="1200" t="s">
        <v>3902</v>
      </c>
    </row>
    <row r="12" spans="2:7">
      <c r="E12" s="1199"/>
      <c r="F12" s="1198" t="s">
        <v>3901</v>
      </c>
    </row>
    <row r="13" spans="2:7">
      <c r="E13" s="1199"/>
      <c r="F13" s="1198" t="s">
        <v>3900</v>
      </c>
    </row>
    <row r="14" spans="2:7">
      <c r="E14" s="1199"/>
      <c r="F14" s="1198" t="s">
        <v>3899</v>
      </c>
    </row>
    <row r="15" spans="2:7">
      <c r="E15" s="1199"/>
      <c r="F15" s="1198" t="s">
        <v>3898</v>
      </c>
    </row>
    <row r="16" spans="2:7">
      <c r="E16" s="1199"/>
      <c r="F16" s="1198" t="s">
        <v>3897</v>
      </c>
    </row>
    <row r="17" spans="5:6">
      <c r="E17" s="1199"/>
      <c r="F17" s="1198" t="s">
        <v>3896</v>
      </c>
    </row>
    <row r="18" spans="5:6">
      <c r="E18" s="1199"/>
      <c r="F18" s="1198" t="s">
        <v>3895</v>
      </c>
    </row>
    <row r="19" spans="5:6">
      <c r="E19" s="1199"/>
      <c r="F19" s="1198" t="s">
        <v>3894</v>
      </c>
    </row>
    <row r="20" spans="5:6">
      <c r="E20" s="1199">
        <v>12</v>
      </c>
      <c r="F20" s="1200" t="s">
        <v>3893</v>
      </c>
    </row>
    <row r="21" spans="5:6">
      <c r="E21" s="1199"/>
      <c r="F21" s="1198" t="s">
        <v>3892</v>
      </c>
    </row>
    <row r="22" spans="5:6">
      <c r="E22" s="1199"/>
      <c r="F22" s="1198" t="s">
        <v>3891</v>
      </c>
    </row>
    <row r="23" spans="5:6">
      <c r="E23" s="1199"/>
      <c r="F23" s="1198" t="s">
        <v>3890</v>
      </c>
    </row>
    <row r="24" spans="5:6">
      <c r="E24" s="1199"/>
      <c r="F24" s="1198" t="s">
        <v>3889</v>
      </c>
    </row>
    <row r="25" spans="5:6">
      <c r="E25" s="1199"/>
      <c r="F25" s="1198" t="s">
        <v>3888</v>
      </c>
    </row>
    <row r="26" spans="5:6">
      <c r="E26" s="1199"/>
      <c r="F26" s="1198" t="s">
        <v>3887</v>
      </c>
    </row>
    <row r="27" spans="5:6">
      <c r="E27" s="1199"/>
      <c r="F27" s="1198" t="s">
        <v>3886</v>
      </c>
    </row>
    <row r="28" spans="5:6">
      <c r="E28" s="1199">
        <v>13</v>
      </c>
      <c r="F28" s="1200" t="s">
        <v>3885</v>
      </c>
    </row>
    <row r="29" spans="5:6">
      <c r="E29" s="1199"/>
      <c r="F29" s="1198" t="s">
        <v>3884</v>
      </c>
    </row>
    <row r="30" spans="5:6">
      <c r="E30" s="1199"/>
      <c r="F30" s="1198" t="s">
        <v>3883</v>
      </c>
    </row>
    <row r="31" spans="5:6">
      <c r="E31" s="1199"/>
      <c r="F31" s="1198" t="s">
        <v>3882</v>
      </c>
    </row>
    <row r="32" spans="5:6">
      <c r="E32" s="1199"/>
      <c r="F32" s="1198" t="s">
        <v>3881</v>
      </c>
    </row>
    <row r="33" spans="3:6">
      <c r="E33" s="1199">
        <v>14</v>
      </c>
      <c r="F33" s="1200" t="s">
        <v>3880</v>
      </c>
    </row>
    <row r="34" spans="3:6">
      <c r="E34" s="1199"/>
      <c r="F34" s="1198" t="s">
        <v>3879</v>
      </c>
    </row>
    <row r="35" spans="3:6" ht="14.25">
      <c r="C35" s="1204" t="s">
        <v>1806</v>
      </c>
      <c r="D35" s="1203">
        <v>2</v>
      </c>
      <c r="E35" s="1202"/>
      <c r="F35" s="1201" t="s">
        <v>3878</v>
      </c>
    </row>
    <row r="36" spans="3:6">
      <c r="E36" s="1199">
        <v>20</v>
      </c>
      <c r="F36" s="1200" t="s">
        <v>3877</v>
      </c>
    </row>
    <row r="37" spans="3:6">
      <c r="E37" s="1199"/>
      <c r="F37" s="1198" t="s">
        <v>3876</v>
      </c>
    </row>
    <row r="38" spans="3:6">
      <c r="E38" s="1199"/>
      <c r="F38" s="1198" t="s">
        <v>3875</v>
      </c>
    </row>
    <row r="39" spans="3:6">
      <c r="E39" s="1199">
        <v>21</v>
      </c>
      <c r="F39" s="1200" t="s">
        <v>3874</v>
      </c>
    </row>
    <row r="40" spans="3:6">
      <c r="E40" s="1199"/>
      <c r="F40" s="1198" t="s">
        <v>3873</v>
      </c>
    </row>
    <row r="41" spans="3:6">
      <c r="E41" s="1199">
        <v>22</v>
      </c>
      <c r="F41" s="1200" t="s">
        <v>3872</v>
      </c>
    </row>
    <row r="42" spans="3:6">
      <c r="E42" s="1199"/>
      <c r="F42" s="1198" t="s">
        <v>3871</v>
      </c>
    </row>
    <row r="43" spans="3:6">
      <c r="E43" s="1199">
        <v>23</v>
      </c>
      <c r="F43" s="1200" t="s">
        <v>3870</v>
      </c>
    </row>
    <row r="44" spans="3:6">
      <c r="E44" s="1199"/>
      <c r="F44" s="1198" t="s">
        <v>3869</v>
      </c>
    </row>
    <row r="45" spans="3:6">
      <c r="E45" s="1199"/>
      <c r="F45" s="1198" t="s">
        <v>3868</v>
      </c>
    </row>
    <row r="46" spans="3:6">
      <c r="E46" s="1199">
        <v>24</v>
      </c>
      <c r="F46" s="1200" t="s">
        <v>3867</v>
      </c>
    </row>
    <row r="47" spans="3:6">
      <c r="E47" s="1199"/>
      <c r="F47" s="1198" t="s">
        <v>3866</v>
      </c>
    </row>
    <row r="48" spans="3:6">
      <c r="E48" s="1199"/>
      <c r="F48" s="1198" t="s">
        <v>3865</v>
      </c>
    </row>
    <row r="49" spans="2:6">
      <c r="E49" s="1199"/>
      <c r="F49" s="1198" t="s">
        <v>3864</v>
      </c>
    </row>
    <row r="50" spans="2:6">
      <c r="E50" s="1199"/>
      <c r="F50" s="1198" t="s">
        <v>3863</v>
      </c>
    </row>
    <row r="51" spans="2:6">
      <c r="E51" s="1199">
        <v>29</v>
      </c>
      <c r="F51" s="1200" t="s">
        <v>3862</v>
      </c>
    </row>
    <row r="52" spans="2:6">
      <c r="E52" s="1199"/>
      <c r="F52" s="1198" t="s">
        <v>3861</v>
      </c>
    </row>
    <row r="53" spans="2:6">
      <c r="E53" s="1199"/>
      <c r="F53" s="1200"/>
    </row>
    <row r="54" spans="2:6">
      <c r="E54" s="1199"/>
      <c r="F54" s="1200"/>
    </row>
    <row r="55" spans="2:6" ht="17.25" thickBot="1">
      <c r="B55" s="1209" t="s">
        <v>3860</v>
      </c>
      <c r="E55" s="1199"/>
      <c r="F55" s="1200"/>
    </row>
    <row r="56" spans="2:6" ht="15">
      <c r="C56" s="1208"/>
      <c r="D56" s="1207"/>
      <c r="E56" s="1206"/>
      <c r="F56" s="1205"/>
    </row>
    <row r="57" spans="2:6" ht="14.25">
      <c r="C57" s="1204" t="s">
        <v>1806</v>
      </c>
      <c r="D57" s="1203">
        <v>3</v>
      </c>
      <c r="E57" s="1202"/>
      <c r="F57" s="1201" t="s">
        <v>3859</v>
      </c>
    </row>
    <row r="58" spans="2:6">
      <c r="E58" s="1199">
        <v>30</v>
      </c>
      <c r="F58" s="1200" t="s">
        <v>3858</v>
      </c>
    </row>
    <row r="59" spans="2:6">
      <c r="E59" s="1199"/>
      <c r="F59" s="1198" t="s">
        <v>3857</v>
      </c>
    </row>
    <row r="60" spans="2:6">
      <c r="E60" s="1199"/>
      <c r="F60" s="1198" t="s">
        <v>3856</v>
      </c>
    </row>
    <row r="61" spans="2:6">
      <c r="E61" s="1199">
        <v>31</v>
      </c>
      <c r="F61" s="1200" t="s">
        <v>3855</v>
      </c>
    </row>
    <row r="62" spans="2:6">
      <c r="E62" s="1199"/>
      <c r="F62" s="1198" t="s">
        <v>3854</v>
      </c>
    </row>
    <row r="63" spans="2:6">
      <c r="E63" s="1199"/>
      <c r="F63" s="1198" t="s">
        <v>3853</v>
      </c>
    </row>
    <row r="64" spans="2:6">
      <c r="E64" s="1199"/>
      <c r="F64" s="1198" t="s">
        <v>3852</v>
      </c>
    </row>
    <row r="65" spans="3:6">
      <c r="E65" s="1199"/>
      <c r="F65" s="1198" t="s">
        <v>3851</v>
      </c>
    </row>
    <row r="66" spans="3:6">
      <c r="E66" s="1199"/>
      <c r="F66" s="1198" t="s">
        <v>3850</v>
      </c>
    </row>
    <row r="67" spans="3:6">
      <c r="E67" s="1199"/>
      <c r="F67" s="1198" t="s">
        <v>3849</v>
      </c>
    </row>
    <row r="68" spans="3:6">
      <c r="E68" s="1199"/>
      <c r="F68" s="1198" t="s">
        <v>3848</v>
      </c>
    </row>
    <row r="69" spans="3:6">
      <c r="E69" s="1199"/>
      <c r="F69" s="1198" t="s">
        <v>3847</v>
      </c>
    </row>
    <row r="70" spans="3:6">
      <c r="E70" s="1199"/>
      <c r="F70" s="1198" t="s">
        <v>3846</v>
      </c>
    </row>
    <row r="71" spans="3:6">
      <c r="E71" s="1199">
        <v>32</v>
      </c>
      <c r="F71" s="1200" t="s">
        <v>3845</v>
      </c>
    </row>
    <row r="72" spans="3:6">
      <c r="E72" s="1199"/>
      <c r="F72" s="1198" t="s">
        <v>3844</v>
      </c>
    </row>
    <row r="73" spans="3:6" ht="14.25">
      <c r="C73" s="1204" t="s">
        <v>1806</v>
      </c>
      <c r="D73" s="1203">
        <v>4</v>
      </c>
      <c r="E73" s="1202"/>
      <c r="F73" s="1201" t="s">
        <v>3843</v>
      </c>
    </row>
    <row r="74" spans="3:6">
      <c r="E74" s="1199">
        <v>40</v>
      </c>
      <c r="F74" s="1200" t="s">
        <v>3842</v>
      </c>
    </row>
    <row r="75" spans="3:6">
      <c r="E75" s="1199"/>
      <c r="F75" s="1198" t="s">
        <v>3841</v>
      </c>
    </row>
    <row r="76" spans="3:6">
      <c r="E76" s="1199"/>
      <c r="F76" s="1198" t="s">
        <v>3840</v>
      </c>
    </row>
    <row r="77" spans="3:6">
      <c r="E77" s="1199">
        <v>41</v>
      </c>
      <c r="F77" s="1200" t="s">
        <v>3839</v>
      </c>
    </row>
    <row r="78" spans="3:6">
      <c r="E78" s="1199"/>
      <c r="F78" s="1198" t="s">
        <v>3838</v>
      </c>
    </row>
    <row r="79" spans="3:6">
      <c r="E79" s="1199"/>
      <c r="F79" s="1198" t="s">
        <v>3837</v>
      </c>
    </row>
    <row r="80" spans="3:6">
      <c r="E80" s="1199"/>
      <c r="F80" s="1198" t="s">
        <v>3836</v>
      </c>
    </row>
    <row r="81" spans="2:6">
      <c r="E81" s="1199"/>
      <c r="F81" s="1198" t="s">
        <v>3835</v>
      </c>
    </row>
    <row r="82" spans="2:6">
      <c r="E82" s="1199"/>
      <c r="F82" s="1198" t="s">
        <v>3834</v>
      </c>
    </row>
    <row r="83" spans="2:6">
      <c r="E83" s="1199"/>
      <c r="F83" s="1198" t="s">
        <v>3833</v>
      </c>
    </row>
    <row r="84" spans="2:6">
      <c r="E84" s="1199">
        <v>42</v>
      </c>
      <c r="F84" s="1200" t="s">
        <v>3832</v>
      </c>
    </row>
    <row r="85" spans="2:6">
      <c r="E85" s="1199"/>
      <c r="F85" s="1198" t="s">
        <v>3831</v>
      </c>
    </row>
    <row r="86" spans="2:6">
      <c r="E86" s="1199"/>
      <c r="F86" s="1200"/>
    </row>
    <row r="87" spans="2:6">
      <c r="E87" s="1199"/>
      <c r="F87" s="1200"/>
    </row>
    <row r="88" spans="2:6" ht="17.25" thickBot="1">
      <c r="B88" s="1209" t="s">
        <v>3830</v>
      </c>
      <c r="E88" s="1199"/>
      <c r="F88" s="1200"/>
    </row>
    <row r="89" spans="2:6" ht="15">
      <c r="C89" s="1208"/>
      <c r="D89" s="1207"/>
      <c r="E89" s="1206"/>
      <c r="F89" s="1205"/>
    </row>
    <row r="90" spans="2:6" ht="14.25">
      <c r="C90" s="1204" t="s">
        <v>1806</v>
      </c>
      <c r="D90" s="1203">
        <v>5</v>
      </c>
      <c r="E90" s="1202"/>
      <c r="F90" s="1201" t="s">
        <v>3829</v>
      </c>
    </row>
    <row r="91" spans="2:6">
      <c r="E91" s="1199">
        <v>50</v>
      </c>
      <c r="F91" s="1200" t="s">
        <v>3828</v>
      </c>
    </row>
    <row r="92" spans="2:6">
      <c r="E92" s="1199"/>
      <c r="F92" s="1198" t="s">
        <v>3827</v>
      </c>
    </row>
    <row r="93" spans="2:6">
      <c r="E93" s="1199"/>
      <c r="F93" s="1198" t="s">
        <v>3826</v>
      </c>
    </row>
    <row r="94" spans="2:6">
      <c r="E94" s="1199">
        <v>51</v>
      </c>
      <c r="F94" s="1200" t="s">
        <v>3825</v>
      </c>
    </row>
    <row r="95" spans="2:6">
      <c r="E95" s="1199"/>
      <c r="F95" s="1198" t="s">
        <v>3824</v>
      </c>
    </row>
    <row r="96" spans="2:6">
      <c r="E96" s="1199"/>
      <c r="F96" s="1198" t="s">
        <v>3823</v>
      </c>
    </row>
    <row r="97" spans="5:6">
      <c r="E97" s="1199"/>
      <c r="F97" s="1198" t="s">
        <v>3822</v>
      </c>
    </row>
    <row r="98" spans="5:6">
      <c r="E98" s="1199"/>
      <c r="F98" s="1198" t="s">
        <v>3821</v>
      </c>
    </row>
    <row r="99" spans="5:6">
      <c r="E99" s="1199">
        <v>52</v>
      </c>
      <c r="F99" s="1200" t="s">
        <v>3820</v>
      </c>
    </row>
    <row r="100" spans="5:6">
      <c r="E100" s="1199"/>
      <c r="F100" s="1198" t="s">
        <v>3819</v>
      </c>
    </row>
    <row r="101" spans="5:6">
      <c r="E101" s="1199"/>
      <c r="F101" s="1198" t="s">
        <v>3818</v>
      </c>
    </row>
    <row r="102" spans="5:6">
      <c r="E102" s="1199">
        <v>53</v>
      </c>
      <c r="F102" s="1200" t="s">
        <v>3817</v>
      </c>
    </row>
    <row r="103" spans="5:6">
      <c r="E103" s="1199"/>
      <c r="F103" s="1198" t="s">
        <v>3816</v>
      </c>
    </row>
    <row r="104" spans="5:6">
      <c r="E104" s="1199"/>
      <c r="F104" s="1198" t="s">
        <v>3815</v>
      </c>
    </row>
    <row r="105" spans="5:6">
      <c r="E105" s="1199">
        <v>54</v>
      </c>
      <c r="F105" s="1200" t="s">
        <v>3814</v>
      </c>
    </row>
    <row r="106" spans="5:6">
      <c r="E106" s="1199"/>
      <c r="F106" s="1198" t="s">
        <v>3813</v>
      </c>
    </row>
    <row r="107" spans="5:6">
      <c r="E107" s="1199"/>
      <c r="F107" s="1198" t="s">
        <v>3812</v>
      </c>
    </row>
    <row r="108" spans="5:6">
      <c r="E108" s="1199"/>
      <c r="F108" s="1198" t="s">
        <v>3811</v>
      </c>
    </row>
    <row r="109" spans="5:6">
      <c r="E109" s="1199"/>
      <c r="F109" s="1198" t="s">
        <v>3810</v>
      </c>
    </row>
    <row r="110" spans="5:6">
      <c r="E110" s="1199"/>
      <c r="F110" s="1198" t="s">
        <v>3809</v>
      </c>
    </row>
    <row r="111" spans="5:6">
      <c r="E111" s="1199"/>
      <c r="F111" s="1198" t="s">
        <v>3808</v>
      </c>
    </row>
    <row r="112" spans="5:6">
      <c r="E112" s="1199"/>
      <c r="F112" s="1198" t="s">
        <v>3807</v>
      </c>
    </row>
    <row r="113" spans="5:6">
      <c r="E113" s="1199"/>
      <c r="F113" s="1198" t="s">
        <v>3806</v>
      </c>
    </row>
    <row r="114" spans="5:6">
      <c r="E114" s="1199"/>
      <c r="F114" s="1198" t="s">
        <v>3805</v>
      </c>
    </row>
    <row r="115" spans="5:6">
      <c r="E115" s="1199">
        <v>55</v>
      </c>
      <c r="F115" s="1200" t="s">
        <v>3804</v>
      </c>
    </row>
    <row r="116" spans="5:6">
      <c r="E116" s="1199"/>
      <c r="F116" s="1198" t="s">
        <v>3803</v>
      </c>
    </row>
    <row r="117" spans="5:6">
      <c r="E117" s="1199"/>
      <c r="F117" s="1198" t="s">
        <v>3802</v>
      </c>
    </row>
    <row r="118" spans="5:6">
      <c r="E118" s="1199"/>
      <c r="F118" s="1198" t="s">
        <v>3801</v>
      </c>
    </row>
    <row r="119" spans="5:6">
      <c r="E119" s="1199"/>
      <c r="F119" s="1198" t="s">
        <v>3800</v>
      </c>
    </row>
    <row r="120" spans="5:6">
      <c r="E120" s="1199"/>
      <c r="F120" s="1198" t="s">
        <v>3799</v>
      </c>
    </row>
    <row r="121" spans="5:6">
      <c r="E121" s="1199"/>
      <c r="F121" s="1198" t="s">
        <v>3798</v>
      </c>
    </row>
    <row r="122" spans="5:6">
      <c r="E122" s="1199"/>
      <c r="F122" s="1198" t="s">
        <v>3797</v>
      </c>
    </row>
    <row r="123" spans="5:6">
      <c r="E123" s="1199"/>
      <c r="F123" s="1198" t="s">
        <v>3796</v>
      </c>
    </row>
    <row r="124" spans="5:6">
      <c r="E124" s="1199">
        <v>59</v>
      </c>
      <c r="F124" s="1200" t="s">
        <v>3795</v>
      </c>
    </row>
    <row r="125" spans="5:6">
      <c r="E125" s="1199"/>
      <c r="F125" s="1198" t="s">
        <v>3794</v>
      </c>
    </row>
    <row r="126" spans="5:6">
      <c r="E126" s="1199"/>
      <c r="F126" s="1198" t="s">
        <v>3793</v>
      </c>
    </row>
    <row r="127" spans="5:6">
      <c r="E127" s="1199"/>
      <c r="F127" s="1198" t="s">
        <v>3792</v>
      </c>
    </row>
    <row r="128" spans="5:6">
      <c r="E128" s="1199"/>
      <c r="F128" s="1198" t="s">
        <v>3791</v>
      </c>
    </row>
    <row r="129" spans="2:6">
      <c r="E129" s="1199"/>
      <c r="F129" s="1198" t="s">
        <v>3790</v>
      </c>
    </row>
    <row r="130" spans="2:6">
      <c r="E130" s="1199"/>
      <c r="F130" s="1200"/>
    </row>
    <row r="131" spans="2:6">
      <c r="E131" s="1199"/>
      <c r="F131" s="1200"/>
    </row>
    <row r="132" spans="2:6" ht="17.25" thickBot="1">
      <c r="B132" s="1209" t="s">
        <v>3789</v>
      </c>
      <c r="E132" s="1199"/>
      <c r="F132" s="1200"/>
    </row>
    <row r="133" spans="2:6" ht="15">
      <c r="C133" s="1208"/>
      <c r="D133" s="1207"/>
      <c r="E133" s="1206"/>
      <c r="F133" s="1205"/>
    </row>
    <row r="134" spans="2:6" ht="14.25">
      <c r="C134" s="1204" t="s">
        <v>1806</v>
      </c>
      <c r="D134" s="1203">
        <v>6</v>
      </c>
      <c r="E134" s="1202"/>
      <c r="F134" s="1201" t="s">
        <v>3788</v>
      </c>
    </row>
    <row r="135" spans="2:6">
      <c r="E135" s="1199">
        <v>60</v>
      </c>
      <c r="F135" s="1200" t="s">
        <v>3787</v>
      </c>
    </row>
    <row r="136" spans="2:6">
      <c r="E136" s="1199"/>
      <c r="F136" s="1198" t="s">
        <v>3786</v>
      </c>
    </row>
    <row r="137" spans="2:6">
      <c r="E137" s="1199"/>
      <c r="F137" s="1198" t="s">
        <v>3785</v>
      </c>
    </row>
    <row r="138" spans="2:6">
      <c r="E138" s="1199">
        <v>61</v>
      </c>
      <c r="F138" s="1200" t="s">
        <v>3784</v>
      </c>
    </row>
    <row r="139" spans="2:6">
      <c r="E139" s="1199"/>
      <c r="F139" s="1198" t="s">
        <v>3783</v>
      </c>
    </row>
    <row r="140" spans="2:6">
      <c r="E140" s="1199">
        <v>62</v>
      </c>
      <c r="F140" s="1200" t="s">
        <v>3782</v>
      </c>
    </row>
    <row r="141" spans="2:6">
      <c r="E141" s="1199"/>
      <c r="F141" s="1198" t="s">
        <v>3781</v>
      </c>
    </row>
    <row r="142" spans="2:6">
      <c r="E142" s="1199"/>
      <c r="F142" s="1198" t="s">
        <v>3780</v>
      </c>
    </row>
    <row r="143" spans="2:6">
      <c r="E143" s="1199"/>
      <c r="F143" s="1198" t="s">
        <v>3779</v>
      </c>
    </row>
    <row r="144" spans="2:6">
      <c r="E144" s="1199">
        <v>63</v>
      </c>
      <c r="F144" s="1200" t="s">
        <v>3778</v>
      </c>
    </row>
    <row r="145" spans="3:6">
      <c r="E145" s="1199"/>
      <c r="F145" s="1198" t="s">
        <v>3777</v>
      </c>
    </row>
    <row r="146" spans="3:6">
      <c r="E146" s="1199">
        <v>64</v>
      </c>
      <c r="F146" s="1200" t="s">
        <v>3776</v>
      </c>
    </row>
    <row r="147" spans="3:6">
      <c r="E147" s="1199"/>
      <c r="F147" s="1198" t="s">
        <v>3775</v>
      </c>
    </row>
    <row r="148" spans="3:6">
      <c r="E148" s="1199">
        <v>65</v>
      </c>
      <c r="F148" s="1200" t="s">
        <v>3774</v>
      </c>
    </row>
    <row r="149" spans="3:6">
      <c r="E149" s="1199"/>
      <c r="F149" s="1198" t="s">
        <v>3773</v>
      </c>
    </row>
    <row r="150" spans="3:6">
      <c r="E150" s="1199">
        <v>66</v>
      </c>
      <c r="F150" s="1200" t="s">
        <v>3772</v>
      </c>
    </row>
    <row r="151" spans="3:6">
      <c r="E151" s="1199"/>
      <c r="F151" s="1198" t="s">
        <v>3771</v>
      </c>
    </row>
    <row r="152" spans="3:6" ht="14.25">
      <c r="C152" s="1204" t="s">
        <v>1806</v>
      </c>
      <c r="D152" s="1203">
        <v>7</v>
      </c>
      <c r="E152" s="1202"/>
      <c r="F152" s="1201" t="s">
        <v>3770</v>
      </c>
    </row>
    <row r="153" spans="3:6">
      <c r="E153" s="1199">
        <v>70</v>
      </c>
      <c r="F153" s="1200" t="s">
        <v>3769</v>
      </c>
    </row>
    <row r="154" spans="3:6">
      <c r="E154" s="1199"/>
      <c r="F154" s="1198" t="s">
        <v>3768</v>
      </c>
    </row>
    <row r="155" spans="3:6">
      <c r="E155" s="1199"/>
      <c r="F155" s="1198" t="s">
        <v>3767</v>
      </c>
    </row>
    <row r="156" spans="3:6">
      <c r="E156" s="1199">
        <v>71</v>
      </c>
      <c r="F156" s="1200" t="s">
        <v>3766</v>
      </c>
    </row>
    <row r="157" spans="3:6">
      <c r="E157" s="1199"/>
      <c r="F157" s="1198" t="s">
        <v>3765</v>
      </c>
    </row>
    <row r="158" spans="3:6">
      <c r="E158" s="1199"/>
      <c r="F158" s="1198" t="s">
        <v>3764</v>
      </c>
    </row>
    <row r="159" spans="3:6">
      <c r="E159" s="1199">
        <v>72</v>
      </c>
      <c r="F159" s="1200" t="s">
        <v>3763</v>
      </c>
    </row>
    <row r="160" spans="3:6">
      <c r="E160" s="1199"/>
      <c r="F160" s="1198" t="s">
        <v>3762</v>
      </c>
    </row>
    <row r="161" spans="5:6">
      <c r="E161" s="1199"/>
      <c r="F161" s="1198" t="s">
        <v>3761</v>
      </c>
    </row>
    <row r="162" spans="5:6">
      <c r="E162" s="1199"/>
      <c r="F162" s="1198" t="s">
        <v>3760</v>
      </c>
    </row>
    <row r="163" spans="5:6">
      <c r="E163" s="1199">
        <v>73</v>
      </c>
      <c r="F163" s="1200" t="s">
        <v>3759</v>
      </c>
    </row>
    <row r="164" spans="5:6">
      <c r="E164" s="1199"/>
      <c r="F164" s="1198" t="s">
        <v>3758</v>
      </c>
    </row>
    <row r="165" spans="5:6">
      <c r="E165" s="1199"/>
      <c r="F165" s="1198" t="s">
        <v>3757</v>
      </c>
    </row>
    <row r="166" spans="5:6">
      <c r="E166" s="1199">
        <v>74</v>
      </c>
      <c r="F166" s="1200" t="s">
        <v>3756</v>
      </c>
    </row>
    <row r="167" spans="5:6">
      <c r="E167" s="1199"/>
      <c r="F167" s="1198" t="s">
        <v>3755</v>
      </c>
    </row>
    <row r="168" spans="5:6">
      <c r="E168" s="1199"/>
      <c r="F168" s="1198" t="s">
        <v>3754</v>
      </c>
    </row>
    <row r="169" spans="5:6">
      <c r="E169" s="1199"/>
      <c r="F169" s="1198" t="s">
        <v>3753</v>
      </c>
    </row>
    <row r="170" spans="5:6">
      <c r="E170" s="1199"/>
      <c r="F170" s="1198" t="s">
        <v>3752</v>
      </c>
    </row>
    <row r="171" spans="5:6">
      <c r="E171" s="1199">
        <v>75</v>
      </c>
      <c r="F171" s="1200" t="s">
        <v>3751</v>
      </c>
    </row>
    <row r="172" spans="5:6">
      <c r="E172" s="1199"/>
      <c r="F172" s="1198" t="s">
        <v>3750</v>
      </c>
    </row>
    <row r="173" spans="5:6">
      <c r="E173" s="1199">
        <v>76</v>
      </c>
      <c r="F173" s="1200" t="s">
        <v>3749</v>
      </c>
    </row>
    <row r="174" spans="5:6">
      <c r="E174" s="1199"/>
      <c r="F174" s="1198" t="s">
        <v>3748</v>
      </c>
    </row>
    <row r="175" spans="5:6">
      <c r="E175" s="1199"/>
      <c r="F175" s="1198" t="s">
        <v>3747</v>
      </c>
    </row>
    <row r="176" spans="5:6">
      <c r="E176" s="1199"/>
      <c r="F176" s="1198" t="s">
        <v>3746</v>
      </c>
    </row>
    <row r="177" spans="3:6">
      <c r="E177" s="1199">
        <v>77</v>
      </c>
      <c r="F177" s="1200" t="s">
        <v>3745</v>
      </c>
    </row>
    <row r="178" spans="3:6">
      <c r="E178" s="1199"/>
      <c r="F178" s="1198" t="s">
        <v>3744</v>
      </c>
    </row>
    <row r="179" spans="3:6">
      <c r="E179" s="1199"/>
      <c r="F179" s="1198" t="s">
        <v>3743</v>
      </c>
    </row>
    <row r="180" spans="3:6">
      <c r="E180" s="1199">
        <v>78</v>
      </c>
      <c r="F180" s="1200" t="s">
        <v>3742</v>
      </c>
    </row>
    <row r="181" spans="3:6">
      <c r="E181" s="1199"/>
      <c r="F181" s="1198" t="s">
        <v>3741</v>
      </c>
    </row>
    <row r="182" spans="3:6">
      <c r="E182" s="1199"/>
      <c r="F182" s="1198" t="s">
        <v>3740</v>
      </c>
    </row>
    <row r="183" spans="3:6">
      <c r="E183" s="1199">
        <v>79</v>
      </c>
      <c r="F183" s="1200" t="s">
        <v>3739</v>
      </c>
    </row>
    <row r="184" spans="3:6">
      <c r="E184" s="1199"/>
      <c r="F184" s="1198" t="s">
        <v>3738</v>
      </c>
    </row>
    <row r="185" spans="3:6">
      <c r="E185" s="1199"/>
      <c r="F185" s="1198" t="s">
        <v>3737</v>
      </c>
    </row>
    <row r="186" spans="3:6">
      <c r="E186" s="1199"/>
      <c r="F186" s="1198" t="s">
        <v>3736</v>
      </c>
    </row>
    <row r="187" spans="3:6">
      <c r="E187" s="1199"/>
      <c r="F187" s="1198" t="s">
        <v>3735</v>
      </c>
    </row>
    <row r="188" spans="3:6">
      <c r="E188" s="1199"/>
      <c r="F188" s="1198" t="s">
        <v>3734</v>
      </c>
    </row>
    <row r="189" spans="3:6">
      <c r="E189" s="1199"/>
      <c r="F189" s="1198" t="s">
        <v>3733</v>
      </c>
    </row>
    <row r="190" spans="3:6">
      <c r="E190" s="1199"/>
      <c r="F190" s="1198" t="s">
        <v>3732</v>
      </c>
    </row>
    <row r="191" spans="3:6" ht="14.25">
      <c r="C191" s="1204" t="s">
        <v>1806</v>
      </c>
      <c r="D191" s="1203">
        <v>8</v>
      </c>
      <c r="E191" s="1202"/>
      <c r="F191" s="1201" t="s">
        <v>3731</v>
      </c>
    </row>
    <row r="192" spans="3:6">
      <c r="E192" s="1199">
        <v>80</v>
      </c>
      <c r="F192" s="1200" t="s">
        <v>3730</v>
      </c>
    </row>
    <row r="193" spans="5:6">
      <c r="E193" s="1199"/>
      <c r="F193" s="1198" t="s">
        <v>3729</v>
      </c>
    </row>
    <row r="194" spans="5:6">
      <c r="E194" s="1199"/>
      <c r="F194" s="1198" t="s">
        <v>3728</v>
      </c>
    </row>
    <row r="195" spans="5:6">
      <c r="E195" s="1199">
        <v>81</v>
      </c>
      <c r="F195" s="1200" t="s">
        <v>3727</v>
      </c>
    </row>
    <row r="196" spans="5:6">
      <c r="E196" s="1199"/>
      <c r="F196" s="1198" t="s">
        <v>3726</v>
      </c>
    </row>
    <row r="197" spans="5:6">
      <c r="E197" s="1199"/>
      <c r="F197" s="1198" t="s">
        <v>3725</v>
      </c>
    </row>
    <row r="198" spans="5:6">
      <c r="E198" s="1199">
        <v>82</v>
      </c>
      <c r="F198" s="1200" t="s">
        <v>3724</v>
      </c>
    </row>
    <row r="199" spans="5:6">
      <c r="E199" s="1199"/>
      <c r="F199" s="1198" t="s">
        <v>3723</v>
      </c>
    </row>
    <row r="200" spans="5:6">
      <c r="E200" s="1199"/>
      <c r="F200" s="1198" t="s">
        <v>3722</v>
      </c>
    </row>
    <row r="201" spans="5:6">
      <c r="E201" s="1199"/>
      <c r="F201" s="1198" t="s">
        <v>3721</v>
      </c>
    </row>
    <row r="202" spans="5:6">
      <c r="E202" s="1199">
        <v>83</v>
      </c>
      <c r="F202" s="1200" t="s">
        <v>3720</v>
      </c>
    </row>
    <row r="203" spans="5:6">
      <c r="E203" s="1199"/>
      <c r="F203" s="1198" t="s">
        <v>3719</v>
      </c>
    </row>
    <row r="204" spans="5:6">
      <c r="E204" s="1199"/>
      <c r="F204" s="1198" t="s">
        <v>3718</v>
      </c>
    </row>
    <row r="205" spans="5:6">
      <c r="E205" s="1199"/>
      <c r="F205" s="1198" t="s">
        <v>3717</v>
      </c>
    </row>
    <row r="206" spans="5:6">
      <c r="E206" s="1199"/>
      <c r="F206" s="1198" t="s">
        <v>3716</v>
      </c>
    </row>
    <row r="207" spans="5:6">
      <c r="E207" s="1199">
        <v>84</v>
      </c>
      <c r="F207" s="1200" t="s">
        <v>3715</v>
      </c>
    </row>
    <row r="208" spans="5:6">
      <c r="E208" s="1199"/>
      <c r="F208" s="1198" t="s">
        <v>3714</v>
      </c>
    </row>
    <row r="209" spans="2:6">
      <c r="E209" s="1199"/>
      <c r="F209" s="1198" t="s">
        <v>3713</v>
      </c>
    </row>
    <row r="210" spans="2:6">
      <c r="E210" s="1199">
        <v>89</v>
      </c>
      <c r="F210" s="1200" t="s">
        <v>3712</v>
      </c>
    </row>
    <row r="211" spans="2:6">
      <c r="E211" s="1199"/>
      <c r="F211" s="1198" t="s">
        <v>3711</v>
      </c>
    </row>
    <row r="212" spans="2:6">
      <c r="E212" s="1199"/>
      <c r="F212" s="1198" t="s">
        <v>3710</v>
      </c>
    </row>
    <row r="213" spans="2:6">
      <c r="E213" s="1199"/>
      <c r="F213" s="1198" t="s">
        <v>3709</v>
      </c>
    </row>
    <row r="214" spans="2:6">
      <c r="E214" s="1199"/>
      <c r="F214" s="1198" t="s">
        <v>3708</v>
      </c>
    </row>
    <row r="215" spans="2:6">
      <c r="E215" s="1199"/>
      <c r="F215" s="1200"/>
    </row>
    <row r="216" spans="2:6">
      <c r="E216" s="1199"/>
      <c r="F216" s="1200"/>
    </row>
    <row r="217" spans="2:6" ht="17.25" thickBot="1">
      <c r="B217" s="1210" t="s">
        <v>3707</v>
      </c>
    </row>
    <row r="218" spans="2:6" ht="15">
      <c r="C218" s="1208" t="s">
        <v>3706</v>
      </c>
      <c r="D218" s="1207"/>
      <c r="E218" s="1206"/>
      <c r="F218" s="1205"/>
    </row>
    <row r="219" spans="2:6" ht="14.25">
      <c r="C219" s="1204" t="s">
        <v>1806</v>
      </c>
      <c r="D219" s="1203">
        <v>9</v>
      </c>
      <c r="E219" s="1215"/>
      <c r="F219" s="1201" t="s">
        <v>3705</v>
      </c>
    </row>
    <row r="220" spans="2:6">
      <c r="C220" s="1213"/>
      <c r="D220" s="1212"/>
      <c r="E220" s="1199">
        <v>90</v>
      </c>
      <c r="F220" s="1200" t="s">
        <v>3704</v>
      </c>
    </row>
    <row r="221" spans="2:6">
      <c r="C221" s="1213"/>
      <c r="D221" s="1212"/>
      <c r="E221" s="1199"/>
      <c r="F221" s="1198" t="s">
        <v>3703</v>
      </c>
    </row>
    <row r="222" spans="2:6">
      <c r="C222" s="1213"/>
      <c r="D222" s="1212"/>
      <c r="E222" s="1199"/>
      <c r="F222" s="1198" t="s">
        <v>3702</v>
      </c>
    </row>
    <row r="223" spans="2:6">
      <c r="C223" s="1213"/>
      <c r="D223" s="1212"/>
      <c r="E223" s="1199">
        <v>91</v>
      </c>
      <c r="F223" s="1200" t="s">
        <v>3701</v>
      </c>
    </row>
    <row r="224" spans="2:6">
      <c r="C224" s="1213"/>
      <c r="D224" s="1212"/>
      <c r="E224" s="1199"/>
      <c r="F224" s="1198" t="s">
        <v>3700</v>
      </c>
    </row>
    <row r="225" spans="3:6">
      <c r="C225" s="1213"/>
      <c r="D225" s="1212"/>
      <c r="E225" s="1199"/>
      <c r="F225" s="1198" t="s">
        <v>3699</v>
      </c>
    </row>
    <row r="226" spans="3:6">
      <c r="C226" s="1213"/>
      <c r="D226" s="1212"/>
      <c r="E226" s="1199"/>
      <c r="F226" s="1198" t="s">
        <v>3698</v>
      </c>
    </row>
    <row r="227" spans="3:6">
      <c r="C227" s="1213"/>
      <c r="D227" s="1212"/>
      <c r="E227" s="1199"/>
      <c r="F227" s="1198" t="s">
        <v>3697</v>
      </c>
    </row>
    <row r="228" spans="3:6">
      <c r="C228" s="1213"/>
      <c r="D228" s="1212"/>
      <c r="E228" s="1199"/>
      <c r="F228" s="1198" t="s">
        <v>3696</v>
      </c>
    </row>
    <row r="229" spans="3:6">
      <c r="C229" s="1213"/>
      <c r="D229" s="1212"/>
      <c r="E229" s="1199">
        <v>92</v>
      </c>
      <c r="F229" s="1200" t="s">
        <v>3695</v>
      </c>
    </row>
    <row r="230" spans="3:6">
      <c r="C230" s="1213"/>
      <c r="D230" s="1212"/>
      <c r="E230" s="1199"/>
      <c r="F230" s="1198" t="s">
        <v>3694</v>
      </c>
    </row>
    <row r="231" spans="3:6">
      <c r="C231" s="1213"/>
      <c r="D231" s="1212"/>
      <c r="E231" s="1199"/>
      <c r="F231" s="1198" t="s">
        <v>3693</v>
      </c>
    </row>
    <row r="232" spans="3:6">
      <c r="C232" s="1213"/>
      <c r="D232" s="1212"/>
      <c r="E232" s="1199"/>
      <c r="F232" s="1198" t="s">
        <v>3692</v>
      </c>
    </row>
    <row r="233" spans="3:6">
      <c r="C233" s="1213"/>
      <c r="D233" s="1212"/>
      <c r="E233" s="1199"/>
      <c r="F233" s="1198" t="s">
        <v>3691</v>
      </c>
    </row>
    <row r="234" spans="3:6">
      <c r="C234" s="1213"/>
      <c r="D234" s="1212"/>
      <c r="E234" s="1199"/>
      <c r="F234" s="1198" t="s">
        <v>3690</v>
      </c>
    </row>
    <row r="235" spans="3:6">
      <c r="C235" s="1213"/>
      <c r="D235" s="1212"/>
      <c r="E235" s="1199"/>
      <c r="F235" s="1198" t="s">
        <v>3689</v>
      </c>
    </row>
    <row r="236" spans="3:6">
      <c r="C236" s="1213"/>
      <c r="D236" s="1212"/>
      <c r="E236" s="1199"/>
      <c r="F236" s="1198" t="s">
        <v>3688</v>
      </c>
    </row>
    <row r="237" spans="3:6">
      <c r="C237" s="1213"/>
      <c r="D237" s="1212"/>
      <c r="E237" s="1199">
        <v>93</v>
      </c>
      <c r="F237" s="1200" t="s">
        <v>3687</v>
      </c>
    </row>
    <row r="238" spans="3:6">
      <c r="C238" s="1213"/>
      <c r="D238" s="1212"/>
      <c r="E238" s="1199"/>
      <c r="F238" s="1198" t="s">
        <v>3686</v>
      </c>
    </row>
    <row r="239" spans="3:6">
      <c r="C239" s="1213"/>
      <c r="D239" s="1212"/>
      <c r="E239" s="1199"/>
      <c r="F239" s="1198" t="s">
        <v>3685</v>
      </c>
    </row>
    <row r="240" spans="3:6">
      <c r="C240" s="1213"/>
      <c r="D240" s="1212"/>
      <c r="E240" s="1199">
        <v>94</v>
      </c>
      <c r="F240" s="1200" t="s">
        <v>3684</v>
      </c>
    </row>
    <row r="241" spans="3:6">
      <c r="C241" s="1213"/>
      <c r="D241" s="1212"/>
      <c r="E241" s="1199"/>
      <c r="F241" s="1198" t="s">
        <v>3683</v>
      </c>
    </row>
    <row r="242" spans="3:6">
      <c r="C242" s="1213"/>
      <c r="D242" s="1212"/>
      <c r="E242" s="1199"/>
      <c r="F242" s="1198" t="s">
        <v>3682</v>
      </c>
    </row>
    <row r="243" spans="3:6">
      <c r="C243" s="1213"/>
      <c r="D243" s="1212"/>
      <c r="E243" s="1199"/>
      <c r="F243" s="1198" t="s">
        <v>3681</v>
      </c>
    </row>
    <row r="244" spans="3:6">
      <c r="C244" s="1213"/>
      <c r="D244" s="1212"/>
      <c r="E244" s="1199"/>
      <c r="F244" s="1198" t="s">
        <v>3680</v>
      </c>
    </row>
    <row r="245" spans="3:6">
      <c r="C245" s="1213"/>
      <c r="D245" s="1212"/>
      <c r="E245" s="1199"/>
      <c r="F245" s="1198" t="s">
        <v>3679</v>
      </c>
    </row>
    <row r="246" spans="3:6">
      <c r="C246" s="1213"/>
      <c r="D246" s="1212"/>
      <c r="E246" s="1199">
        <v>95</v>
      </c>
      <c r="F246" s="1200" t="s">
        <v>3678</v>
      </c>
    </row>
    <row r="247" spans="3:6">
      <c r="C247" s="1213"/>
      <c r="D247" s="1212"/>
      <c r="E247" s="1199"/>
      <c r="F247" s="1198" t="s">
        <v>3677</v>
      </c>
    </row>
    <row r="248" spans="3:6">
      <c r="C248" s="1213"/>
      <c r="D248" s="1212"/>
      <c r="E248" s="1199"/>
      <c r="F248" s="1198" t="s">
        <v>3676</v>
      </c>
    </row>
    <row r="249" spans="3:6">
      <c r="C249" s="1213"/>
      <c r="D249" s="1212"/>
      <c r="E249" s="1199"/>
      <c r="F249" s="1198" t="s">
        <v>3675</v>
      </c>
    </row>
    <row r="250" spans="3:6">
      <c r="C250" s="1213"/>
      <c r="D250" s="1212"/>
      <c r="E250" s="1199">
        <v>96</v>
      </c>
      <c r="F250" s="1200" t="s">
        <v>3674</v>
      </c>
    </row>
    <row r="251" spans="3:6">
      <c r="C251" s="1213"/>
      <c r="D251" s="1212"/>
      <c r="E251" s="1199"/>
      <c r="F251" s="1198" t="s">
        <v>3673</v>
      </c>
    </row>
    <row r="252" spans="3:6">
      <c r="C252" s="1213"/>
      <c r="D252" s="1212"/>
      <c r="E252" s="1199"/>
      <c r="F252" s="1198" t="s">
        <v>3672</v>
      </c>
    </row>
    <row r="253" spans="3:6">
      <c r="C253" s="1213"/>
      <c r="D253" s="1212"/>
      <c r="E253" s="1199"/>
      <c r="F253" s="1198" t="s">
        <v>3671</v>
      </c>
    </row>
    <row r="254" spans="3:6">
      <c r="C254" s="1213"/>
      <c r="D254" s="1212"/>
      <c r="E254" s="1199">
        <v>97</v>
      </c>
      <c r="F254" s="1200" t="s">
        <v>3670</v>
      </c>
    </row>
    <row r="255" spans="3:6">
      <c r="C255" s="1213"/>
      <c r="D255" s="1212"/>
      <c r="E255" s="1199"/>
      <c r="F255" s="1198" t="s">
        <v>3669</v>
      </c>
    </row>
    <row r="256" spans="3:6">
      <c r="C256" s="1213"/>
      <c r="D256" s="1212"/>
      <c r="E256" s="1199"/>
      <c r="F256" s="1198" t="s">
        <v>3668</v>
      </c>
    </row>
    <row r="257" spans="3:6">
      <c r="C257" s="1213"/>
      <c r="D257" s="1212"/>
      <c r="E257" s="1199"/>
      <c r="F257" s="1198" t="s">
        <v>3667</v>
      </c>
    </row>
    <row r="258" spans="3:6">
      <c r="C258" s="1213"/>
      <c r="D258" s="1212"/>
      <c r="E258" s="1199"/>
      <c r="F258" s="1198" t="s">
        <v>3666</v>
      </c>
    </row>
    <row r="259" spans="3:6">
      <c r="C259" s="1213"/>
      <c r="D259" s="1212"/>
      <c r="E259" s="1199"/>
      <c r="F259" s="1198" t="s">
        <v>3665</v>
      </c>
    </row>
    <row r="260" spans="3:6">
      <c r="C260" s="1213"/>
      <c r="D260" s="1212"/>
      <c r="E260" s="1199">
        <v>98</v>
      </c>
      <c r="F260" s="1200" t="s">
        <v>3664</v>
      </c>
    </row>
    <row r="261" spans="3:6">
      <c r="C261" s="1213"/>
      <c r="D261" s="1212"/>
      <c r="E261" s="1199"/>
      <c r="F261" s="1198" t="s">
        <v>3663</v>
      </c>
    </row>
    <row r="262" spans="3:6">
      <c r="C262" s="1213"/>
      <c r="D262" s="1212"/>
      <c r="E262" s="1199"/>
      <c r="F262" s="1198" t="s">
        <v>3662</v>
      </c>
    </row>
    <row r="263" spans="3:6">
      <c r="C263" s="1213"/>
      <c r="D263" s="1212"/>
      <c r="E263" s="1199">
        <v>99</v>
      </c>
      <c r="F263" s="1200" t="s">
        <v>3661</v>
      </c>
    </row>
    <row r="264" spans="3:6">
      <c r="C264" s="1213"/>
      <c r="D264" s="1212"/>
      <c r="E264" s="1199"/>
      <c r="F264" s="1198" t="s">
        <v>3660</v>
      </c>
    </row>
    <row r="265" spans="3:6">
      <c r="C265" s="1213"/>
      <c r="D265" s="1212"/>
      <c r="E265" s="1199"/>
      <c r="F265" s="1198" t="s">
        <v>3659</v>
      </c>
    </row>
    <row r="266" spans="3:6">
      <c r="C266" s="1213"/>
      <c r="D266" s="1212"/>
      <c r="E266" s="1199"/>
      <c r="F266" s="1198" t="s">
        <v>3658</v>
      </c>
    </row>
    <row r="267" spans="3:6">
      <c r="C267" s="1213"/>
      <c r="D267" s="1212"/>
      <c r="E267" s="1199"/>
      <c r="F267" s="1198" t="s">
        <v>3657</v>
      </c>
    </row>
    <row r="268" spans="3:6">
      <c r="C268" s="1213"/>
      <c r="D268" s="1212"/>
      <c r="E268" s="1199"/>
      <c r="F268" s="1198" t="s">
        <v>3656</v>
      </c>
    </row>
    <row r="269" spans="3:6">
      <c r="C269" s="1213"/>
      <c r="D269" s="1212"/>
      <c r="E269" s="1199"/>
      <c r="F269" s="1198" t="s">
        <v>3655</v>
      </c>
    </row>
    <row r="270" spans="3:6">
      <c r="C270" s="1213"/>
      <c r="D270" s="1212"/>
      <c r="E270" s="1199"/>
      <c r="F270" s="1198" t="s">
        <v>3654</v>
      </c>
    </row>
    <row r="271" spans="3:6">
      <c r="C271" s="1213"/>
      <c r="D271" s="1212"/>
      <c r="E271" s="1199"/>
      <c r="F271" s="1198" t="s">
        <v>3653</v>
      </c>
    </row>
    <row r="272" spans="3:6">
      <c r="C272" s="1213"/>
      <c r="D272" s="1212"/>
      <c r="E272" s="1199"/>
      <c r="F272" s="1198" t="s">
        <v>3652</v>
      </c>
    </row>
    <row r="273" spans="3:6" ht="14.25">
      <c r="C273" s="1204" t="s">
        <v>1806</v>
      </c>
      <c r="D273" s="1203">
        <v>10</v>
      </c>
      <c r="E273" s="1202"/>
      <c r="F273" s="1201" t="s">
        <v>3651</v>
      </c>
    </row>
    <row r="274" spans="3:6">
      <c r="C274" s="1213"/>
      <c r="D274" s="1212"/>
      <c r="E274" s="1199">
        <v>100</v>
      </c>
      <c r="F274" s="1200" t="s">
        <v>3650</v>
      </c>
    </row>
    <row r="275" spans="3:6">
      <c r="C275" s="1213"/>
      <c r="D275" s="1212"/>
      <c r="E275" s="1199"/>
      <c r="F275" s="1198" t="s">
        <v>3649</v>
      </c>
    </row>
    <row r="276" spans="3:6">
      <c r="C276" s="1213"/>
      <c r="D276" s="1212"/>
      <c r="E276" s="1199"/>
      <c r="F276" s="1198" t="s">
        <v>3648</v>
      </c>
    </row>
    <row r="277" spans="3:6">
      <c r="C277" s="1213"/>
      <c r="D277" s="1212"/>
      <c r="E277" s="1199">
        <v>101</v>
      </c>
      <c r="F277" s="1200" t="s">
        <v>3647</v>
      </c>
    </row>
    <row r="278" spans="3:6">
      <c r="C278" s="1213"/>
      <c r="D278" s="1212"/>
      <c r="E278" s="1199"/>
      <c r="F278" s="1198" t="s">
        <v>3646</v>
      </c>
    </row>
    <row r="279" spans="3:6">
      <c r="C279" s="1213"/>
      <c r="D279" s="1212"/>
      <c r="E279" s="1199">
        <v>102</v>
      </c>
      <c r="F279" s="1200" t="s">
        <v>3645</v>
      </c>
    </row>
    <row r="280" spans="3:6">
      <c r="C280" s="1213"/>
      <c r="D280" s="1212"/>
      <c r="E280" s="1199"/>
      <c r="F280" s="1198" t="s">
        <v>3644</v>
      </c>
    </row>
    <row r="281" spans="3:6">
      <c r="C281" s="1213"/>
      <c r="D281" s="1212"/>
      <c r="E281" s="1199"/>
      <c r="F281" s="1198" t="s">
        <v>3643</v>
      </c>
    </row>
    <row r="282" spans="3:6">
      <c r="C282" s="1213"/>
      <c r="D282" s="1212"/>
      <c r="E282" s="1199"/>
      <c r="F282" s="1198" t="s">
        <v>3642</v>
      </c>
    </row>
    <row r="283" spans="3:6">
      <c r="C283" s="1213"/>
      <c r="D283" s="1212"/>
      <c r="E283" s="1199"/>
      <c r="F283" s="1198" t="s">
        <v>3641</v>
      </c>
    </row>
    <row r="284" spans="3:6">
      <c r="C284" s="1213"/>
      <c r="D284" s="1212"/>
      <c r="E284" s="1199">
        <v>103</v>
      </c>
      <c r="F284" s="1200" t="s">
        <v>3640</v>
      </c>
    </row>
    <row r="285" spans="3:6">
      <c r="C285" s="1213"/>
      <c r="D285" s="1212"/>
      <c r="E285" s="1199"/>
      <c r="F285" s="1198" t="s">
        <v>3639</v>
      </c>
    </row>
    <row r="286" spans="3:6">
      <c r="C286" s="1213"/>
      <c r="D286" s="1212"/>
      <c r="E286" s="1199"/>
      <c r="F286" s="1198" t="s">
        <v>3638</v>
      </c>
    </row>
    <row r="287" spans="3:6">
      <c r="C287" s="1213"/>
      <c r="D287" s="1212"/>
      <c r="E287" s="1199">
        <v>104</v>
      </c>
      <c r="F287" s="1200" t="s">
        <v>3637</v>
      </c>
    </row>
    <row r="288" spans="3:6">
      <c r="C288" s="1213"/>
      <c r="D288" s="1212"/>
      <c r="E288" s="1199"/>
      <c r="F288" s="1198" t="s">
        <v>3636</v>
      </c>
    </row>
    <row r="289" spans="3:6">
      <c r="C289" s="1213"/>
      <c r="D289" s="1212"/>
      <c r="E289" s="1199">
        <v>105</v>
      </c>
      <c r="F289" s="1200" t="s">
        <v>3635</v>
      </c>
    </row>
    <row r="290" spans="3:6">
      <c r="C290" s="1213"/>
      <c r="D290" s="1212"/>
      <c r="E290" s="1199"/>
      <c r="F290" s="1198" t="s">
        <v>3634</v>
      </c>
    </row>
    <row r="291" spans="3:6">
      <c r="C291" s="1213"/>
      <c r="D291" s="1212"/>
      <c r="E291" s="1199"/>
      <c r="F291" s="1198" t="s">
        <v>3633</v>
      </c>
    </row>
    <row r="292" spans="3:6">
      <c r="C292" s="1213"/>
      <c r="D292" s="1212"/>
      <c r="E292" s="1199">
        <v>106</v>
      </c>
      <c r="F292" s="1200" t="s">
        <v>3632</v>
      </c>
    </row>
    <row r="293" spans="3:6">
      <c r="C293" s="1213"/>
      <c r="D293" s="1212"/>
      <c r="E293" s="1199"/>
      <c r="F293" s="1198" t="s">
        <v>3631</v>
      </c>
    </row>
    <row r="294" spans="3:6">
      <c r="C294" s="1213"/>
      <c r="D294" s="1212"/>
      <c r="E294" s="1199"/>
      <c r="F294" s="1198" t="s">
        <v>3630</v>
      </c>
    </row>
    <row r="295" spans="3:6">
      <c r="C295" s="1213"/>
      <c r="D295" s="1212"/>
      <c r="E295" s="1199"/>
      <c r="F295" s="1198" t="s">
        <v>3629</v>
      </c>
    </row>
    <row r="296" spans="3:6" ht="14.25">
      <c r="C296" s="1204" t="s">
        <v>1806</v>
      </c>
      <c r="D296" s="1203">
        <v>11</v>
      </c>
      <c r="E296" s="1202"/>
      <c r="F296" s="1201" t="s">
        <v>3628</v>
      </c>
    </row>
    <row r="297" spans="3:6">
      <c r="C297" s="1213"/>
      <c r="D297" s="1212"/>
      <c r="E297" s="1199">
        <v>110</v>
      </c>
      <c r="F297" s="1200" t="s">
        <v>3627</v>
      </c>
    </row>
    <row r="298" spans="3:6">
      <c r="C298" s="1213"/>
      <c r="D298" s="1212"/>
      <c r="E298" s="1199"/>
      <c r="F298" s="1198" t="s">
        <v>3626</v>
      </c>
    </row>
    <row r="299" spans="3:6">
      <c r="C299" s="1213"/>
      <c r="D299" s="1212"/>
      <c r="E299" s="1199"/>
      <c r="F299" s="1198" t="s">
        <v>3625</v>
      </c>
    </row>
    <row r="300" spans="3:6">
      <c r="C300" s="1213"/>
      <c r="D300" s="1212"/>
      <c r="E300" s="1199">
        <v>111</v>
      </c>
      <c r="F300" s="1200" t="s">
        <v>3624</v>
      </c>
    </row>
    <row r="301" spans="3:6">
      <c r="C301" s="1213"/>
      <c r="D301" s="1212"/>
      <c r="E301" s="1199"/>
      <c r="F301" s="1198" t="s">
        <v>3623</v>
      </c>
    </row>
    <row r="302" spans="3:6">
      <c r="C302" s="1213"/>
      <c r="D302" s="1212"/>
      <c r="E302" s="1199"/>
      <c r="F302" s="1198" t="s">
        <v>3622</v>
      </c>
    </row>
    <row r="303" spans="3:6">
      <c r="C303" s="1213"/>
      <c r="D303" s="1212"/>
      <c r="E303" s="1199"/>
      <c r="F303" s="1198" t="s">
        <v>3621</v>
      </c>
    </row>
    <row r="304" spans="3:6">
      <c r="C304" s="1213"/>
      <c r="D304" s="1212"/>
      <c r="E304" s="1199"/>
      <c r="F304" s="1198" t="s">
        <v>3620</v>
      </c>
    </row>
    <row r="305" spans="3:6">
      <c r="C305" s="1213"/>
      <c r="D305" s="1212"/>
      <c r="E305" s="1199"/>
      <c r="F305" s="1198" t="s">
        <v>3619</v>
      </c>
    </row>
    <row r="306" spans="3:6">
      <c r="C306" s="1213"/>
      <c r="D306" s="1212"/>
      <c r="E306" s="1199"/>
      <c r="F306" s="1198" t="s">
        <v>3618</v>
      </c>
    </row>
    <row r="307" spans="3:6">
      <c r="C307" s="1213"/>
      <c r="D307" s="1212"/>
      <c r="E307" s="1199"/>
      <c r="F307" s="1198" t="s">
        <v>3617</v>
      </c>
    </row>
    <row r="308" spans="3:6">
      <c r="C308" s="1213"/>
      <c r="D308" s="1212"/>
      <c r="E308" s="1199"/>
      <c r="F308" s="1198" t="s">
        <v>3616</v>
      </c>
    </row>
    <row r="309" spans="3:6">
      <c r="C309" s="1213"/>
      <c r="D309" s="1212"/>
      <c r="E309" s="1199"/>
      <c r="F309" s="1198" t="s">
        <v>3615</v>
      </c>
    </row>
    <row r="310" spans="3:6">
      <c r="C310" s="1213"/>
      <c r="D310" s="1212"/>
      <c r="E310" s="1199">
        <v>112</v>
      </c>
      <c r="F310" s="1200" t="s">
        <v>3614</v>
      </c>
    </row>
    <row r="311" spans="3:6">
      <c r="C311" s="1213"/>
      <c r="D311" s="1212"/>
      <c r="E311" s="1199"/>
      <c r="F311" s="1198" t="s">
        <v>3613</v>
      </c>
    </row>
    <row r="312" spans="3:6">
      <c r="C312" s="1213"/>
      <c r="D312" s="1212"/>
      <c r="E312" s="1199"/>
      <c r="F312" s="1198" t="s">
        <v>3612</v>
      </c>
    </row>
    <row r="313" spans="3:6">
      <c r="C313" s="1213"/>
      <c r="D313" s="1212"/>
      <c r="E313" s="1199"/>
      <c r="F313" s="1198" t="s">
        <v>3611</v>
      </c>
    </row>
    <row r="314" spans="3:6">
      <c r="C314" s="1213"/>
      <c r="D314" s="1212"/>
      <c r="E314" s="1199"/>
      <c r="F314" s="1198" t="s">
        <v>3610</v>
      </c>
    </row>
    <row r="315" spans="3:6">
      <c r="C315" s="1213"/>
      <c r="D315" s="1212"/>
      <c r="E315" s="1199"/>
      <c r="F315" s="1198" t="s">
        <v>3609</v>
      </c>
    </row>
    <row r="316" spans="3:6">
      <c r="C316" s="1213"/>
      <c r="D316" s="1212"/>
      <c r="E316" s="1199"/>
      <c r="F316" s="1198" t="s">
        <v>3608</v>
      </c>
    </row>
    <row r="317" spans="3:6">
      <c r="C317" s="1213"/>
      <c r="D317" s="1212"/>
      <c r="E317" s="1199">
        <v>113</v>
      </c>
      <c r="F317" s="1200" t="s">
        <v>3607</v>
      </c>
    </row>
    <row r="318" spans="3:6">
      <c r="C318" s="1213"/>
      <c r="D318" s="1212"/>
      <c r="E318" s="1199"/>
      <c r="F318" s="1198" t="s">
        <v>3606</v>
      </c>
    </row>
    <row r="319" spans="3:6">
      <c r="C319" s="1213"/>
      <c r="D319" s="1212"/>
      <c r="E319" s="1199"/>
      <c r="F319" s="1198" t="s">
        <v>3605</v>
      </c>
    </row>
    <row r="320" spans="3:6">
      <c r="C320" s="1213"/>
      <c r="D320" s="1212"/>
      <c r="E320" s="1199"/>
      <c r="F320" s="1198" t="s">
        <v>3604</v>
      </c>
    </row>
    <row r="321" spans="3:6">
      <c r="C321" s="1213"/>
      <c r="D321" s="1212"/>
      <c r="E321" s="1199">
        <v>114</v>
      </c>
      <c r="F321" s="1200" t="s">
        <v>3603</v>
      </c>
    </row>
    <row r="322" spans="3:6">
      <c r="C322" s="1213"/>
      <c r="D322" s="1212"/>
      <c r="E322" s="1199"/>
      <c r="F322" s="1198" t="s">
        <v>3602</v>
      </c>
    </row>
    <row r="323" spans="3:6">
      <c r="C323" s="1213"/>
      <c r="D323" s="1212"/>
      <c r="E323" s="1199"/>
      <c r="F323" s="1198" t="s">
        <v>3601</v>
      </c>
    </row>
    <row r="324" spans="3:6">
      <c r="C324" s="1213"/>
      <c r="D324" s="1212"/>
      <c r="E324" s="1199"/>
      <c r="F324" s="1198" t="s">
        <v>3600</v>
      </c>
    </row>
    <row r="325" spans="3:6">
      <c r="C325" s="1213"/>
      <c r="D325" s="1212"/>
      <c r="E325" s="1199"/>
      <c r="F325" s="1198" t="s">
        <v>3599</v>
      </c>
    </row>
    <row r="326" spans="3:6">
      <c r="C326" s="1213"/>
      <c r="D326" s="1212"/>
      <c r="E326" s="1199"/>
      <c r="F326" s="1198" t="s">
        <v>3598</v>
      </c>
    </row>
    <row r="327" spans="3:6">
      <c r="C327" s="1213"/>
      <c r="D327" s="1212"/>
      <c r="E327" s="1199"/>
      <c r="F327" s="1198" t="s">
        <v>3597</v>
      </c>
    </row>
    <row r="328" spans="3:6">
      <c r="C328" s="1213"/>
      <c r="D328" s="1212"/>
      <c r="E328" s="1199"/>
      <c r="F328" s="1198" t="s">
        <v>3596</v>
      </c>
    </row>
    <row r="329" spans="3:6">
      <c r="C329" s="1213"/>
      <c r="D329" s="1212"/>
      <c r="E329" s="1199"/>
      <c r="F329" s="1198" t="s">
        <v>3595</v>
      </c>
    </row>
    <row r="330" spans="3:6">
      <c r="C330" s="1213"/>
      <c r="D330" s="1212"/>
      <c r="E330" s="1199">
        <v>115</v>
      </c>
      <c r="F330" s="1200" t="s">
        <v>3594</v>
      </c>
    </row>
    <row r="331" spans="3:6">
      <c r="C331" s="1213"/>
      <c r="D331" s="1212"/>
      <c r="E331" s="1199"/>
      <c r="F331" s="1198" t="s">
        <v>3593</v>
      </c>
    </row>
    <row r="332" spans="3:6">
      <c r="C332" s="1213"/>
      <c r="D332" s="1212"/>
      <c r="E332" s="1199"/>
      <c r="F332" s="1198" t="s">
        <v>3592</v>
      </c>
    </row>
    <row r="333" spans="3:6">
      <c r="C333" s="1213"/>
      <c r="D333" s="1212"/>
      <c r="E333" s="1199"/>
      <c r="F333" s="1198" t="s">
        <v>3591</v>
      </c>
    </row>
    <row r="334" spans="3:6">
      <c r="C334" s="1213"/>
      <c r="D334" s="1212"/>
      <c r="E334" s="1199"/>
      <c r="F334" s="1198" t="s">
        <v>3590</v>
      </c>
    </row>
    <row r="335" spans="3:6">
      <c r="C335" s="1213"/>
      <c r="D335" s="1212"/>
      <c r="E335" s="1199"/>
      <c r="F335" s="1198" t="s">
        <v>3589</v>
      </c>
    </row>
    <row r="336" spans="3:6">
      <c r="C336" s="1213"/>
      <c r="D336" s="1212"/>
      <c r="E336" s="1199"/>
      <c r="F336" s="1198" t="s">
        <v>3588</v>
      </c>
    </row>
    <row r="337" spans="3:6">
      <c r="C337" s="1213"/>
      <c r="D337" s="1212"/>
      <c r="E337" s="1199"/>
      <c r="F337" s="1198" t="s">
        <v>3587</v>
      </c>
    </row>
    <row r="338" spans="3:6">
      <c r="C338" s="1213"/>
      <c r="D338" s="1212"/>
      <c r="E338" s="1199"/>
      <c r="F338" s="1198" t="s">
        <v>3586</v>
      </c>
    </row>
    <row r="339" spans="3:6">
      <c r="C339" s="1213"/>
      <c r="D339" s="1212"/>
      <c r="E339" s="1199"/>
      <c r="F339" s="1198" t="s">
        <v>3585</v>
      </c>
    </row>
    <row r="340" spans="3:6">
      <c r="C340" s="1213"/>
      <c r="D340" s="1212"/>
      <c r="E340" s="1199">
        <v>116</v>
      </c>
      <c r="F340" s="1200" t="s">
        <v>3584</v>
      </c>
    </row>
    <row r="341" spans="3:6">
      <c r="C341" s="1213"/>
      <c r="D341" s="1212"/>
      <c r="E341" s="1199"/>
      <c r="F341" s="1198" t="s">
        <v>3583</v>
      </c>
    </row>
    <row r="342" spans="3:6">
      <c r="C342" s="1213"/>
      <c r="D342" s="1212"/>
      <c r="E342" s="1199"/>
      <c r="F342" s="1198" t="s">
        <v>3582</v>
      </c>
    </row>
    <row r="343" spans="3:6">
      <c r="C343" s="1213"/>
      <c r="D343" s="1212"/>
      <c r="E343" s="1199"/>
      <c r="F343" s="1198" t="s">
        <v>3581</v>
      </c>
    </row>
    <row r="344" spans="3:6">
      <c r="C344" s="1213"/>
      <c r="D344" s="1212"/>
      <c r="E344" s="1199"/>
      <c r="F344" s="1198" t="s">
        <v>3580</v>
      </c>
    </row>
    <row r="345" spans="3:6">
      <c r="C345" s="1213"/>
      <c r="D345" s="1212"/>
      <c r="E345" s="1199"/>
      <c r="F345" s="1198" t="s">
        <v>3579</v>
      </c>
    </row>
    <row r="346" spans="3:6">
      <c r="C346" s="1213"/>
      <c r="D346" s="1212"/>
      <c r="E346" s="1199"/>
      <c r="F346" s="1198" t="s">
        <v>3578</v>
      </c>
    </row>
    <row r="347" spans="3:6">
      <c r="C347" s="1213"/>
      <c r="D347" s="1212"/>
      <c r="E347" s="1199"/>
      <c r="F347" s="1198" t="s">
        <v>3577</v>
      </c>
    </row>
    <row r="348" spans="3:6">
      <c r="C348" s="1213"/>
      <c r="D348" s="1212"/>
      <c r="E348" s="1199"/>
      <c r="F348" s="1198" t="s">
        <v>3576</v>
      </c>
    </row>
    <row r="349" spans="3:6">
      <c r="C349" s="1213"/>
      <c r="D349" s="1212"/>
      <c r="E349" s="1199"/>
      <c r="F349" s="1198" t="s">
        <v>3575</v>
      </c>
    </row>
    <row r="350" spans="3:6">
      <c r="C350" s="1213"/>
      <c r="D350" s="1212"/>
      <c r="E350" s="1199">
        <v>117</v>
      </c>
      <c r="F350" s="1200" t="s">
        <v>3574</v>
      </c>
    </row>
    <row r="351" spans="3:6">
      <c r="C351" s="1213"/>
      <c r="D351" s="1212"/>
      <c r="E351" s="1199"/>
      <c r="F351" s="1198" t="s">
        <v>3573</v>
      </c>
    </row>
    <row r="352" spans="3:6">
      <c r="C352" s="1213"/>
      <c r="D352" s="1212"/>
      <c r="E352" s="1199"/>
      <c r="F352" s="1198" t="s">
        <v>3572</v>
      </c>
    </row>
    <row r="353" spans="3:6">
      <c r="C353" s="1213"/>
      <c r="D353" s="1212"/>
      <c r="E353" s="1199"/>
      <c r="F353" s="1198" t="s">
        <v>3571</v>
      </c>
    </row>
    <row r="354" spans="3:6">
      <c r="C354" s="1213"/>
      <c r="D354" s="1212"/>
      <c r="E354" s="1199"/>
      <c r="F354" s="1198" t="s">
        <v>3570</v>
      </c>
    </row>
    <row r="355" spans="3:6">
      <c r="C355" s="1213"/>
      <c r="D355" s="1212"/>
      <c r="E355" s="1199">
        <v>118</v>
      </c>
      <c r="F355" s="1200" t="s">
        <v>3569</v>
      </c>
    </row>
    <row r="356" spans="3:6">
      <c r="C356" s="1213"/>
      <c r="D356" s="1212"/>
      <c r="E356" s="1199"/>
      <c r="F356" s="1198" t="s">
        <v>3568</v>
      </c>
    </row>
    <row r="357" spans="3:6">
      <c r="C357" s="1213"/>
      <c r="D357" s="1212"/>
      <c r="E357" s="1199"/>
      <c r="F357" s="1198" t="s">
        <v>3567</v>
      </c>
    </row>
    <row r="358" spans="3:6">
      <c r="C358" s="1213"/>
      <c r="D358" s="1212"/>
      <c r="E358" s="1199"/>
      <c r="F358" s="1198" t="s">
        <v>3566</v>
      </c>
    </row>
    <row r="359" spans="3:6">
      <c r="C359" s="1213"/>
      <c r="D359" s="1212"/>
      <c r="E359" s="1199"/>
      <c r="F359" s="1198" t="s">
        <v>3565</v>
      </c>
    </row>
    <row r="360" spans="3:6">
      <c r="C360" s="1213"/>
      <c r="D360" s="1212"/>
      <c r="E360" s="1199"/>
      <c r="F360" s="1198" t="s">
        <v>3564</v>
      </c>
    </row>
    <row r="361" spans="3:6">
      <c r="C361" s="1213"/>
      <c r="D361" s="1212"/>
      <c r="E361" s="1199"/>
      <c r="F361" s="1198" t="s">
        <v>3563</v>
      </c>
    </row>
    <row r="362" spans="3:6">
      <c r="C362" s="1213"/>
      <c r="D362" s="1212"/>
      <c r="E362" s="1199"/>
      <c r="F362" s="1198" t="s">
        <v>3562</v>
      </c>
    </row>
    <row r="363" spans="3:6">
      <c r="C363" s="1213"/>
      <c r="D363" s="1212"/>
      <c r="E363" s="1199">
        <v>119</v>
      </c>
      <c r="F363" s="1200" t="s">
        <v>3561</v>
      </c>
    </row>
    <row r="364" spans="3:6">
      <c r="C364" s="1213"/>
      <c r="D364" s="1212"/>
      <c r="E364" s="1199"/>
      <c r="F364" s="1198" t="s">
        <v>3560</v>
      </c>
    </row>
    <row r="365" spans="3:6">
      <c r="C365" s="1213"/>
      <c r="D365" s="1212"/>
      <c r="E365" s="1199"/>
      <c r="F365" s="1198" t="s">
        <v>3559</v>
      </c>
    </row>
    <row r="366" spans="3:6">
      <c r="C366" s="1213"/>
      <c r="D366" s="1212"/>
      <c r="E366" s="1199"/>
      <c r="F366" s="1198" t="s">
        <v>3558</v>
      </c>
    </row>
    <row r="367" spans="3:6">
      <c r="C367" s="1213"/>
      <c r="D367" s="1212"/>
      <c r="E367" s="1199"/>
      <c r="F367" s="1198" t="s">
        <v>3557</v>
      </c>
    </row>
    <row r="368" spans="3:6">
      <c r="C368" s="1213"/>
      <c r="D368" s="1212"/>
      <c r="E368" s="1199"/>
      <c r="F368" s="1198" t="s">
        <v>3556</v>
      </c>
    </row>
    <row r="369" spans="3:6">
      <c r="C369" s="1213"/>
      <c r="D369" s="1212"/>
      <c r="E369" s="1199"/>
      <c r="F369" s="1198" t="s">
        <v>3555</v>
      </c>
    </row>
    <row r="370" spans="3:6">
      <c r="C370" s="1213"/>
      <c r="D370" s="1212"/>
      <c r="E370" s="1199"/>
      <c r="F370" s="1198" t="s">
        <v>3554</v>
      </c>
    </row>
    <row r="371" spans="3:6">
      <c r="C371" s="1213"/>
      <c r="D371" s="1212"/>
      <c r="E371" s="1199"/>
      <c r="F371" s="1198" t="s">
        <v>3553</v>
      </c>
    </row>
    <row r="372" spans="3:6">
      <c r="C372" s="1213"/>
      <c r="D372" s="1212"/>
      <c r="E372" s="1199"/>
      <c r="F372" s="1198" t="s">
        <v>3552</v>
      </c>
    </row>
    <row r="373" spans="3:6" ht="14.25">
      <c r="C373" s="1204" t="s">
        <v>1806</v>
      </c>
      <c r="D373" s="1203">
        <v>12</v>
      </c>
      <c r="E373" s="1202"/>
      <c r="F373" s="1201" t="s">
        <v>3551</v>
      </c>
    </row>
    <row r="374" spans="3:6">
      <c r="C374" s="1213"/>
      <c r="D374" s="1212"/>
      <c r="E374" s="1199">
        <v>120</v>
      </c>
      <c r="F374" s="1200" t="s">
        <v>3550</v>
      </c>
    </row>
    <row r="375" spans="3:6">
      <c r="C375" s="1213"/>
      <c r="D375" s="1212"/>
      <c r="E375" s="1199"/>
      <c r="F375" s="1198" t="s">
        <v>3549</v>
      </c>
    </row>
    <row r="376" spans="3:6">
      <c r="C376" s="1213"/>
      <c r="D376" s="1212"/>
      <c r="E376" s="1199"/>
      <c r="F376" s="1198" t="s">
        <v>3548</v>
      </c>
    </row>
    <row r="377" spans="3:6">
      <c r="C377" s="1213"/>
      <c r="D377" s="1212"/>
      <c r="E377" s="1199">
        <v>121</v>
      </c>
      <c r="F377" s="1200" t="s">
        <v>3547</v>
      </c>
    </row>
    <row r="378" spans="3:6">
      <c r="C378" s="1213"/>
      <c r="D378" s="1212"/>
      <c r="E378" s="1199"/>
      <c r="F378" s="1198" t="s">
        <v>3546</v>
      </c>
    </row>
    <row r="379" spans="3:6">
      <c r="C379" s="1213"/>
      <c r="D379" s="1212"/>
      <c r="E379" s="1199"/>
      <c r="F379" s="1198" t="s">
        <v>3545</v>
      </c>
    </row>
    <row r="380" spans="3:6">
      <c r="C380" s="1213"/>
      <c r="D380" s="1212"/>
      <c r="E380" s="1199"/>
      <c r="F380" s="1198" t="s">
        <v>3544</v>
      </c>
    </row>
    <row r="381" spans="3:6">
      <c r="C381" s="1213"/>
      <c r="D381" s="1212"/>
      <c r="E381" s="1199"/>
      <c r="F381" s="1198" t="s">
        <v>3543</v>
      </c>
    </row>
    <row r="382" spans="3:6">
      <c r="C382" s="1213"/>
      <c r="D382" s="1212"/>
      <c r="E382" s="1199">
        <v>122</v>
      </c>
      <c r="F382" s="1200" t="s">
        <v>3542</v>
      </c>
    </row>
    <row r="383" spans="3:6">
      <c r="C383" s="1213"/>
      <c r="D383" s="1212"/>
      <c r="E383" s="1199"/>
      <c r="F383" s="1198" t="s">
        <v>3541</v>
      </c>
    </row>
    <row r="384" spans="3:6">
      <c r="C384" s="1213"/>
      <c r="D384" s="1212"/>
      <c r="E384" s="1199"/>
      <c r="F384" s="1198" t="s">
        <v>3540</v>
      </c>
    </row>
    <row r="385" spans="3:6">
      <c r="C385" s="1213"/>
      <c r="D385" s="1212"/>
      <c r="E385" s="1199"/>
      <c r="F385" s="1198" t="s">
        <v>3539</v>
      </c>
    </row>
    <row r="386" spans="3:6">
      <c r="C386" s="1213"/>
      <c r="D386" s="1212"/>
      <c r="E386" s="1199"/>
      <c r="F386" s="1198" t="s">
        <v>3538</v>
      </c>
    </row>
    <row r="387" spans="3:6">
      <c r="C387" s="1213"/>
      <c r="D387" s="1212"/>
      <c r="E387" s="1199"/>
      <c r="F387" s="1198" t="s">
        <v>3537</v>
      </c>
    </row>
    <row r="388" spans="3:6">
      <c r="C388" s="1213"/>
      <c r="D388" s="1212"/>
      <c r="E388" s="1199"/>
      <c r="F388" s="1198" t="s">
        <v>3536</v>
      </c>
    </row>
    <row r="389" spans="3:6">
      <c r="C389" s="1213"/>
      <c r="D389" s="1212"/>
      <c r="E389" s="1199"/>
      <c r="F389" s="1198" t="s">
        <v>3535</v>
      </c>
    </row>
    <row r="390" spans="3:6">
      <c r="C390" s="1213"/>
      <c r="D390" s="1212"/>
      <c r="E390" s="1199"/>
      <c r="F390" s="1198" t="s">
        <v>3534</v>
      </c>
    </row>
    <row r="391" spans="3:6">
      <c r="C391" s="1213"/>
      <c r="D391" s="1212"/>
      <c r="E391" s="1199">
        <v>123</v>
      </c>
      <c r="F391" s="1200" t="s">
        <v>3533</v>
      </c>
    </row>
    <row r="392" spans="3:6">
      <c r="C392" s="1213"/>
      <c r="D392" s="1212"/>
      <c r="E392" s="1199"/>
      <c r="F392" s="1198" t="s">
        <v>3532</v>
      </c>
    </row>
    <row r="393" spans="3:6">
      <c r="C393" s="1213"/>
      <c r="D393" s="1212"/>
      <c r="E393" s="1199"/>
      <c r="F393" s="1198" t="s">
        <v>3531</v>
      </c>
    </row>
    <row r="394" spans="3:6">
      <c r="C394" s="1213"/>
      <c r="D394" s="1212"/>
      <c r="E394" s="1199"/>
      <c r="F394" s="1198" t="s">
        <v>3530</v>
      </c>
    </row>
    <row r="395" spans="3:6">
      <c r="C395" s="1213"/>
      <c r="D395" s="1212"/>
      <c r="E395" s="1199">
        <v>129</v>
      </c>
      <c r="F395" s="1200" t="s">
        <v>3529</v>
      </c>
    </row>
    <row r="396" spans="3:6">
      <c r="C396" s="1213"/>
      <c r="D396" s="1212"/>
      <c r="E396" s="1199"/>
      <c r="F396" s="1198" t="s">
        <v>3528</v>
      </c>
    </row>
    <row r="397" spans="3:6">
      <c r="C397" s="1213"/>
      <c r="D397" s="1212"/>
      <c r="E397" s="1199"/>
      <c r="F397" s="1198" t="s">
        <v>3527</v>
      </c>
    </row>
    <row r="398" spans="3:6">
      <c r="C398" s="1213"/>
      <c r="D398" s="1212"/>
      <c r="E398" s="1199"/>
      <c r="F398" s="1198" t="s">
        <v>3526</v>
      </c>
    </row>
    <row r="399" spans="3:6" ht="14.25">
      <c r="C399" s="1204" t="s">
        <v>1806</v>
      </c>
      <c r="D399" s="1214">
        <v>13</v>
      </c>
      <c r="E399" s="1202"/>
      <c r="F399" s="1201" t="s">
        <v>3525</v>
      </c>
    </row>
    <row r="400" spans="3:6">
      <c r="C400" s="1213"/>
      <c r="D400" s="1212"/>
      <c r="E400" s="1199">
        <v>130</v>
      </c>
      <c r="F400" s="1200" t="s">
        <v>3524</v>
      </c>
    </row>
    <row r="401" spans="3:6">
      <c r="C401" s="1213"/>
      <c r="D401" s="1212"/>
      <c r="E401" s="1199"/>
      <c r="F401" s="1198" t="s">
        <v>3523</v>
      </c>
    </row>
    <row r="402" spans="3:6">
      <c r="C402" s="1213"/>
      <c r="D402" s="1212"/>
      <c r="E402" s="1199"/>
      <c r="F402" s="1198" t="s">
        <v>3522</v>
      </c>
    </row>
    <row r="403" spans="3:6">
      <c r="C403" s="1213"/>
      <c r="D403" s="1212"/>
      <c r="E403" s="1199">
        <v>131</v>
      </c>
      <c r="F403" s="1200" t="s">
        <v>3521</v>
      </c>
    </row>
    <row r="404" spans="3:6">
      <c r="C404" s="1213"/>
      <c r="D404" s="1212"/>
      <c r="E404" s="1199"/>
      <c r="F404" s="1198" t="s">
        <v>3520</v>
      </c>
    </row>
    <row r="405" spans="3:6">
      <c r="C405" s="1213"/>
      <c r="D405" s="1212"/>
      <c r="E405" s="1199"/>
      <c r="F405" s="1198" t="s">
        <v>3519</v>
      </c>
    </row>
    <row r="406" spans="3:6">
      <c r="C406" s="1213"/>
      <c r="D406" s="1212"/>
      <c r="E406" s="1199"/>
      <c r="F406" s="1198" t="s">
        <v>3518</v>
      </c>
    </row>
    <row r="407" spans="3:6">
      <c r="C407" s="1213"/>
      <c r="D407" s="1212"/>
      <c r="E407" s="1199">
        <v>132</v>
      </c>
      <c r="F407" s="1200" t="s">
        <v>3517</v>
      </c>
    </row>
    <row r="408" spans="3:6">
      <c r="C408" s="1213"/>
      <c r="D408" s="1212"/>
      <c r="E408" s="1199"/>
      <c r="F408" s="1198" t="s">
        <v>3516</v>
      </c>
    </row>
    <row r="409" spans="3:6">
      <c r="C409" s="1213"/>
      <c r="D409" s="1212"/>
      <c r="E409" s="1199">
        <v>133</v>
      </c>
      <c r="F409" s="1200" t="s">
        <v>3515</v>
      </c>
    </row>
    <row r="410" spans="3:6">
      <c r="C410" s="1213"/>
      <c r="D410" s="1212"/>
      <c r="E410" s="1199"/>
      <c r="F410" s="1198" t="s">
        <v>3514</v>
      </c>
    </row>
    <row r="411" spans="3:6">
      <c r="C411" s="1213"/>
      <c r="D411" s="1212"/>
      <c r="E411" s="1199">
        <v>139</v>
      </c>
      <c r="F411" s="1200" t="s">
        <v>3513</v>
      </c>
    </row>
    <row r="412" spans="3:6">
      <c r="C412" s="1213"/>
      <c r="D412" s="1212"/>
      <c r="E412" s="1199"/>
      <c r="F412" s="1198" t="s">
        <v>3512</v>
      </c>
    </row>
    <row r="413" spans="3:6">
      <c r="C413" s="1213"/>
      <c r="D413" s="1212"/>
      <c r="E413" s="1199"/>
      <c r="F413" s="1198" t="s">
        <v>3511</v>
      </c>
    </row>
    <row r="414" spans="3:6">
      <c r="C414" s="1213"/>
      <c r="D414" s="1212"/>
      <c r="E414" s="1199"/>
      <c r="F414" s="1198" t="s">
        <v>3510</v>
      </c>
    </row>
    <row r="415" spans="3:6">
      <c r="C415" s="1213"/>
      <c r="D415" s="1212"/>
      <c r="E415" s="1199"/>
      <c r="F415" s="1198" t="s">
        <v>3509</v>
      </c>
    </row>
    <row r="416" spans="3:6" ht="14.25">
      <c r="C416" s="1204" t="s">
        <v>1806</v>
      </c>
      <c r="D416" s="1203">
        <v>14</v>
      </c>
      <c r="E416" s="1202"/>
      <c r="F416" s="1201" t="s">
        <v>3508</v>
      </c>
    </row>
    <row r="417" spans="3:6">
      <c r="C417" s="1213"/>
      <c r="D417" s="1212"/>
      <c r="E417" s="1199">
        <v>140</v>
      </c>
      <c r="F417" s="1200" t="s">
        <v>3507</v>
      </c>
    </row>
    <row r="418" spans="3:6">
      <c r="C418" s="1213"/>
      <c r="D418" s="1212"/>
      <c r="E418" s="1199"/>
      <c r="F418" s="1198" t="s">
        <v>3506</v>
      </c>
    </row>
    <row r="419" spans="3:6">
      <c r="C419" s="1213"/>
      <c r="D419" s="1212"/>
      <c r="E419" s="1199"/>
      <c r="F419" s="1198" t="s">
        <v>3505</v>
      </c>
    </row>
    <row r="420" spans="3:6">
      <c r="C420" s="1213"/>
      <c r="D420" s="1212"/>
      <c r="E420" s="1199">
        <v>141</v>
      </c>
      <c r="F420" s="1200" t="s">
        <v>3504</v>
      </c>
    </row>
    <row r="421" spans="3:6">
      <c r="C421" s="1213"/>
      <c r="D421" s="1212"/>
      <c r="E421" s="1199"/>
      <c r="F421" s="1198" t="s">
        <v>3503</v>
      </c>
    </row>
    <row r="422" spans="3:6">
      <c r="C422" s="1213"/>
      <c r="D422" s="1212"/>
      <c r="E422" s="1199">
        <v>142</v>
      </c>
      <c r="F422" s="1200" t="s">
        <v>3502</v>
      </c>
    </row>
    <row r="423" spans="3:6">
      <c r="C423" s="1213"/>
      <c r="D423" s="1212"/>
      <c r="E423" s="1199"/>
      <c r="F423" s="1198" t="s">
        <v>3501</v>
      </c>
    </row>
    <row r="424" spans="3:6">
      <c r="C424" s="1213"/>
      <c r="D424" s="1212"/>
      <c r="E424" s="1199"/>
      <c r="F424" s="1198" t="s">
        <v>3500</v>
      </c>
    </row>
    <row r="425" spans="3:6">
      <c r="C425" s="1213"/>
      <c r="D425" s="1212"/>
      <c r="E425" s="1199"/>
      <c r="F425" s="1198" t="s">
        <v>3499</v>
      </c>
    </row>
    <row r="426" spans="3:6">
      <c r="C426" s="1213"/>
      <c r="D426" s="1212"/>
      <c r="E426" s="1199"/>
      <c r="F426" s="1198" t="s">
        <v>3498</v>
      </c>
    </row>
    <row r="427" spans="3:6">
      <c r="C427" s="1213"/>
      <c r="D427" s="1212"/>
      <c r="E427" s="1199">
        <v>143</v>
      </c>
      <c r="F427" s="1200" t="s">
        <v>3497</v>
      </c>
    </row>
    <row r="428" spans="3:6">
      <c r="C428" s="1213"/>
      <c r="D428" s="1212"/>
      <c r="E428" s="1199"/>
      <c r="F428" s="1198" t="s">
        <v>3496</v>
      </c>
    </row>
    <row r="429" spans="3:6">
      <c r="C429" s="1213"/>
      <c r="D429" s="1212"/>
      <c r="E429" s="1199"/>
      <c r="F429" s="1198" t="s">
        <v>3495</v>
      </c>
    </row>
    <row r="430" spans="3:6">
      <c r="C430" s="1213"/>
      <c r="D430" s="1212"/>
      <c r="E430" s="1199"/>
      <c r="F430" s="1198" t="s">
        <v>3494</v>
      </c>
    </row>
    <row r="431" spans="3:6">
      <c r="C431" s="1213"/>
      <c r="D431" s="1212"/>
      <c r="E431" s="1199">
        <v>144</v>
      </c>
      <c r="F431" s="1200" t="s">
        <v>3493</v>
      </c>
    </row>
    <row r="432" spans="3:6">
      <c r="C432" s="1213"/>
      <c r="D432" s="1212"/>
      <c r="E432" s="1199"/>
      <c r="F432" s="1198" t="s">
        <v>3492</v>
      </c>
    </row>
    <row r="433" spans="3:6">
      <c r="C433" s="1213"/>
      <c r="D433" s="1212"/>
      <c r="E433" s="1199"/>
      <c r="F433" s="1198" t="s">
        <v>3491</v>
      </c>
    </row>
    <row r="434" spans="3:6">
      <c r="C434" s="1213"/>
      <c r="D434" s="1212"/>
      <c r="E434" s="1199"/>
      <c r="F434" s="1198" t="s">
        <v>3490</v>
      </c>
    </row>
    <row r="435" spans="3:6">
      <c r="C435" s="1213"/>
      <c r="D435" s="1212"/>
      <c r="E435" s="1199">
        <v>145</v>
      </c>
      <c r="F435" s="1200" t="s">
        <v>3489</v>
      </c>
    </row>
    <row r="436" spans="3:6">
      <c r="C436" s="1213"/>
      <c r="D436" s="1212"/>
      <c r="E436" s="1199"/>
      <c r="F436" s="1198" t="s">
        <v>3488</v>
      </c>
    </row>
    <row r="437" spans="3:6">
      <c r="C437" s="1213"/>
      <c r="D437" s="1212"/>
      <c r="E437" s="1199"/>
      <c r="F437" s="1198" t="s">
        <v>3487</v>
      </c>
    </row>
    <row r="438" spans="3:6">
      <c r="C438" s="1213"/>
      <c r="D438" s="1212"/>
      <c r="E438" s="1199"/>
      <c r="F438" s="1198" t="s">
        <v>3486</v>
      </c>
    </row>
    <row r="439" spans="3:6">
      <c r="C439" s="1213"/>
      <c r="D439" s="1212"/>
      <c r="E439" s="1199"/>
      <c r="F439" s="1198" t="s">
        <v>3485</v>
      </c>
    </row>
    <row r="440" spans="3:6">
      <c r="C440" s="1213"/>
      <c r="D440" s="1212"/>
      <c r="E440" s="1199">
        <v>149</v>
      </c>
      <c r="F440" s="1200" t="s">
        <v>3484</v>
      </c>
    </row>
    <row r="441" spans="3:6">
      <c r="C441" s="1213"/>
      <c r="D441" s="1212"/>
      <c r="E441" s="1199"/>
      <c r="F441" s="1198" t="s">
        <v>3483</v>
      </c>
    </row>
    <row r="442" spans="3:6" ht="14.25">
      <c r="C442" s="1204" t="s">
        <v>1806</v>
      </c>
      <c r="D442" s="1203">
        <v>15</v>
      </c>
      <c r="E442" s="1202"/>
      <c r="F442" s="1201" t="s">
        <v>3482</v>
      </c>
    </row>
    <row r="443" spans="3:6">
      <c r="C443" s="1213"/>
      <c r="D443" s="1212"/>
      <c r="E443" s="1199">
        <v>150</v>
      </c>
      <c r="F443" s="1200" t="s">
        <v>3481</v>
      </c>
    </row>
    <row r="444" spans="3:6">
      <c r="C444" s="1213"/>
      <c r="D444" s="1212"/>
      <c r="E444" s="1199"/>
      <c r="F444" s="1198" t="s">
        <v>3480</v>
      </c>
    </row>
    <row r="445" spans="3:6">
      <c r="C445" s="1213"/>
      <c r="D445" s="1212"/>
      <c r="E445" s="1199"/>
      <c r="F445" s="1198" t="s">
        <v>3479</v>
      </c>
    </row>
    <row r="446" spans="3:6">
      <c r="C446" s="1213"/>
      <c r="D446" s="1212"/>
      <c r="E446" s="1199">
        <v>151</v>
      </c>
      <c r="F446" s="1200" t="s">
        <v>3478</v>
      </c>
    </row>
    <row r="447" spans="3:6">
      <c r="C447" s="1213"/>
      <c r="D447" s="1212"/>
      <c r="E447" s="1199"/>
      <c r="F447" s="1198" t="s">
        <v>3477</v>
      </c>
    </row>
    <row r="448" spans="3:6">
      <c r="C448" s="1213"/>
      <c r="D448" s="1212"/>
      <c r="E448" s="1199"/>
      <c r="F448" s="1198" t="s">
        <v>3476</v>
      </c>
    </row>
    <row r="449" spans="3:6">
      <c r="C449" s="1213"/>
      <c r="D449" s="1212"/>
      <c r="E449" s="1199"/>
      <c r="F449" s="1198" t="s">
        <v>3475</v>
      </c>
    </row>
    <row r="450" spans="3:6">
      <c r="C450" s="1213"/>
      <c r="D450" s="1212"/>
      <c r="E450" s="1199">
        <v>152</v>
      </c>
      <c r="F450" s="1200" t="s">
        <v>3474</v>
      </c>
    </row>
    <row r="451" spans="3:6">
      <c r="C451" s="1213"/>
      <c r="D451" s="1212"/>
      <c r="E451" s="1199"/>
      <c r="F451" s="1198" t="s">
        <v>3473</v>
      </c>
    </row>
    <row r="452" spans="3:6">
      <c r="C452" s="1213"/>
      <c r="D452" s="1212"/>
      <c r="E452" s="1199">
        <v>153</v>
      </c>
      <c r="F452" s="1200" t="s">
        <v>3472</v>
      </c>
    </row>
    <row r="453" spans="3:6">
      <c r="C453" s="1213"/>
      <c r="D453" s="1212"/>
      <c r="E453" s="1199"/>
      <c r="F453" s="1198" t="s">
        <v>3471</v>
      </c>
    </row>
    <row r="454" spans="3:6">
      <c r="C454" s="1213"/>
      <c r="D454" s="1212"/>
      <c r="E454" s="1199"/>
      <c r="F454" s="1198" t="s">
        <v>3470</v>
      </c>
    </row>
    <row r="455" spans="3:6">
      <c r="C455" s="1213"/>
      <c r="D455" s="1212"/>
      <c r="E455" s="1199">
        <v>159</v>
      </c>
      <c r="F455" s="1200" t="s">
        <v>3469</v>
      </c>
    </row>
    <row r="456" spans="3:6">
      <c r="C456" s="1213"/>
      <c r="D456" s="1212"/>
      <c r="E456" s="1199"/>
      <c r="F456" s="1198" t="s">
        <v>3468</v>
      </c>
    </row>
    <row r="457" spans="3:6" ht="14.25">
      <c r="C457" s="1204" t="s">
        <v>1806</v>
      </c>
      <c r="D457" s="1203">
        <v>16</v>
      </c>
      <c r="E457" s="1202"/>
      <c r="F457" s="1201" t="s">
        <v>3467</v>
      </c>
    </row>
    <row r="458" spans="3:6">
      <c r="C458" s="1213"/>
      <c r="D458" s="1212"/>
      <c r="E458" s="1199">
        <v>160</v>
      </c>
      <c r="F458" s="1200" t="s">
        <v>3466</v>
      </c>
    </row>
    <row r="459" spans="3:6">
      <c r="C459" s="1213"/>
      <c r="D459" s="1212"/>
      <c r="E459" s="1199"/>
      <c r="F459" s="1198" t="s">
        <v>3465</v>
      </c>
    </row>
    <row r="460" spans="3:6">
      <c r="C460" s="1213"/>
      <c r="D460" s="1212"/>
      <c r="E460" s="1199"/>
      <c r="F460" s="1198" t="s">
        <v>3464</v>
      </c>
    </row>
    <row r="461" spans="3:6">
      <c r="C461" s="1213"/>
      <c r="D461" s="1212"/>
      <c r="E461" s="1199">
        <v>161</v>
      </c>
      <c r="F461" s="1200" t="s">
        <v>3463</v>
      </c>
    </row>
    <row r="462" spans="3:6">
      <c r="C462" s="1213"/>
      <c r="D462" s="1212"/>
      <c r="E462" s="1199"/>
      <c r="F462" s="1198" t="s">
        <v>3462</v>
      </c>
    </row>
    <row r="463" spans="3:6">
      <c r="C463" s="1213"/>
      <c r="D463" s="1212"/>
      <c r="E463" s="1199"/>
      <c r="F463" s="1198" t="s">
        <v>3461</v>
      </c>
    </row>
    <row r="464" spans="3:6">
      <c r="C464" s="1213"/>
      <c r="D464" s="1212"/>
      <c r="E464" s="1199"/>
      <c r="F464" s="1198" t="s">
        <v>3460</v>
      </c>
    </row>
    <row r="465" spans="3:6">
      <c r="C465" s="1213"/>
      <c r="D465" s="1212"/>
      <c r="E465" s="1199">
        <v>162</v>
      </c>
      <c r="F465" s="1200" t="s">
        <v>3459</v>
      </c>
    </row>
    <row r="466" spans="3:6">
      <c r="C466" s="1213"/>
      <c r="D466" s="1212"/>
      <c r="E466" s="1199"/>
      <c r="F466" s="1198" t="s">
        <v>3458</v>
      </c>
    </row>
    <row r="467" spans="3:6">
      <c r="C467" s="1213"/>
      <c r="D467" s="1212"/>
      <c r="E467" s="1199"/>
      <c r="F467" s="1198" t="s">
        <v>3457</v>
      </c>
    </row>
    <row r="468" spans="3:6">
      <c r="C468" s="1213"/>
      <c r="D468" s="1212"/>
      <c r="E468" s="1199"/>
      <c r="F468" s="1198" t="s">
        <v>3456</v>
      </c>
    </row>
    <row r="469" spans="3:6">
      <c r="C469" s="1213"/>
      <c r="D469" s="1212"/>
      <c r="E469" s="1199"/>
      <c r="F469" s="1198" t="s">
        <v>3455</v>
      </c>
    </row>
    <row r="470" spans="3:6">
      <c r="C470" s="1213"/>
      <c r="D470" s="1212"/>
      <c r="E470" s="1199"/>
      <c r="F470" s="1198" t="s">
        <v>3454</v>
      </c>
    </row>
    <row r="471" spans="3:6">
      <c r="C471" s="1213"/>
      <c r="D471" s="1212"/>
      <c r="E471" s="1199">
        <v>163</v>
      </c>
      <c r="F471" s="1200" t="s">
        <v>3453</v>
      </c>
    </row>
    <row r="472" spans="3:6">
      <c r="C472" s="1213"/>
      <c r="D472" s="1212"/>
      <c r="E472" s="1199"/>
      <c r="F472" s="1198" t="s">
        <v>3452</v>
      </c>
    </row>
    <row r="473" spans="3:6">
      <c r="C473" s="1213"/>
      <c r="D473" s="1212"/>
      <c r="E473" s="1199"/>
      <c r="F473" s="1198" t="s">
        <v>3451</v>
      </c>
    </row>
    <row r="474" spans="3:6">
      <c r="C474" s="1213"/>
      <c r="D474" s="1212"/>
      <c r="E474" s="1199"/>
      <c r="F474" s="1198" t="s">
        <v>3450</v>
      </c>
    </row>
    <row r="475" spans="3:6">
      <c r="C475" s="1213"/>
      <c r="D475" s="1212"/>
      <c r="E475" s="1199"/>
      <c r="F475" s="1198" t="s">
        <v>3449</v>
      </c>
    </row>
    <row r="476" spans="3:6">
      <c r="C476" s="1213"/>
      <c r="D476" s="1212"/>
      <c r="E476" s="1199"/>
      <c r="F476" s="1198" t="s">
        <v>3448</v>
      </c>
    </row>
    <row r="477" spans="3:6">
      <c r="C477" s="1213"/>
      <c r="D477" s="1212"/>
      <c r="E477" s="1199"/>
      <c r="F477" s="1198" t="s">
        <v>3447</v>
      </c>
    </row>
    <row r="478" spans="3:6">
      <c r="C478" s="1213"/>
      <c r="D478" s="1212"/>
      <c r="E478" s="1199"/>
      <c r="F478" s="1198" t="s">
        <v>3446</v>
      </c>
    </row>
    <row r="479" spans="3:6">
      <c r="C479" s="1213"/>
      <c r="D479" s="1212"/>
      <c r="E479" s="1199">
        <v>164</v>
      </c>
      <c r="F479" s="1200" t="s">
        <v>3445</v>
      </c>
    </row>
    <row r="480" spans="3:6">
      <c r="C480" s="1213"/>
      <c r="D480" s="1212"/>
      <c r="E480" s="1199"/>
      <c r="F480" s="1198" t="s">
        <v>3444</v>
      </c>
    </row>
    <row r="481" spans="3:6">
      <c r="C481" s="1213"/>
      <c r="D481" s="1212"/>
      <c r="E481" s="1199"/>
      <c r="F481" s="1198" t="s">
        <v>3443</v>
      </c>
    </row>
    <row r="482" spans="3:6">
      <c r="C482" s="1213"/>
      <c r="D482" s="1212"/>
      <c r="E482" s="1199"/>
      <c r="F482" s="1198" t="s">
        <v>3442</v>
      </c>
    </row>
    <row r="483" spans="3:6">
      <c r="C483" s="1213"/>
      <c r="D483" s="1212"/>
      <c r="E483" s="1199"/>
      <c r="F483" s="1198" t="s">
        <v>3441</v>
      </c>
    </row>
    <row r="484" spans="3:6">
      <c r="C484" s="1213"/>
      <c r="D484" s="1212"/>
      <c r="E484" s="1199"/>
      <c r="F484" s="1198" t="s">
        <v>3440</v>
      </c>
    </row>
    <row r="485" spans="3:6">
      <c r="C485" s="1213"/>
      <c r="D485" s="1212"/>
      <c r="E485" s="1199"/>
      <c r="F485" s="1198" t="s">
        <v>3439</v>
      </c>
    </row>
    <row r="486" spans="3:6">
      <c r="C486" s="1213"/>
      <c r="D486" s="1212"/>
      <c r="E486" s="1199"/>
      <c r="F486" s="1198" t="s">
        <v>3438</v>
      </c>
    </row>
    <row r="487" spans="3:6">
      <c r="C487" s="1213"/>
      <c r="D487" s="1212"/>
      <c r="E487" s="1199">
        <v>165</v>
      </c>
      <c r="F487" s="1200" t="s">
        <v>3437</v>
      </c>
    </row>
    <row r="488" spans="3:6">
      <c r="C488" s="1213"/>
      <c r="D488" s="1212"/>
      <c r="E488" s="1199"/>
      <c r="F488" s="1198" t="s">
        <v>3436</v>
      </c>
    </row>
    <row r="489" spans="3:6">
      <c r="C489" s="1213"/>
      <c r="D489" s="1212"/>
      <c r="E489" s="1199"/>
      <c r="F489" s="1198" t="s">
        <v>3435</v>
      </c>
    </row>
    <row r="490" spans="3:6">
      <c r="C490" s="1213"/>
      <c r="D490" s="1212"/>
      <c r="E490" s="1199"/>
      <c r="F490" s="1198" t="s">
        <v>3434</v>
      </c>
    </row>
    <row r="491" spans="3:6">
      <c r="C491" s="1213"/>
      <c r="D491" s="1212"/>
      <c r="E491" s="1199"/>
      <c r="F491" s="1198" t="s">
        <v>3433</v>
      </c>
    </row>
    <row r="492" spans="3:6">
      <c r="C492" s="1213"/>
      <c r="D492" s="1212"/>
      <c r="E492" s="1199"/>
      <c r="F492" s="1198" t="s">
        <v>3432</v>
      </c>
    </row>
    <row r="493" spans="3:6">
      <c r="C493" s="1213"/>
      <c r="D493" s="1212"/>
      <c r="E493" s="1199">
        <v>166</v>
      </c>
      <c r="F493" s="1200" t="s">
        <v>3431</v>
      </c>
    </row>
    <row r="494" spans="3:6">
      <c r="C494" s="1213"/>
      <c r="D494" s="1212"/>
      <c r="E494" s="1199"/>
      <c r="F494" s="1198" t="s">
        <v>3430</v>
      </c>
    </row>
    <row r="495" spans="3:6">
      <c r="C495" s="1213"/>
      <c r="D495" s="1212"/>
      <c r="E495" s="1199"/>
      <c r="F495" s="1198" t="s">
        <v>3429</v>
      </c>
    </row>
    <row r="496" spans="3:6">
      <c r="C496" s="1213"/>
      <c r="D496" s="1212"/>
      <c r="E496" s="1199"/>
      <c r="F496" s="1198" t="s">
        <v>3428</v>
      </c>
    </row>
    <row r="497" spans="3:6">
      <c r="C497" s="1213"/>
      <c r="D497" s="1212"/>
      <c r="E497" s="1199">
        <v>169</v>
      </c>
      <c r="F497" s="1200" t="s">
        <v>3427</v>
      </c>
    </row>
    <row r="498" spans="3:6">
      <c r="C498" s="1213"/>
      <c r="D498" s="1212"/>
      <c r="E498" s="1199"/>
      <c r="F498" s="1198" t="s">
        <v>3426</v>
      </c>
    </row>
    <row r="499" spans="3:6">
      <c r="C499" s="1213"/>
      <c r="D499" s="1212"/>
      <c r="E499" s="1199"/>
      <c r="F499" s="1198" t="s">
        <v>3425</v>
      </c>
    </row>
    <row r="500" spans="3:6">
      <c r="C500" s="1213"/>
      <c r="D500" s="1212"/>
      <c r="E500" s="1199"/>
      <c r="F500" s="1198" t="s">
        <v>3424</v>
      </c>
    </row>
    <row r="501" spans="3:6">
      <c r="C501" s="1213"/>
      <c r="D501" s="1212"/>
      <c r="E501" s="1199"/>
      <c r="F501" s="1198" t="s">
        <v>3423</v>
      </c>
    </row>
    <row r="502" spans="3:6">
      <c r="C502" s="1213"/>
      <c r="D502" s="1212"/>
      <c r="E502" s="1199"/>
      <c r="F502" s="1198" t="s">
        <v>3422</v>
      </c>
    </row>
    <row r="503" spans="3:6">
      <c r="C503" s="1213"/>
      <c r="D503" s="1212"/>
      <c r="E503" s="1199"/>
      <c r="F503" s="1198" t="s">
        <v>3421</v>
      </c>
    </row>
    <row r="504" spans="3:6">
      <c r="C504" s="1213"/>
      <c r="D504" s="1212"/>
      <c r="E504" s="1199"/>
      <c r="F504" s="1198" t="s">
        <v>3420</v>
      </c>
    </row>
    <row r="505" spans="3:6">
      <c r="C505" s="1213"/>
      <c r="D505" s="1212"/>
      <c r="E505" s="1199"/>
      <c r="F505" s="1198" t="s">
        <v>3419</v>
      </c>
    </row>
    <row r="506" spans="3:6" ht="14.25">
      <c r="C506" s="1204" t="s">
        <v>1806</v>
      </c>
      <c r="D506" s="1203">
        <v>17</v>
      </c>
      <c r="E506" s="1202"/>
      <c r="F506" s="1201" t="s">
        <v>3418</v>
      </c>
    </row>
    <row r="507" spans="3:6">
      <c r="C507" s="1213"/>
      <c r="D507" s="1212"/>
      <c r="E507" s="1199">
        <v>170</v>
      </c>
      <c r="F507" s="1200" t="s">
        <v>3417</v>
      </c>
    </row>
    <row r="508" spans="3:6">
      <c r="C508" s="1213"/>
      <c r="D508" s="1212"/>
      <c r="E508" s="1199"/>
      <c r="F508" s="1198" t="s">
        <v>3416</v>
      </c>
    </row>
    <row r="509" spans="3:6">
      <c r="C509" s="1213"/>
      <c r="D509" s="1212"/>
      <c r="E509" s="1199"/>
      <c r="F509" s="1198" t="s">
        <v>3415</v>
      </c>
    </row>
    <row r="510" spans="3:6">
      <c r="C510" s="1213"/>
      <c r="D510" s="1212"/>
      <c r="E510" s="1199">
        <v>171</v>
      </c>
      <c r="F510" s="1200" t="s">
        <v>3414</v>
      </c>
    </row>
    <row r="511" spans="3:6">
      <c r="C511" s="1213"/>
      <c r="D511" s="1212"/>
      <c r="E511" s="1199"/>
      <c r="F511" s="1198" t="s">
        <v>3413</v>
      </c>
    </row>
    <row r="512" spans="3:6">
      <c r="C512" s="1213"/>
      <c r="D512" s="1212"/>
      <c r="E512" s="1199">
        <v>172</v>
      </c>
      <c r="F512" s="1200" t="s">
        <v>3412</v>
      </c>
    </row>
    <row r="513" spans="3:6">
      <c r="C513" s="1213"/>
      <c r="D513" s="1212"/>
      <c r="E513" s="1199"/>
      <c r="F513" s="1198" t="s">
        <v>3411</v>
      </c>
    </row>
    <row r="514" spans="3:6">
      <c r="C514" s="1213"/>
      <c r="D514" s="1212"/>
      <c r="E514" s="1199">
        <v>173</v>
      </c>
      <c r="F514" s="1200" t="s">
        <v>3410</v>
      </c>
    </row>
    <row r="515" spans="3:6">
      <c r="C515" s="1213"/>
      <c r="D515" s="1212"/>
      <c r="E515" s="1199"/>
      <c r="F515" s="1198" t="s">
        <v>3409</v>
      </c>
    </row>
    <row r="516" spans="3:6">
      <c r="C516" s="1213"/>
      <c r="D516" s="1212"/>
      <c r="E516" s="1199">
        <v>174</v>
      </c>
      <c r="F516" s="1200" t="s">
        <v>3408</v>
      </c>
    </row>
    <row r="517" spans="3:6">
      <c r="C517" s="1213"/>
      <c r="D517" s="1212"/>
      <c r="E517" s="1199"/>
      <c r="F517" s="1198" t="s">
        <v>3407</v>
      </c>
    </row>
    <row r="518" spans="3:6">
      <c r="C518" s="1213"/>
      <c r="D518" s="1212"/>
      <c r="E518" s="1199">
        <v>179</v>
      </c>
      <c r="F518" s="1200" t="s">
        <v>3406</v>
      </c>
    </row>
    <row r="519" spans="3:6">
      <c r="C519" s="1213"/>
      <c r="D519" s="1212"/>
      <c r="E519" s="1199"/>
      <c r="F519" s="1198" t="s">
        <v>3405</v>
      </c>
    </row>
    <row r="520" spans="3:6" ht="14.25">
      <c r="C520" s="1204" t="s">
        <v>1806</v>
      </c>
      <c r="D520" s="1203">
        <v>18</v>
      </c>
      <c r="E520" s="1202"/>
      <c r="F520" s="1201" t="s">
        <v>3404</v>
      </c>
    </row>
    <row r="521" spans="3:6">
      <c r="C521" s="1213"/>
      <c r="D521" s="1212"/>
      <c r="E521" s="1199">
        <v>180</v>
      </c>
      <c r="F521" s="1200" t="s">
        <v>3403</v>
      </c>
    </row>
    <row r="522" spans="3:6">
      <c r="C522" s="1213"/>
      <c r="D522" s="1212"/>
      <c r="E522" s="1199"/>
      <c r="F522" s="1198" t="s">
        <v>3402</v>
      </c>
    </row>
    <row r="523" spans="3:6">
      <c r="C523" s="1213"/>
      <c r="D523" s="1212"/>
      <c r="E523" s="1199"/>
      <c r="F523" s="1198" t="s">
        <v>3401</v>
      </c>
    </row>
    <row r="524" spans="3:6">
      <c r="C524" s="1213"/>
      <c r="D524" s="1212"/>
      <c r="E524" s="1199">
        <v>181</v>
      </c>
      <c r="F524" s="1200" t="s">
        <v>3400</v>
      </c>
    </row>
    <row r="525" spans="3:6">
      <c r="C525" s="1213"/>
      <c r="D525" s="1212"/>
      <c r="E525" s="1199"/>
      <c r="F525" s="1198" t="s">
        <v>3399</v>
      </c>
    </row>
    <row r="526" spans="3:6">
      <c r="C526" s="1213"/>
      <c r="D526" s="1212"/>
      <c r="E526" s="1199"/>
      <c r="F526" s="1198" t="s">
        <v>3398</v>
      </c>
    </row>
    <row r="527" spans="3:6">
      <c r="C527" s="1213"/>
      <c r="D527" s="1212"/>
      <c r="E527" s="1199"/>
      <c r="F527" s="1198" t="s">
        <v>3397</v>
      </c>
    </row>
    <row r="528" spans="3:6">
      <c r="C528" s="1213"/>
      <c r="D528" s="1212"/>
      <c r="E528" s="1199"/>
      <c r="F528" s="1198" t="s">
        <v>3396</v>
      </c>
    </row>
    <row r="529" spans="3:6">
      <c r="C529" s="1213"/>
      <c r="D529" s="1212"/>
      <c r="E529" s="1199"/>
      <c r="F529" s="1198" t="s">
        <v>3395</v>
      </c>
    </row>
    <row r="530" spans="3:6">
      <c r="C530" s="1213"/>
      <c r="D530" s="1212"/>
      <c r="E530" s="1199">
        <v>182</v>
      </c>
      <c r="F530" s="1200" t="s">
        <v>3394</v>
      </c>
    </row>
    <row r="531" spans="3:6">
      <c r="C531" s="1213"/>
      <c r="D531" s="1212"/>
      <c r="E531" s="1199"/>
      <c r="F531" s="1198" t="s">
        <v>3393</v>
      </c>
    </row>
    <row r="532" spans="3:6">
      <c r="C532" s="1213"/>
      <c r="D532" s="1212"/>
      <c r="E532" s="1199"/>
      <c r="F532" s="1198" t="s">
        <v>3392</v>
      </c>
    </row>
    <row r="533" spans="3:6">
      <c r="C533" s="1213"/>
      <c r="D533" s="1212"/>
      <c r="E533" s="1199"/>
      <c r="F533" s="1198" t="s">
        <v>3391</v>
      </c>
    </row>
    <row r="534" spans="3:6">
      <c r="C534" s="1213"/>
      <c r="D534" s="1212"/>
      <c r="E534" s="1199"/>
      <c r="F534" s="1198" t="s">
        <v>3390</v>
      </c>
    </row>
    <row r="535" spans="3:6">
      <c r="C535" s="1213"/>
      <c r="D535" s="1212"/>
      <c r="E535" s="1199"/>
      <c r="F535" s="1198" t="s">
        <v>3389</v>
      </c>
    </row>
    <row r="536" spans="3:6">
      <c r="C536" s="1213"/>
      <c r="D536" s="1212"/>
      <c r="E536" s="1199">
        <v>183</v>
      </c>
      <c r="F536" s="1200" t="s">
        <v>3388</v>
      </c>
    </row>
    <row r="537" spans="3:6">
      <c r="C537" s="1213"/>
      <c r="D537" s="1212"/>
      <c r="E537" s="1199"/>
      <c r="F537" s="1198" t="s">
        <v>3387</v>
      </c>
    </row>
    <row r="538" spans="3:6">
      <c r="C538" s="1213"/>
      <c r="D538" s="1212"/>
      <c r="E538" s="1199"/>
      <c r="F538" s="1198" t="s">
        <v>3386</v>
      </c>
    </row>
    <row r="539" spans="3:6">
      <c r="C539" s="1213"/>
      <c r="D539" s="1212"/>
      <c r="E539" s="1199"/>
      <c r="F539" s="1198" t="s">
        <v>3385</v>
      </c>
    </row>
    <row r="540" spans="3:6">
      <c r="C540" s="1213"/>
      <c r="D540" s="1212"/>
      <c r="E540" s="1199"/>
      <c r="F540" s="1198" t="s">
        <v>3384</v>
      </c>
    </row>
    <row r="541" spans="3:6">
      <c r="C541" s="1213"/>
      <c r="D541" s="1212"/>
      <c r="E541" s="1199">
        <v>184</v>
      </c>
      <c r="F541" s="1200" t="s">
        <v>3383</v>
      </c>
    </row>
    <row r="542" spans="3:6">
      <c r="C542" s="1213"/>
      <c r="D542" s="1212"/>
      <c r="E542" s="1199"/>
      <c r="F542" s="1198" t="s">
        <v>3382</v>
      </c>
    </row>
    <row r="543" spans="3:6">
      <c r="C543" s="1213"/>
      <c r="D543" s="1212"/>
      <c r="E543" s="1199"/>
      <c r="F543" s="1198" t="s">
        <v>3381</v>
      </c>
    </row>
    <row r="544" spans="3:6">
      <c r="C544" s="1213"/>
      <c r="D544" s="1212"/>
      <c r="E544" s="1199"/>
      <c r="F544" s="1198" t="s">
        <v>3380</v>
      </c>
    </row>
    <row r="545" spans="3:6">
      <c r="C545" s="1213"/>
      <c r="D545" s="1212"/>
      <c r="E545" s="1199"/>
      <c r="F545" s="1198" t="s">
        <v>3379</v>
      </c>
    </row>
    <row r="546" spans="3:6">
      <c r="C546" s="1213"/>
      <c r="D546" s="1212"/>
      <c r="E546" s="1199"/>
      <c r="F546" s="1198" t="s">
        <v>3378</v>
      </c>
    </row>
    <row r="547" spans="3:6">
      <c r="C547" s="1213"/>
      <c r="D547" s="1212"/>
      <c r="E547" s="1199">
        <v>185</v>
      </c>
      <c r="F547" s="1200" t="s">
        <v>3377</v>
      </c>
    </row>
    <row r="548" spans="3:6">
      <c r="C548" s="1213"/>
      <c r="D548" s="1212"/>
      <c r="E548" s="1199"/>
      <c r="F548" s="1198" t="s">
        <v>3376</v>
      </c>
    </row>
    <row r="549" spans="3:6">
      <c r="C549" s="1213"/>
      <c r="D549" s="1212"/>
      <c r="E549" s="1199"/>
      <c r="F549" s="1198" t="s">
        <v>3375</v>
      </c>
    </row>
    <row r="550" spans="3:6">
      <c r="C550" s="1213"/>
      <c r="D550" s="1212"/>
      <c r="E550" s="1199">
        <v>189</v>
      </c>
      <c r="F550" s="1200" t="s">
        <v>3374</v>
      </c>
    </row>
    <row r="551" spans="3:6">
      <c r="C551" s="1213"/>
      <c r="D551" s="1212"/>
      <c r="E551" s="1199"/>
      <c r="F551" s="1198" t="s">
        <v>3373</v>
      </c>
    </row>
    <row r="552" spans="3:6">
      <c r="C552" s="1213"/>
      <c r="D552" s="1212"/>
      <c r="E552" s="1199"/>
      <c r="F552" s="1198" t="s">
        <v>3372</v>
      </c>
    </row>
    <row r="553" spans="3:6">
      <c r="C553" s="1213"/>
      <c r="D553" s="1212"/>
      <c r="E553" s="1199"/>
      <c r="F553" s="1198" t="s">
        <v>3371</v>
      </c>
    </row>
    <row r="554" spans="3:6">
      <c r="C554" s="1213"/>
      <c r="D554" s="1212"/>
      <c r="E554" s="1199"/>
      <c r="F554" s="1198" t="s">
        <v>3370</v>
      </c>
    </row>
    <row r="555" spans="3:6" ht="14.25">
      <c r="C555" s="1204" t="s">
        <v>1806</v>
      </c>
      <c r="D555" s="1203">
        <v>19</v>
      </c>
      <c r="E555" s="1202"/>
      <c r="F555" s="1201" t="s">
        <v>3369</v>
      </c>
    </row>
    <row r="556" spans="3:6">
      <c r="C556" s="1213"/>
      <c r="D556" s="1212"/>
      <c r="E556" s="1199">
        <v>190</v>
      </c>
      <c r="F556" s="1200" t="s">
        <v>3368</v>
      </c>
    </row>
    <row r="557" spans="3:6">
      <c r="C557" s="1213"/>
      <c r="D557" s="1212"/>
      <c r="E557" s="1199"/>
      <c r="F557" s="1198" t="s">
        <v>3367</v>
      </c>
    </row>
    <row r="558" spans="3:6">
      <c r="C558" s="1213"/>
      <c r="D558" s="1212"/>
      <c r="E558" s="1199"/>
      <c r="F558" s="1198" t="s">
        <v>3366</v>
      </c>
    </row>
    <row r="559" spans="3:6">
      <c r="C559" s="1213"/>
      <c r="D559" s="1212"/>
      <c r="E559" s="1199">
        <v>191</v>
      </c>
      <c r="F559" s="1200" t="s">
        <v>3365</v>
      </c>
    </row>
    <row r="560" spans="3:6">
      <c r="C560" s="1213"/>
      <c r="D560" s="1212"/>
      <c r="E560" s="1199"/>
      <c r="F560" s="1198" t="s">
        <v>3364</v>
      </c>
    </row>
    <row r="561" spans="3:6">
      <c r="C561" s="1213"/>
      <c r="D561" s="1212"/>
      <c r="E561" s="1199"/>
      <c r="F561" s="1198" t="s">
        <v>3363</v>
      </c>
    </row>
    <row r="562" spans="3:6">
      <c r="C562" s="1213"/>
      <c r="D562" s="1212"/>
      <c r="E562" s="1199">
        <v>192</v>
      </c>
      <c r="F562" s="1200" t="s">
        <v>3362</v>
      </c>
    </row>
    <row r="563" spans="3:6">
      <c r="C563" s="1213"/>
      <c r="D563" s="1212"/>
      <c r="E563" s="1199"/>
      <c r="F563" s="1198" t="s">
        <v>3361</v>
      </c>
    </row>
    <row r="564" spans="3:6">
      <c r="C564" s="1213"/>
      <c r="D564" s="1212"/>
      <c r="E564" s="1199"/>
      <c r="F564" s="1198" t="s">
        <v>3360</v>
      </c>
    </row>
    <row r="565" spans="3:6">
      <c r="C565" s="1213"/>
      <c r="D565" s="1212"/>
      <c r="E565" s="1199">
        <v>193</v>
      </c>
      <c r="F565" s="1200" t="s">
        <v>3359</v>
      </c>
    </row>
    <row r="566" spans="3:6">
      <c r="C566" s="1213"/>
      <c r="D566" s="1212"/>
      <c r="E566" s="1199"/>
      <c r="F566" s="1198" t="s">
        <v>3358</v>
      </c>
    </row>
    <row r="567" spans="3:6">
      <c r="C567" s="1213"/>
      <c r="D567" s="1212"/>
      <c r="E567" s="1199"/>
      <c r="F567" s="1198" t="s">
        <v>3357</v>
      </c>
    </row>
    <row r="568" spans="3:6">
      <c r="C568" s="1213"/>
      <c r="D568" s="1212"/>
      <c r="E568" s="1199"/>
      <c r="F568" s="1198" t="s">
        <v>3356</v>
      </c>
    </row>
    <row r="569" spans="3:6">
      <c r="C569" s="1213"/>
      <c r="D569" s="1212"/>
      <c r="E569" s="1199">
        <v>199</v>
      </c>
      <c r="F569" s="1200" t="s">
        <v>3355</v>
      </c>
    </row>
    <row r="570" spans="3:6">
      <c r="C570" s="1213"/>
      <c r="D570" s="1212"/>
      <c r="E570" s="1199"/>
      <c r="F570" s="1198" t="s">
        <v>3354</v>
      </c>
    </row>
    <row r="571" spans="3:6">
      <c r="C571" s="1213"/>
      <c r="D571" s="1212"/>
      <c r="E571" s="1199"/>
      <c r="F571" s="1198" t="s">
        <v>3353</v>
      </c>
    </row>
    <row r="572" spans="3:6">
      <c r="C572" s="1213"/>
      <c r="D572" s="1212"/>
      <c r="E572" s="1199"/>
      <c r="F572" s="1198" t="s">
        <v>3352</v>
      </c>
    </row>
    <row r="573" spans="3:6">
      <c r="C573" s="1213"/>
      <c r="D573" s="1212"/>
      <c r="E573" s="1199"/>
      <c r="F573" s="1198" t="s">
        <v>3351</v>
      </c>
    </row>
    <row r="574" spans="3:6">
      <c r="C574" s="1213"/>
      <c r="D574" s="1212"/>
      <c r="E574" s="1199"/>
      <c r="F574" s="1198" t="s">
        <v>3350</v>
      </c>
    </row>
    <row r="575" spans="3:6">
      <c r="C575" s="1213"/>
      <c r="D575" s="1212"/>
      <c r="E575" s="1199"/>
      <c r="F575" s="1198" t="s">
        <v>3349</v>
      </c>
    </row>
    <row r="576" spans="3:6" ht="14.25">
      <c r="C576" s="1204" t="s">
        <v>1806</v>
      </c>
      <c r="D576" s="1203">
        <v>20</v>
      </c>
      <c r="E576" s="1202"/>
      <c r="F576" s="1201" t="s">
        <v>3348</v>
      </c>
    </row>
    <row r="577" spans="3:6">
      <c r="C577" s="1213"/>
      <c r="D577" s="1212"/>
      <c r="E577" s="1199">
        <v>200</v>
      </c>
      <c r="F577" s="1200" t="s">
        <v>3347</v>
      </c>
    </row>
    <row r="578" spans="3:6">
      <c r="C578" s="1213"/>
      <c r="D578" s="1212"/>
      <c r="E578" s="1199"/>
      <c r="F578" s="1198" t="s">
        <v>3346</v>
      </c>
    </row>
    <row r="579" spans="3:6">
      <c r="C579" s="1213"/>
      <c r="D579" s="1212"/>
      <c r="E579" s="1199"/>
      <c r="F579" s="1198" t="s">
        <v>3345</v>
      </c>
    </row>
    <row r="580" spans="3:6">
      <c r="C580" s="1213"/>
      <c r="D580" s="1212"/>
      <c r="E580" s="1199">
        <v>201</v>
      </c>
      <c r="F580" s="1200" t="s">
        <v>3344</v>
      </c>
    </row>
    <row r="581" spans="3:6">
      <c r="C581" s="1213"/>
      <c r="D581" s="1212"/>
      <c r="E581" s="1199"/>
      <c r="F581" s="1198" t="s">
        <v>3343</v>
      </c>
    </row>
    <row r="582" spans="3:6">
      <c r="C582" s="1213"/>
      <c r="D582" s="1212"/>
      <c r="E582" s="1199">
        <v>202</v>
      </c>
      <c r="F582" s="1200" t="s">
        <v>3342</v>
      </c>
    </row>
    <row r="583" spans="3:6">
      <c r="C583" s="1213"/>
      <c r="D583" s="1212"/>
      <c r="E583" s="1199"/>
      <c r="F583" s="1198" t="s">
        <v>3341</v>
      </c>
    </row>
    <row r="584" spans="3:6">
      <c r="C584" s="1213"/>
      <c r="D584" s="1212"/>
      <c r="E584" s="1199">
        <v>203</v>
      </c>
      <c r="F584" s="1200" t="s">
        <v>3340</v>
      </c>
    </row>
    <row r="585" spans="3:6">
      <c r="C585" s="1213"/>
      <c r="D585" s="1212"/>
      <c r="E585" s="1199"/>
      <c r="F585" s="1198" t="s">
        <v>3339</v>
      </c>
    </row>
    <row r="586" spans="3:6">
      <c r="C586" s="1213"/>
      <c r="D586" s="1212"/>
      <c r="E586" s="1199">
        <v>204</v>
      </c>
      <c r="F586" s="1200" t="s">
        <v>3338</v>
      </c>
    </row>
    <row r="587" spans="3:6">
      <c r="C587" s="1213"/>
      <c r="D587" s="1212"/>
      <c r="E587" s="1199"/>
      <c r="F587" s="1198" t="s">
        <v>3337</v>
      </c>
    </row>
    <row r="588" spans="3:6">
      <c r="C588" s="1213"/>
      <c r="D588" s="1212"/>
      <c r="E588" s="1199">
        <v>205</v>
      </c>
      <c r="F588" s="1200" t="s">
        <v>3336</v>
      </c>
    </row>
    <row r="589" spans="3:6">
      <c r="C589" s="1213"/>
      <c r="D589" s="1212"/>
      <c r="E589" s="1199"/>
      <c r="F589" s="1198" t="s">
        <v>3335</v>
      </c>
    </row>
    <row r="590" spans="3:6">
      <c r="C590" s="1213"/>
      <c r="D590" s="1212"/>
      <c r="E590" s="1199">
        <v>206</v>
      </c>
      <c r="F590" s="1200" t="s">
        <v>3334</v>
      </c>
    </row>
    <row r="591" spans="3:6">
      <c r="C591" s="1213"/>
      <c r="D591" s="1212"/>
      <c r="E591" s="1199"/>
      <c r="F591" s="1198" t="s">
        <v>3333</v>
      </c>
    </row>
    <row r="592" spans="3:6">
      <c r="C592" s="1213"/>
      <c r="D592" s="1212"/>
      <c r="E592" s="1199">
        <v>207</v>
      </c>
      <c r="F592" s="1200" t="s">
        <v>3332</v>
      </c>
    </row>
    <row r="593" spans="3:6">
      <c r="C593" s="1213"/>
      <c r="D593" s="1212"/>
      <c r="E593" s="1199"/>
      <c r="F593" s="1198" t="s">
        <v>3331</v>
      </c>
    </row>
    <row r="594" spans="3:6">
      <c r="C594" s="1213"/>
      <c r="D594" s="1212"/>
      <c r="E594" s="1199"/>
      <c r="F594" s="1198" t="s">
        <v>3330</v>
      </c>
    </row>
    <row r="595" spans="3:6">
      <c r="C595" s="1213"/>
      <c r="D595" s="1212"/>
      <c r="E595" s="1199">
        <v>208</v>
      </c>
      <c r="F595" s="1200" t="s">
        <v>3329</v>
      </c>
    </row>
    <row r="596" spans="3:6">
      <c r="C596" s="1213"/>
      <c r="D596" s="1212"/>
      <c r="E596" s="1199"/>
      <c r="F596" s="1198" t="s">
        <v>3328</v>
      </c>
    </row>
    <row r="597" spans="3:6">
      <c r="C597" s="1213"/>
      <c r="D597" s="1212"/>
      <c r="E597" s="1199">
        <v>209</v>
      </c>
      <c r="F597" s="1200" t="s">
        <v>3327</v>
      </c>
    </row>
    <row r="598" spans="3:6">
      <c r="C598" s="1213"/>
      <c r="D598" s="1212"/>
      <c r="E598" s="1199"/>
      <c r="F598" s="1198" t="s">
        <v>3326</v>
      </c>
    </row>
    <row r="599" spans="3:6" ht="14.25">
      <c r="C599" s="1204" t="s">
        <v>1806</v>
      </c>
      <c r="D599" s="1203">
        <v>21</v>
      </c>
      <c r="E599" s="1202"/>
      <c r="F599" s="1201" t="s">
        <v>3325</v>
      </c>
    </row>
    <row r="600" spans="3:6">
      <c r="C600" s="1213"/>
      <c r="D600" s="1212"/>
      <c r="E600" s="1199">
        <v>210</v>
      </c>
      <c r="F600" s="1200" t="s">
        <v>3324</v>
      </c>
    </row>
    <row r="601" spans="3:6">
      <c r="C601" s="1213"/>
      <c r="D601" s="1212"/>
      <c r="E601" s="1199"/>
      <c r="F601" s="1198" t="s">
        <v>3323</v>
      </c>
    </row>
    <row r="602" spans="3:6">
      <c r="C602" s="1213"/>
      <c r="D602" s="1212"/>
      <c r="E602" s="1199"/>
      <c r="F602" s="1198" t="s">
        <v>3322</v>
      </c>
    </row>
    <row r="603" spans="3:6">
      <c r="C603" s="1213"/>
      <c r="D603" s="1212"/>
      <c r="E603" s="1199">
        <v>211</v>
      </c>
      <c r="F603" s="1200" t="s">
        <v>3321</v>
      </c>
    </row>
    <row r="604" spans="3:6">
      <c r="C604" s="1213"/>
      <c r="D604" s="1212"/>
      <c r="E604" s="1199"/>
      <c r="F604" s="1198" t="s">
        <v>3320</v>
      </c>
    </row>
    <row r="605" spans="3:6">
      <c r="C605" s="1213"/>
      <c r="D605" s="1212"/>
      <c r="E605" s="1199"/>
      <c r="F605" s="1198" t="s">
        <v>3319</v>
      </c>
    </row>
    <row r="606" spans="3:6">
      <c r="C606" s="1213"/>
      <c r="D606" s="1212"/>
      <c r="E606" s="1199"/>
      <c r="F606" s="1198" t="s">
        <v>3318</v>
      </c>
    </row>
    <row r="607" spans="3:6">
      <c r="C607" s="1213"/>
      <c r="D607" s="1212"/>
      <c r="E607" s="1199"/>
      <c r="F607" s="1198" t="s">
        <v>3317</v>
      </c>
    </row>
    <row r="608" spans="3:6">
      <c r="C608" s="1213"/>
      <c r="D608" s="1212"/>
      <c r="E608" s="1199"/>
      <c r="F608" s="1198" t="s">
        <v>3316</v>
      </c>
    </row>
    <row r="609" spans="3:6">
      <c r="C609" s="1213"/>
      <c r="D609" s="1212"/>
      <c r="E609" s="1199"/>
      <c r="F609" s="1198" t="s">
        <v>3315</v>
      </c>
    </row>
    <row r="610" spans="3:6">
      <c r="C610" s="1213"/>
      <c r="D610" s="1212"/>
      <c r="E610" s="1199"/>
      <c r="F610" s="1198" t="s">
        <v>3314</v>
      </c>
    </row>
    <row r="611" spans="3:6">
      <c r="C611" s="1213"/>
      <c r="D611" s="1212"/>
      <c r="E611" s="1199"/>
      <c r="F611" s="1198" t="s">
        <v>3313</v>
      </c>
    </row>
    <row r="612" spans="3:6">
      <c r="C612" s="1213"/>
      <c r="D612" s="1212"/>
      <c r="E612" s="1199">
        <v>212</v>
      </c>
      <c r="F612" s="1200" t="s">
        <v>3312</v>
      </c>
    </row>
    <row r="613" spans="3:6">
      <c r="C613" s="1213"/>
      <c r="D613" s="1212"/>
      <c r="E613" s="1199"/>
      <c r="F613" s="1198" t="s">
        <v>3311</v>
      </c>
    </row>
    <row r="614" spans="3:6">
      <c r="C614" s="1213"/>
      <c r="D614" s="1212"/>
      <c r="E614" s="1199"/>
      <c r="F614" s="1198" t="s">
        <v>3310</v>
      </c>
    </row>
    <row r="615" spans="3:6">
      <c r="C615" s="1213"/>
      <c r="D615" s="1212"/>
      <c r="E615" s="1199"/>
      <c r="F615" s="1198" t="s">
        <v>3309</v>
      </c>
    </row>
    <row r="616" spans="3:6">
      <c r="C616" s="1213"/>
      <c r="D616" s="1212"/>
      <c r="E616" s="1199"/>
      <c r="F616" s="1198" t="s">
        <v>3308</v>
      </c>
    </row>
    <row r="617" spans="3:6">
      <c r="C617" s="1213"/>
      <c r="D617" s="1212"/>
      <c r="E617" s="1199">
        <v>213</v>
      </c>
      <c r="F617" s="1200" t="s">
        <v>3307</v>
      </c>
    </row>
    <row r="618" spans="3:6">
      <c r="C618" s="1213"/>
      <c r="D618" s="1212"/>
      <c r="E618" s="1199"/>
      <c r="F618" s="1198" t="s">
        <v>3306</v>
      </c>
    </row>
    <row r="619" spans="3:6">
      <c r="C619" s="1213"/>
      <c r="D619" s="1212"/>
      <c r="E619" s="1199"/>
      <c r="F619" s="1198" t="s">
        <v>3305</v>
      </c>
    </row>
    <row r="620" spans="3:6">
      <c r="C620" s="1213"/>
      <c r="D620" s="1212"/>
      <c r="E620" s="1199"/>
      <c r="F620" s="1198" t="s">
        <v>3304</v>
      </c>
    </row>
    <row r="621" spans="3:6">
      <c r="C621" s="1213"/>
      <c r="D621" s="1212"/>
      <c r="E621" s="1199">
        <v>214</v>
      </c>
      <c r="F621" s="1200" t="s">
        <v>3303</v>
      </c>
    </row>
    <row r="622" spans="3:6">
      <c r="C622" s="1213"/>
      <c r="D622" s="1212"/>
      <c r="E622" s="1199"/>
      <c r="F622" s="1198" t="s">
        <v>3302</v>
      </c>
    </row>
    <row r="623" spans="3:6">
      <c r="C623" s="1213"/>
      <c r="D623" s="1212"/>
      <c r="E623" s="1199"/>
      <c r="F623" s="1198" t="s">
        <v>3301</v>
      </c>
    </row>
    <row r="624" spans="3:6">
      <c r="C624" s="1213"/>
      <c r="D624" s="1212"/>
      <c r="E624" s="1199"/>
      <c r="F624" s="1198" t="s">
        <v>3300</v>
      </c>
    </row>
    <row r="625" spans="3:6">
      <c r="C625" s="1213"/>
      <c r="D625" s="1212"/>
      <c r="E625" s="1199"/>
      <c r="F625" s="1198" t="s">
        <v>3299</v>
      </c>
    </row>
    <row r="626" spans="3:6">
      <c r="C626" s="1213"/>
      <c r="D626" s="1212"/>
      <c r="E626" s="1199"/>
      <c r="F626" s="1198" t="s">
        <v>3298</v>
      </c>
    </row>
    <row r="627" spans="3:6">
      <c r="C627" s="1213"/>
      <c r="D627" s="1212"/>
      <c r="E627" s="1199"/>
      <c r="F627" s="1198" t="s">
        <v>3297</v>
      </c>
    </row>
    <row r="628" spans="3:6">
      <c r="C628" s="1213"/>
      <c r="D628" s="1212"/>
      <c r="E628" s="1199"/>
      <c r="F628" s="1198" t="s">
        <v>3296</v>
      </c>
    </row>
    <row r="629" spans="3:6">
      <c r="C629" s="1213"/>
      <c r="D629" s="1212"/>
      <c r="E629" s="1199"/>
      <c r="F629" s="1198" t="s">
        <v>3295</v>
      </c>
    </row>
    <row r="630" spans="3:6">
      <c r="C630" s="1213"/>
      <c r="D630" s="1212"/>
      <c r="E630" s="1199"/>
      <c r="F630" s="1198" t="s">
        <v>3294</v>
      </c>
    </row>
    <row r="631" spans="3:6">
      <c r="C631" s="1213"/>
      <c r="D631" s="1212"/>
      <c r="E631" s="1199">
        <v>215</v>
      </c>
      <c r="F631" s="1200" t="s">
        <v>3293</v>
      </c>
    </row>
    <row r="632" spans="3:6">
      <c r="C632" s="1213"/>
      <c r="D632" s="1212"/>
      <c r="E632" s="1199"/>
      <c r="F632" s="1198" t="s">
        <v>3292</v>
      </c>
    </row>
    <row r="633" spans="3:6">
      <c r="C633" s="1213"/>
      <c r="D633" s="1212"/>
      <c r="E633" s="1199"/>
      <c r="F633" s="1198" t="s">
        <v>3291</v>
      </c>
    </row>
    <row r="634" spans="3:6">
      <c r="C634" s="1213"/>
      <c r="D634" s="1212"/>
      <c r="E634" s="1199"/>
      <c r="F634" s="1198" t="s">
        <v>3290</v>
      </c>
    </row>
    <row r="635" spans="3:6">
      <c r="C635" s="1213"/>
      <c r="D635" s="1212"/>
      <c r="E635" s="1199">
        <v>216</v>
      </c>
      <c r="F635" s="1200" t="s">
        <v>3289</v>
      </c>
    </row>
    <row r="636" spans="3:6">
      <c r="C636" s="1213"/>
      <c r="D636" s="1212"/>
      <c r="E636" s="1199"/>
      <c r="F636" s="1198" t="s">
        <v>3288</v>
      </c>
    </row>
    <row r="637" spans="3:6">
      <c r="C637" s="1213"/>
      <c r="D637" s="1212"/>
      <c r="E637" s="1199"/>
      <c r="F637" s="1198" t="s">
        <v>3287</v>
      </c>
    </row>
    <row r="638" spans="3:6">
      <c r="C638" s="1213"/>
      <c r="D638" s="1212"/>
      <c r="E638" s="1199">
        <v>217</v>
      </c>
      <c r="F638" s="1200" t="s">
        <v>3286</v>
      </c>
    </row>
    <row r="639" spans="3:6">
      <c r="C639" s="1213"/>
      <c r="D639" s="1212"/>
      <c r="E639" s="1199"/>
      <c r="F639" s="1198" t="s">
        <v>3285</v>
      </c>
    </row>
    <row r="640" spans="3:6">
      <c r="C640" s="1213"/>
      <c r="D640" s="1212"/>
      <c r="E640" s="1199"/>
      <c r="F640" s="1198" t="s">
        <v>3284</v>
      </c>
    </row>
    <row r="641" spans="3:6">
      <c r="C641" s="1213"/>
      <c r="D641" s="1212"/>
      <c r="E641" s="1199"/>
      <c r="F641" s="1198" t="s">
        <v>3283</v>
      </c>
    </row>
    <row r="642" spans="3:6">
      <c r="C642" s="1213"/>
      <c r="D642" s="1212"/>
      <c r="E642" s="1199"/>
      <c r="F642" s="1198" t="s">
        <v>3282</v>
      </c>
    </row>
    <row r="643" spans="3:6">
      <c r="C643" s="1213"/>
      <c r="D643" s="1212"/>
      <c r="E643" s="1199">
        <v>218</v>
      </c>
      <c r="F643" s="1200" t="s">
        <v>3281</v>
      </c>
    </row>
    <row r="644" spans="3:6">
      <c r="C644" s="1213"/>
      <c r="D644" s="1212"/>
      <c r="E644" s="1199"/>
      <c r="F644" s="1198" t="s">
        <v>3280</v>
      </c>
    </row>
    <row r="645" spans="3:6">
      <c r="C645" s="1213"/>
      <c r="D645" s="1212"/>
      <c r="E645" s="1199"/>
      <c r="F645" s="1198" t="s">
        <v>3279</v>
      </c>
    </row>
    <row r="646" spans="3:6">
      <c r="C646" s="1213"/>
      <c r="D646" s="1212"/>
      <c r="E646" s="1199"/>
      <c r="F646" s="1198" t="s">
        <v>3278</v>
      </c>
    </row>
    <row r="647" spans="3:6">
      <c r="C647" s="1213"/>
      <c r="D647" s="1212"/>
      <c r="E647" s="1199"/>
      <c r="F647" s="1198" t="s">
        <v>3277</v>
      </c>
    </row>
    <row r="648" spans="3:6">
      <c r="C648" s="1213"/>
      <c r="D648" s="1212"/>
      <c r="E648" s="1199"/>
      <c r="F648" s="1198" t="s">
        <v>3276</v>
      </c>
    </row>
    <row r="649" spans="3:6">
      <c r="C649" s="1213"/>
      <c r="D649" s="1212"/>
      <c r="E649" s="1199"/>
      <c r="F649" s="1198" t="s">
        <v>3275</v>
      </c>
    </row>
    <row r="650" spans="3:6">
      <c r="C650" s="1213"/>
      <c r="D650" s="1212"/>
      <c r="E650" s="1199">
        <v>219</v>
      </c>
      <c r="F650" s="1200" t="s">
        <v>3274</v>
      </c>
    </row>
    <row r="651" spans="3:6">
      <c r="C651" s="1213"/>
      <c r="D651" s="1212"/>
      <c r="E651" s="1199"/>
      <c r="F651" s="1198" t="s">
        <v>3273</v>
      </c>
    </row>
    <row r="652" spans="3:6">
      <c r="C652" s="1213"/>
      <c r="D652" s="1212"/>
      <c r="E652" s="1199"/>
      <c r="F652" s="1198" t="s">
        <v>3272</v>
      </c>
    </row>
    <row r="653" spans="3:6">
      <c r="C653" s="1213"/>
      <c r="D653" s="1212"/>
      <c r="E653" s="1199"/>
      <c r="F653" s="1198" t="s">
        <v>3271</v>
      </c>
    </row>
    <row r="654" spans="3:6">
      <c r="C654" s="1213"/>
      <c r="D654" s="1212"/>
      <c r="E654" s="1199"/>
      <c r="F654" s="1198" t="s">
        <v>3270</v>
      </c>
    </row>
    <row r="655" spans="3:6">
      <c r="C655" s="1213"/>
      <c r="D655" s="1212"/>
      <c r="E655" s="1199"/>
      <c r="F655" s="1198" t="s">
        <v>3269</v>
      </c>
    </row>
    <row r="656" spans="3:6" ht="14.25">
      <c r="C656" s="1204" t="s">
        <v>1806</v>
      </c>
      <c r="D656" s="1203">
        <v>22</v>
      </c>
      <c r="E656" s="1202"/>
      <c r="F656" s="1201" t="s">
        <v>3268</v>
      </c>
    </row>
    <row r="657" spans="3:6">
      <c r="C657" s="1213"/>
      <c r="D657" s="1212"/>
      <c r="E657" s="1199">
        <v>220</v>
      </c>
      <c r="F657" s="1200" t="s">
        <v>3267</v>
      </c>
    </row>
    <row r="658" spans="3:6">
      <c r="C658" s="1213"/>
      <c r="D658" s="1212"/>
      <c r="E658" s="1199"/>
      <c r="F658" s="1198" t="s">
        <v>3266</v>
      </c>
    </row>
    <row r="659" spans="3:6">
      <c r="C659" s="1213"/>
      <c r="D659" s="1212"/>
      <c r="E659" s="1199"/>
      <c r="F659" s="1198" t="s">
        <v>3265</v>
      </c>
    </row>
    <row r="660" spans="3:6">
      <c r="C660" s="1213"/>
      <c r="D660" s="1212"/>
      <c r="E660" s="1199">
        <v>221</v>
      </c>
      <c r="F660" s="1200" t="s">
        <v>3264</v>
      </c>
    </row>
    <row r="661" spans="3:6">
      <c r="C661" s="1213"/>
      <c r="D661" s="1212"/>
      <c r="E661" s="1199"/>
      <c r="F661" s="1198" t="s">
        <v>3263</v>
      </c>
    </row>
    <row r="662" spans="3:6">
      <c r="C662" s="1213"/>
      <c r="D662" s="1212"/>
      <c r="E662" s="1199"/>
      <c r="F662" s="1198" t="s">
        <v>3262</v>
      </c>
    </row>
    <row r="663" spans="3:6">
      <c r="C663" s="1213"/>
      <c r="D663" s="1212"/>
      <c r="E663" s="1199"/>
      <c r="F663" s="1198" t="s">
        <v>3261</v>
      </c>
    </row>
    <row r="664" spans="3:6">
      <c r="C664" s="1213"/>
      <c r="D664" s="1212"/>
      <c r="E664" s="1199">
        <v>222</v>
      </c>
      <c r="F664" s="1200" t="s">
        <v>3260</v>
      </c>
    </row>
    <row r="665" spans="3:6">
      <c r="C665" s="1213"/>
      <c r="D665" s="1212"/>
      <c r="E665" s="1199"/>
      <c r="F665" s="1198" t="s">
        <v>3259</v>
      </c>
    </row>
    <row r="666" spans="3:6">
      <c r="C666" s="1213"/>
      <c r="D666" s="1212"/>
      <c r="E666" s="1199">
        <v>223</v>
      </c>
      <c r="F666" s="1200" t="s">
        <v>3258</v>
      </c>
    </row>
    <row r="667" spans="3:6">
      <c r="C667" s="1213"/>
      <c r="D667" s="1212"/>
      <c r="E667" s="1199"/>
      <c r="F667" s="1198" t="s">
        <v>3257</v>
      </c>
    </row>
    <row r="668" spans="3:6">
      <c r="C668" s="1213"/>
      <c r="D668" s="1212"/>
      <c r="E668" s="1199"/>
      <c r="F668" s="1198" t="s">
        <v>3256</v>
      </c>
    </row>
    <row r="669" spans="3:6">
      <c r="C669" s="1213"/>
      <c r="D669" s="1212"/>
      <c r="E669" s="1199"/>
      <c r="F669" s="1198" t="s">
        <v>3255</v>
      </c>
    </row>
    <row r="670" spans="3:6">
      <c r="C670" s="1213"/>
      <c r="D670" s="1212"/>
      <c r="E670" s="1199"/>
      <c r="F670" s="1198" t="s">
        <v>3254</v>
      </c>
    </row>
    <row r="671" spans="3:6">
      <c r="C671" s="1213"/>
      <c r="D671" s="1212"/>
      <c r="E671" s="1199"/>
      <c r="F671" s="1198" t="s">
        <v>3253</v>
      </c>
    </row>
    <row r="672" spans="3:6">
      <c r="C672" s="1213"/>
      <c r="D672" s="1212"/>
      <c r="E672" s="1199"/>
      <c r="F672" s="1198" t="s">
        <v>3252</v>
      </c>
    </row>
    <row r="673" spans="3:6">
      <c r="C673" s="1213"/>
      <c r="D673" s="1212"/>
      <c r="E673" s="1199"/>
      <c r="F673" s="1198" t="s">
        <v>3251</v>
      </c>
    </row>
    <row r="674" spans="3:6">
      <c r="C674" s="1213"/>
      <c r="D674" s="1212"/>
      <c r="E674" s="1199"/>
      <c r="F674" s="1198" t="s">
        <v>3250</v>
      </c>
    </row>
    <row r="675" spans="3:6">
      <c r="C675" s="1213"/>
      <c r="D675" s="1212"/>
      <c r="E675" s="1199"/>
      <c r="F675" s="1198" t="s">
        <v>3249</v>
      </c>
    </row>
    <row r="676" spans="3:6">
      <c r="C676" s="1213"/>
      <c r="D676" s="1212"/>
      <c r="E676" s="1199">
        <v>224</v>
      </c>
      <c r="F676" s="1200" t="s">
        <v>3248</v>
      </c>
    </row>
    <row r="677" spans="3:6">
      <c r="C677" s="1213"/>
      <c r="D677" s="1212"/>
      <c r="E677" s="1199"/>
      <c r="F677" s="1198" t="s">
        <v>3247</v>
      </c>
    </row>
    <row r="678" spans="3:6">
      <c r="C678" s="1213"/>
      <c r="D678" s="1212"/>
      <c r="E678" s="1199"/>
      <c r="F678" s="1198" t="s">
        <v>3246</v>
      </c>
    </row>
    <row r="679" spans="3:6">
      <c r="C679" s="1213"/>
      <c r="D679" s="1212"/>
      <c r="E679" s="1199">
        <v>225</v>
      </c>
      <c r="F679" s="1200" t="s">
        <v>3245</v>
      </c>
    </row>
    <row r="680" spans="3:6">
      <c r="C680" s="1213"/>
      <c r="D680" s="1212"/>
      <c r="E680" s="1199"/>
      <c r="F680" s="1198" t="s">
        <v>3244</v>
      </c>
    </row>
    <row r="681" spans="3:6">
      <c r="C681" s="1213"/>
      <c r="D681" s="1212"/>
      <c r="E681" s="1199"/>
      <c r="F681" s="1198" t="s">
        <v>3243</v>
      </c>
    </row>
    <row r="682" spans="3:6">
      <c r="C682" s="1213"/>
      <c r="D682" s="1212"/>
      <c r="E682" s="1199"/>
      <c r="F682" s="1198" t="s">
        <v>3242</v>
      </c>
    </row>
    <row r="683" spans="3:6">
      <c r="C683" s="1213"/>
      <c r="D683" s="1212"/>
      <c r="E683" s="1199"/>
      <c r="F683" s="1198" t="s">
        <v>3241</v>
      </c>
    </row>
    <row r="684" spans="3:6">
      <c r="C684" s="1213"/>
      <c r="D684" s="1212"/>
      <c r="E684" s="1199"/>
      <c r="F684" s="1198" t="s">
        <v>3240</v>
      </c>
    </row>
    <row r="685" spans="3:6">
      <c r="C685" s="1213"/>
      <c r="D685" s="1212"/>
      <c r="E685" s="1199">
        <v>229</v>
      </c>
      <c r="F685" s="1200" t="s">
        <v>3239</v>
      </c>
    </row>
    <row r="686" spans="3:6">
      <c r="C686" s="1213"/>
      <c r="D686" s="1212"/>
      <c r="E686" s="1199"/>
      <c r="F686" s="1198" t="s">
        <v>3238</v>
      </c>
    </row>
    <row r="687" spans="3:6">
      <c r="C687" s="1213"/>
      <c r="D687" s="1212"/>
      <c r="E687" s="1199"/>
      <c r="F687" s="1198" t="s">
        <v>3237</v>
      </c>
    </row>
    <row r="688" spans="3:6">
      <c r="C688" s="1213"/>
      <c r="D688" s="1212"/>
      <c r="E688" s="1199"/>
      <c r="F688" s="1198" t="s">
        <v>3236</v>
      </c>
    </row>
    <row r="689" spans="3:6">
      <c r="C689" s="1213"/>
      <c r="D689" s="1212"/>
      <c r="E689" s="1199"/>
      <c r="F689" s="1198" t="s">
        <v>3235</v>
      </c>
    </row>
    <row r="690" spans="3:6" ht="14.25">
      <c r="C690" s="1204" t="s">
        <v>1806</v>
      </c>
      <c r="D690" s="1203">
        <v>23</v>
      </c>
      <c r="E690" s="1202"/>
      <c r="F690" s="1201" t="s">
        <v>3234</v>
      </c>
    </row>
    <row r="691" spans="3:6">
      <c r="C691" s="1213"/>
      <c r="D691" s="1212"/>
      <c r="E691" s="1199">
        <v>230</v>
      </c>
      <c r="F691" s="1200" t="s">
        <v>3233</v>
      </c>
    </row>
    <row r="692" spans="3:6">
      <c r="C692" s="1213"/>
      <c r="D692" s="1212"/>
      <c r="E692" s="1199"/>
      <c r="F692" s="1198" t="s">
        <v>3232</v>
      </c>
    </row>
    <row r="693" spans="3:6">
      <c r="C693" s="1213"/>
      <c r="D693" s="1212"/>
      <c r="E693" s="1199"/>
      <c r="F693" s="1198" t="s">
        <v>3231</v>
      </c>
    </row>
    <row r="694" spans="3:6">
      <c r="C694" s="1213"/>
      <c r="D694" s="1212"/>
      <c r="E694" s="1199">
        <v>231</v>
      </c>
      <c r="F694" s="1200" t="s">
        <v>3230</v>
      </c>
    </row>
    <row r="695" spans="3:6">
      <c r="C695" s="1213"/>
      <c r="D695" s="1212"/>
      <c r="E695" s="1199"/>
      <c r="F695" s="1198" t="s">
        <v>3229</v>
      </c>
    </row>
    <row r="696" spans="3:6">
      <c r="C696" s="1213"/>
      <c r="D696" s="1212"/>
      <c r="E696" s="1199"/>
      <c r="F696" s="1198" t="s">
        <v>3228</v>
      </c>
    </row>
    <row r="697" spans="3:6">
      <c r="C697" s="1213"/>
      <c r="D697" s="1212"/>
      <c r="E697" s="1199"/>
      <c r="F697" s="1198" t="s">
        <v>3227</v>
      </c>
    </row>
    <row r="698" spans="3:6">
      <c r="C698" s="1213"/>
      <c r="D698" s="1212"/>
      <c r="E698" s="1199">
        <v>232</v>
      </c>
      <c r="F698" s="1200" t="s">
        <v>3226</v>
      </c>
    </row>
    <row r="699" spans="3:6">
      <c r="C699" s="1213"/>
      <c r="D699" s="1212"/>
      <c r="E699" s="1199"/>
      <c r="F699" s="1198" t="s">
        <v>3225</v>
      </c>
    </row>
    <row r="700" spans="3:6">
      <c r="C700" s="1213"/>
      <c r="D700" s="1212"/>
      <c r="E700" s="1199"/>
      <c r="F700" s="1198" t="s">
        <v>3224</v>
      </c>
    </row>
    <row r="701" spans="3:6">
      <c r="C701" s="1213"/>
      <c r="D701" s="1212"/>
      <c r="E701" s="1199"/>
      <c r="F701" s="1198" t="s">
        <v>3223</v>
      </c>
    </row>
    <row r="702" spans="3:6">
      <c r="C702" s="1213"/>
      <c r="D702" s="1212"/>
      <c r="E702" s="1199">
        <v>233</v>
      </c>
      <c r="F702" s="1200" t="s">
        <v>3222</v>
      </c>
    </row>
    <row r="703" spans="3:6">
      <c r="C703" s="1213"/>
      <c r="D703" s="1212"/>
      <c r="E703" s="1199"/>
      <c r="F703" s="1198" t="s">
        <v>3221</v>
      </c>
    </row>
    <row r="704" spans="3:6">
      <c r="C704" s="1213"/>
      <c r="D704" s="1212"/>
      <c r="E704" s="1199"/>
      <c r="F704" s="1198" t="s">
        <v>3220</v>
      </c>
    </row>
    <row r="705" spans="3:6">
      <c r="C705" s="1213"/>
      <c r="D705" s="1212"/>
      <c r="E705" s="1199"/>
      <c r="F705" s="1198" t="s">
        <v>3219</v>
      </c>
    </row>
    <row r="706" spans="3:6">
      <c r="C706" s="1213"/>
      <c r="D706" s="1212"/>
      <c r="E706" s="1199">
        <v>234</v>
      </c>
      <c r="F706" s="1200" t="s">
        <v>3218</v>
      </c>
    </row>
    <row r="707" spans="3:6">
      <c r="C707" s="1213"/>
      <c r="D707" s="1212"/>
      <c r="E707" s="1199"/>
      <c r="F707" s="1198" t="s">
        <v>3217</v>
      </c>
    </row>
    <row r="708" spans="3:6">
      <c r="C708" s="1213"/>
      <c r="D708" s="1212"/>
      <c r="E708" s="1199"/>
      <c r="F708" s="1198" t="s">
        <v>3216</v>
      </c>
    </row>
    <row r="709" spans="3:6">
      <c r="C709" s="1213"/>
      <c r="D709" s="1212"/>
      <c r="E709" s="1199">
        <v>235</v>
      </c>
      <c r="F709" s="1200" t="s">
        <v>3215</v>
      </c>
    </row>
    <row r="710" spans="3:6">
      <c r="C710" s="1213"/>
      <c r="D710" s="1212"/>
      <c r="E710" s="1199"/>
      <c r="F710" s="1198" t="s">
        <v>3214</v>
      </c>
    </row>
    <row r="711" spans="3:6">
      <c r="C711" s="1213"/>
      <c r="D711" s="1212"/>
      <c r="E711" s="1199"/>
      <c r="F711" s="1198" t="s">
        <v>3213</v>
      </c>
    </row>
    <row r="712" spans="3:6">
      <c r="C712" s="1213"/>
      <c r="D712" s="1212"/>
      <c r="E712" s="1199"/>
      <c r="F712" s="1198" t="s">
        <v>3212</v>
      </c>
    </row>
    <row r="713" spans="3:6">
      <c r="C713" s="1213"/>
      <c r="D713" s="1212"/>
      <c r="E713" s="1199"/>
      <c r="F713" s="1198" t="s">
        <v>3211</v>
      </c>
    </row>
    <row r="714" spans="3:6">
      <c r="C714" s="1213"/>
      <c r="D714" s="1212"/>
      <c r="E714" s="1199"/>
      <c r="F714" s="1198" t="s">
        <v>3210</v>
      </c>
    </row>
    <row r="715" spans="3:6">
      <c r="C715" s="1213"/>
      <c r="D715" s="1212"/>
      <c r="E715" s="1199">
        <v>239</v>
      </c>
      <c r="F715" s="1200" t="s">
        <v>3209</v>
      </c>
    </row>
    <row r="716" spans="3:6">
      <c r="C716" s="1213"/>
      <c r="D716" s="1212"/>
      <c r="E716" s="1199"/>
      <c r="F716" s="1198" t="s">
        <v>3208</v>
      </c>
    </row>
    <row r="717" spans="3:6">
      <c r="C717" s="1213"/>
      <c r="D717" s="1212"/>
      <c r="E717" s="1199"/>
      <c r="F717" s="1198" t="s">
        <v>3207</v>
      </c>
    </row>
    <row r="718" spans="3:6" ht="14.25">
      <c r="C718" s="1204" t="s">
        <v>1806</v>
      </c>
      <c r="D718" s="1203">
        <v>24</v>
      </c>
      <c r="E718" s="1202"/>
      <c r="F718" s="1201" t="s">
        <v>3206</v>
      </c>
    </row>
    <row r="719" spans="3:6">
      <c r="C719" s="1213"/>
      <c r="D719" s="1212"/>
      <c r="E719" s="1199">
        <v>240</v>
      </c>
      <c r="F719" s="1200" t="s">
        <v>3205</v>
      </c>
    </row>
    <row r="720" spans="3:6">
      <c r="C720" s="1213"/>
      <c r="D720" s="1212"/>
      <c r="E720" s="1199"/>
      <c r="F720" s="1198" t="s">
        <v>3204</v>
      </c>
    </row>
    <row r="721" spans="3:6">
      <c r="C721" s="1213"/>
      <c r="D721" s="1212"/>
      <c r="E721" s="1199"/>
      <c r="F721" s="1198" t="s">
        <v>3203</v>
      </c>
    </row>
    <row r="722" spans="3:6">
      <c r="C722" s="1213"/>
      <c r="D722" s="1212"/>
      <c r="E722" s="1199">
        <v>241</v>
      </c>
      <c r="F722" s="1200" t="s">
        <v>3202</v>
      </c>
    </row>
    <row r="723" spans="3:6">
      <c r="C723" s="1213"/>
      <c r="D723" s="1212"/>
      <c r="E723" s="1199"/>
      <c r="F723" s="1198" t="s">
        <v>3201</v>
      </c>
    </row>
    <row r="724" spans="3:6">
      <c r="C724" s="1213"/>
      <c r="D724" s="1212"/>
      <c r="E724" s="1199">
        <v>242</v>
      </c>
      <c r="F724" s="1200" t="s">
        <v>3200</v>
      </c>
    </row>
    <row r="725" spans="3:6">
      <c r="C725" s="1213"/>
      <c r="D725" s="1212"/>
      <c r="E725" s="1199"/>
      <c r="F725" s="1198" t="s">
        <v>3199</v>
      </c>
    </row>
    <row r="726" spans="3:6">
      <c r="C726" s="1213"/>
      <c r="D726" s="1212"/>
      <c r="E726" s="1199"/>
      <c r="F726" s="1198" t="s">
        <v>3198</v>
      </c>
    </row>
    <row r="727" spans="3:6">
      <c r="C727" s="1213"/>
      <c r="D727" s="1212"/>
      <c r="E727" s="1199"/>
      <c r="F727" s="1198" t="s">
        <v>3197</v>
      </c>
    </row>
    <row r="728" spans="3:6">
      <c r="C728" s="1213"/>
      <c r="D728" s="1212"/>
      <c r="E728" s="1199"/>
      <c r="F728" s="1198" t="s">
        <v>3196</v>
      </c>
    </row>
    <row r="729" spans="3:6">
      <c r="C729" s="1213"/>
      <c r="D729" s="1212"/>
      <c r="E729" s="1199"/>
      <c r="F729" s="1198" t="s">
        <v>3195</v>
      </c>
    </row>
    <row r="730" spans="3:6">
      <c r="C730" s="1213"/>
      <c r="D730" s="1212"/>
      <c r="E730" s="1199"/>
      <c r="F730" s="1198" t="s">
        <v>3194</v>
      </c>
    </row>
    <row r="731" spans="3:6">
      <c r="C731" s="1213"/>
      <c r="D731" s="1212"/>
      <c r="E731" s="1199"/>
      <c r="F731" s="1198" t="s">
        <v>3193</v>
      </c>
    </row>
    <row r="732" spans="3:6">
      <c r="C732" s="1213"/>
      <c r="D732" s="1212"/>
      <c r="E732" s="1199">
        <v>243</v>
      </c>
      <c r="F732" s="1200" t="s">
        <v>3192</v>
      </c>
    </row>
    <row r="733" spans="3:6">
      <c r="C733" s="1213"/>
      <c r="D733" s="1212"/>
      <c r="E733" s="1199"/>
      <c r="F733" s="1198" t="s">
        <v>3191</v>
      </c>
    </row>
    <row r="734" spans="3:6">
      <c r="C734" s="1213"/>
      <c r="D734" s="1212"/>
      <c r="E734" s="1199"/>
      <c r="F734" s="1198" t="s">
        <v>3190</v>
      </c>
    </row>
    <row r="735" spans="3:6">
      <c r="C735" s="1213"/>
      <c r="D735" s="1212"/>
      <c r="E735" s="1199"/>
      <c r="F735" s="1198" t="s">
        <v>3189</v>
      </c>
    </row>
    <row r="736" spans="3:6">
      <c r="C736" s="1213"/>
      <c r="D736" s="1212"/>
      <c r="E736" s="1199"/>
      <c r="F736" s="1198" t="s">
        <v>3188</v>
      </c>
    </row>
    <row r="737" spans="3:6">
      <c r="C737" s="1213"/>
      <c r="D737" s="1212"/>
      <c r="E737" s="1199">
        <v>244</v>
      </c>
      <c r="F737" s="1200" t="s">
        <v>3187</v>
      </c>
    </row>
    <row r="738" spans="3:6">
      <c r="C738" s="1213"/>
      <c r="D738" s="1212"/>
      <c r="E738" s="1199"/>
      <c r="F738" s="1198" t="s">
        <v>3186</v>
      </c>
    </row>
    <row r="739" spans="3:6">
      <c r="C739" s="1213"/>
      <c r="D739" s="1212"/>
      <c r="E739" s="1199"/>
      <c r="F739" s="1198" t="s">
        <v>3185</v>
      </c>
    </row>
    <row r="740" spans="3:6">
      <c r="C740" s="1213"/>
      <c r="D740" s="1212"/>
      <c r="E740" s="1199"/>
      <c r="F740" s="1198" t="s">
        <v>3184</v>
      </c>
    </row>
    <row r="741" spans="3:6">
      <c r="C741" s="1213"/>
      <c r="D741" s="1212"/>
      <c r="E741" s="1199"/>
      <c r="F741" s="1198" t="s">
        <v>3183</v>
      </c>
    </row>
    <row r="742" spans="3:6">
      <c r="C742" s="1213"/>
      <c r="D742" s="1212"/>
      <c r="E742" s="1199"/>
      <c r="F742" s="1198" t="s">
        <v>3182</v>
      </c>
    </row>
    <row r="743" spans="3:6">
      <c r="C743" s="1213"/>
      <c r="D743" s="1212"/>
      <c r="E743" s="1199"/>
      <c r="F743" s="1198" t="s">
        <v>3181</v>
      </c>
    </row>
    <row r="744" spans="3:6">
      <c r="C744" s="1213"/>
      <c r="D744" s="1212"/>
      <c r="E744" s="1199">
        <v>245</v>
      </c>
      <c r="F744" s="1200" t="s">
        <v>3180</v>
      </c>
    </row>
    <row r="745" spans="3:6">
      <c r="C745" s="1213"/>
      <c r="D745" s="1212"/>
      <c r="E745" s="1199"/>
      <c r="F745" s="1198" t="s">
        <v>3179</v>
      </c>
    </row>
    <row r="746" spans="3:6">
      <c r="C746" s="1213"/>
      <c r="D746" s="1212"/>
      <c r="E746" s="1199"/>
      <c r="F746" s="1198" t="s">
        <v>3178</v>
      </c>
    </row>
    <row r="747" spans="3:6">
      <c r="C747" s="1213"/>
      <c r="D747" s="1212"/>
      <c r="E747" s="1199"/>
      <c r="F747" s="1198" t="s">
        <v>3177</v>
      </c>
    </row>
    <row r="748" spans="3:6">
      <c r="C748" s="1213"/>
      <c r="D748" s="1212"/>
      <c r="E748" s="1199">
        <v>246</v>
      </c>
      <c r="F748" s="1200" t="s">
        <v>3176</v>
      </c>
    </row>
    <row r="749" spans="3:6">
      <c r="C749" s="1213"/>
      <c r="D749" s="1212"/>
      <c r="E749" s="1199"/>
      <c r="F749" s="1198" t="s">
        <v>3175</v>
      </c>
    </row>
    <row r="750" spans="3:6">
      <c r="C750" s="1213"/>
      <c r="D750" s="1212"/>
      <c r="E750" s="1199"/>
      <c r="F750" s="1198" t="s">
        <v>3174</v>
      </c>
    </row>
    <row r="751" spans="3:6">
      <c r="C751" s="1213"/>
      <c r="D751" s="1212"/>
      <c r="E751" s="1199"/>
      <c r="F751" s="1198" t="s">
        <v>3173</v>
      </c>
    </row>
    <row r="752" spans="3:6">
      <c r="C752" s="1213"/>
      <c r="D752" s="1212"/>
      <c r="E752" s="1199"/>
      <c r="F752" s="1198" t="s">
        <v>3172</v>
      </c>
    </row>
    <row r="753" spans="3:6">
      <c r="C753" s="1213"/>
      <c r="D753" s="1212"/>
      <c r="E753" s="1199"/>
      <c r="F753" s="1198" t="s">
        <v>3171</v>
      </c>
    </row>
    <row r="754" spans="3:6">
      <c r="C754" s="1213"/>
      <c r="D754" s="1212"/>
      <c r="E754" s="1199"/>
      <c r="F754" s="1198" t="s">
        <v>3170</v>
      </c>
    </row>
    <row r="755" spans="3:6">
      <c r="C755" s="1213"/>
      <c r="D755" s="1212"/>
      <c r="E755" s="1199">
        <v>247</v>
      </c>
      <c r="F755" s="1200" t="s">
        <v>3169</v>
      </c>
    </row>
    <row r="756" spans="3:6">
      <c r="C756" s="1213"/>
      <c r="D756" s="1212"/>
      <c r="E756" s="1199"/>
      <c r="F756" s="1198" t="s">
        <v>3168</v>
      </c>
    </row>
    <row r="757" spans="3:6">
      <c r="C757" s="1213"/>
      <c r="D757" s="1212"/>
      <c r="E757" s="1199"/>
      <c r="F757" s="1198" t="s">
        <v>3167</v>
      </c>
    </row>
    <row r="758" spans="3:6">
      <c r="C758" s="1213"/>
      <c r="D758" s="1212"/>
      <c r="E758" s="1199">
        <v>248</v>
      </c>
      <c r="F758" s="1200" t="s">
        <v>3166</v>
      </c>
    </row>
    <row r="759" spans="3:6">
      <c r="C759" s="1213"/>
      <c r="D759" s="1212"/>
      <c r="E759" s="1199"/>
      <c r="F759" s="1198" t="s">
        <v>3165</v>
      </c>
    </row>
    <row r="760" spans="3:6">
      <c r="C760" s="1213"/>
      <c r="D760" s="1212"/>
      <c r="E760" s="1199">
        <v>249</v>
      </c>
      <c r="F760" s="1200" t="s">
        <v>3164</v>
      </c>
    </row>
    <row r="761" spans="3:6">
      <c r="C761" s="1213"/>
      <c r="D761" s="1212"/>
      <c r="E761" s="1199"/>
      <c r="F761" s="1198" t="s">
        <v>3163</v>
      </c>
    </row>
    <row r="762" spans="3:6">
      <c r="C762" s="1213"/>
      <c r="D762" s="1212"/>
      <c r="E762" s="1199"/>
      <c r="F762" s="1198" t="s">
        <v>3162</v>
      </c>
    </row>
    <row r="763" spans="3:6">
      <c r="C763" s="1213"/>
      <c r="D763" s="1212"/>
      <c r="E763" s="1199"/>
      <c r="F763" s="1198" t="s">
        <v>3161</v>
      </c>
    </row>
    <row r="764" spans="3:6" ht="14.25">
      <c r="C764" s="1204" t="s">
        <v>1806</v>
      </c>
      <c r="D764" s="1203">
        <v>25</v>
      </c>
      <c r="E764" s="1202"/>
      <c r="F764" s="1201" t="s">
        <v>3160</v>
      </c>
    </row>
    <row r="765" spans="3:6">
      <c r="C765" s="1213"/>
      <c r="D765" s="1212"/>
      <c r="E765" s="1199">
        <v>250</v>
      </c>
      <c r="F765" s="1200" t="s">
        <v>3159</v>
      </c>
    </row>
    <row r="766" spans="3:6">
      <c r="C766" s="1213"/>
      <c r="D766" s="1212"/>
      <c r="E766" s="1199"/>
      <c r="F766" s="1198" t="s">
        <v>3158</v>
      </c>
    </row>
    <row r="767" spans="3:6">
      <c r="C767" s="1213"/>
      <c r="D767" s="1212"/>
      <c r="E767" s="1199"/>
      <c r="F767" s="1198" t="s">
        <v>3157</v>
      </c>
    </row>
    <row r="768" spans="3:6">
      <c r="C768" s="1213"/>
      <c r="D768" s="1212"/>
      <c r="E768" s="1199">
        <v>251</v>
      </c>
      <c r="F768" s="1200" t="s">
        <v>3156</v>
      </c>
    </row>
    <row r="769" spans="3:6">
      <c r="C769" s="1213"/>
      <c r="D769" s="1212"/>
      <c r="E769" s="1199"/>
      <c r="F769" s="1198" t="s">
        <v>3155</v>
      </c>
    </row>
    <row r="770" spans="3:6">
      <c r="C770" s="1213"/>
      <c r="D770" s="1212"/>
      <c r="E770" s="1199"/>
      <c r="F770" s="1198" t="s">
        <v>3154</v>
      </c>
    </row>
    <row r="771" spans="3:6">
      <c r="C771" s="1213"/>
      <c r="D771" s="1212"/>
      <c r="E771" s="1199"/>
      <c r="F771" s="1198" t="s">
        <v>3153</v>
      </c>
    </row>
    <row r="772" spans="3:6">
      <c r="C772" s="1213"/>
      <c r="D772" s="1212"/>
      <c r="E772" s="1199"/>
      <c r="F772" s="1198" t="s">
        <v>3152</v>
      </c>
    </row>
    <row r="773" spans="3:6">
      <c r="C773" s="1213"/>
      <c r="D773" s="1212"/>
      <c r="E773" s="1199">
        <v>252</v>
      </c>
      <c r="F773" s="1200" t="s">
        <v>3151</v>
      </c>
    </row>
    <row r="774" spans="3:6">
      <c r="C774" s="1213"/>
      <c r="D774" s="1212"/>
      <c r="E774" s="1199"/>
      <c r="F774" s="1198" t="s">
        <v>3150</v>
      </c>
    </row>
    <row r="775" spans="3:6">
      <c r="C775" s="1213"/>
      <c r="D775" s="1212"/>
      <c r="E775" s="1199"/>
      <c r="F775" s="1198" t="s">
        <v>3149</v>
      </c>
    </row>
    <row r="776" spans="3:6">
      <c r="C776" s="1213"/>
      <c r="D776" s="1212"/>
      <c r="E776" s="1199"/>
      <c r="F776" s="1198" t="s">
        <v>3148</v>
      </c>
    </row>
    <row r="777" spans="3:6">
      <c r="C777" s="1213"/>
      <c r="D777" s="1212"/>
      <c r="E777" s="1199">
        <v>253</v>
      </c>
      <c r="F777" s="1200" t="s">
        <v>3147</v>
      </c>
    </row>
    <row r="778" spans="3:6">
      <c r="C778" s="1213"/>
      <c r="D778" s="1212"/>
      <c r="E778" s="1199"/>
      <c r="F778" s="1198" t="s">
        <v>3146</v>
      </c>
    </row>
    <row r="779" spans="3:6">
      <c r="C779" s="1213"/>
      <c r="D779" s="1212"/>
      <c r="E779" s="1199"/>
      <c r="F779" s="1198" t="s">
        <v>3145</v>
      </c>
    </row>
    <row r="780" spans="3:6">
      <c r="C780" s="1213"/>
      <c r="D780" s="1212"/>
      <c r="E780" s="1199"/>
      <c r="F780" s="1198" t="s">
        <v>3144</v>
      </c>
    </row>
    <row r="781" spans="3:6">
      <c r="C781" s="1213"/>
      <c r="D781" s="1212"/>
      <c r="E781" s="1199"/>
      <c r="F781" s="1198" t="s">
        <v>3143</v>
      </c>
    </row>
    <row r="782" spans="3:6">
      <c r="C782" s="1213"/>
      <c r="D782" s="1212"/>
      <c r="E782" s="1199"/>
      <c r="F782" s="1198" t="s">
        <v>3142</v>
      </c>
    </row>
    <row r="783" spans="3:6">
      <c r="C783" s="1213"/>
      <c r="D783" s="1212"/>
      <c r="E783" s="1199">
        <v>259</v>
      </c>
      <c r="F783" s="1200" t="s">
        <v>3141</v>
      </c>
    </row>
    <row r="784" spans="3:6">
      <c r="C784" s="1213"/>
      <c r="D784" s="1212"/>
      <c r="E784" s="1199"/>
      <c r="F784" s="1198" t="s">
        <v>3140</v>
      </c>
    </row>
    <row r="785" spans="3:6">
      <c r="C785" s="1213"/>
      <c r="D785" s="1212"/>
      <c r="E785" s="1199"/>
      <c r="F785" s="1198" t="s">
        <v>3139</v>
      </c>
    </row>
    <row r="786" spans="3:6">
      <c r="C786" s="1213"/>
      <c r="D786" s="1212"/>
      <c r="E786" s="1199"/>
      <c r="F786" s="1198" t="s">
        <v>3138</v>
      </c>
    </row>
    <row r="787" spans="3:6">
      <c r="C787" s="1213"/>
      <c r="D787" s="1212"/>
      <c r="E787" s="1199"/>
      <c r="F787" s="1198" t="s">
        <v>3137</v>
      </c>
    </row>
    <row r="788" spans="3:6">
      <c r="C788" s="1213"/>
      <c r="D788" s="1212"/>
      <c r="E788" s="1199"/>
      <c r="F788" s="1198" t="s">
        <v>3136</v>
      </c>
    </row>
    <row r="789" spans="3:6">
      <c r="C789" s="1213"/>
      <c r="D789" s="1212"/>
      <c r="E789" s="1199"/>
      <c r="F789" s="1198" t="s">
        <v>3135</v>
      </c>
    </row>
    <row r="790" spans="3:6">
      <c r="C790" s="1213"/>
      <c r="D790" s="1212"/>
      <c r="E790" s="1199"/>
      <c r="F790" s="1198" t="s">
        <v>3134</v>
      </c>
    </row>
    <row r="791" spans="3:6" ht="14.25">
      <c r="C791" s="1204" t="s">
        <v>1806</v>
      </c>
      <c r="D791" s="1203">
        <v>26</v>
      </c>
      <c r="E791" s="1202"/>
      <c r="F791" s="1201" t="s">
        <v>3133</v>
      </c>
    </row>
    <row r="792" spans="3:6">
      <c r="C792" s="1213"/>
      <c r="D792" s="1212"/>
      <c r="E792" s="1199">
        <v>260</v>
      </c>
      <c r="F792" s="1200" t="s">
        <v>3132</v>
      </c>
    </row>
    <row r="793" spans="3:6">
      <c r="C793" s="1213"/>
      <c r="D793" s="1212"/>
      <c r="E793" s="1199"/>
      <c r="F793" s="1198" t="s">
        <v>3131</v>
      </c>
    </row>
    <row r="794" spans="3:6">
      <c r="C794" s="1213"/>
      <c r="D794" s="1212"/>
      <c r="E794" s="1199"/>
      <c r="F794" s="1198" t="s">
        <v>3130</v>
      </c>
    </row>
    <row r="795" spans="3:6">
      <c r="C795" s="1213"/>
      <c r="D795" s="1212"/>
      <c r="E795" s="1199">
        <v>261</v>
      </c>
      <c r="F795" s="1200" t="s">
        <v>3129</v>
      </c>
    </row>
    <row r="796" spans="3:6">
      <c r="C796" s="1213"/>
      <c r="D796" s="1212"/>
      <c r="E796" s="1199"/>
      <c r="F796" s="1198" t="s">
        <v>3128</v>
      </c>
    </row>
    <row r="797" spans="3:6">
      <c r="C797" s="1213"/>
      <c r="D797" s="1212"/>
      <c r="E797" s="1199">
        <v>262</v>
      </c>
      <c r="F797" s="1200" t="s">
        <v>3127</v>
      </c>
    </row>
    <row r="798" spans="3:6">
      <c r="C798" s="1213"/>
      <c r="D798" s="1212"/>
      <c r="E798" s="1199"/>
      <c r="F798" s="1198" t="s">
        <v>3126</v>
      </c>
    </row>
    <row r="799" spans="3:6">
      <c r="C799" s="1213"/>
      <c r="D799" s="1212"/>
      <c r="E799" s="1199">
        <v>263</v>
      </c>
      <c r="F799" s="1200" t="s">
        <v>3125</v>
      </c>
    </row>
    <row r="800" spans="3:6">
      <c r="C800" s="1213"/>
      <c r="D800" s="1212"/>
      <c r="E800" s="1199"/>
      <c r="F800" s="1198" t="s">
        <v>3124</v>
      </c>
    </row>
    <row r="801" spans="3:6">
      <c r="C801" s="1213"/>
      <c r="D801" s="1212"/>
      <c r="E801" s="1199"/>
      <c r="F801" s="1198" t="s">
        <v>3123</v>
      </c>
    </row>
    <row r="802" spans="3:6">
      <c r="C802" s="1213"/>
      <c r="D802" s="1212"/>
      <c r="E802" s="1199"/>
      <c r="F802" s="1198" t="s">
        <v>3122</v>
      </c>
    </row>
    <row r="803" spans="3:6">
      <c r="C803" s="1213"/>
      <c r="D803" s="1212"/>
      <c r="E803" s="1199"/>
      <c r="F803" s="1198" t="s">
        <v>3121</v>
      </c>
    </row>
    <row r="804" spans="3:6">
      <c r="C804" s="1213"/>
      <c r="D804" s="1212"/>
      <c r="E804" s="1199"/>
      <c r="F804" s="1198" t="s">
        <v>3120</v>
      </c>
    </row>
    <row r="805" spans="3:6">
      <c r="C805" s="1213"/>
      <c r="D805" s="1212"/>
      <c r="E805" s="1199">
        <v>264</v>
      </c>
      <c r="F805" s="1200" t="s">
        <v>3119</v>
      </c>
    </row>
    <row r="806" spans="3:6">
      <c r="C806" s="1213"/>
      <c r="D806" s="1212"/>
      <c r="E806" s="1199"/>
      <c r="F806" s="1198" t="s">
        <v>3118</v>
      </c>
    </row>
    <row r="807" spans="3:6">
      <c r="C807" s="1213"/>
      <c r="D807" s="1212"/>
      <c r="E807" s="1199"/>
      <c r="F807" s="1198" t="s">
        <v>3117</v>
      </c>
    </row>
    <row r="808" spans="3:6">
      <c r="C808" s="1213"/>
      <c r="D808" s="1212"/>
      <c r="E808" s="1199"/>
      <c r="F808" s="1198" t="s">
        <v>3116</v>
      </c>
    </row>
    <row r="809" spans="3:6">
      <c r="C809" s="1213"/>
      <c r="D809" s="1212"/>
      <c r="E809" s="1199"/>
      <c r="F809" s="1198" t="s">
        <v>3115</v>
      </c>
    </row>
    <row r="810" spans="3:6">
      <c r="C810" s="1213"/>
      <c r="D810" s="1212"/>
      <c r="E810" s="1199"/>
      <c r="F810" s="1198" t="s">
        <v>3114</v>
      </c>
    </row>
    <row r="811" spans="3:6">
      <c r="C811" s="1213"/>
      <c r="D811" s="1212"/>
      <c r="E811" s="1199">
        <v>265</v>
      </c>
      <c r="F811" s="1200" t="s">
        <v>3113</v>
      </c>
    </row>
    <row r="812" spans="3:6">
      <c r="C812" s="1213"/>
      <c r="D812" s="1212"/>
      <c r="E812" s="1199"/>
      <c r="F812" s="1198" t="s">
        <v>3112</v>
      </c>
    </row>
    <row r="813" spans="3:6">
      <c r="C813" s="1213"/>
      <c r="D813" s="1212"/>
      <c r="E813" s="1199"/>
      <c r="F813" s="1198" t="s">
        <v>3111</v>
      </c>
    </row>
    <row r="814" spans="3:6">
      <c r="C814" s="1213"/>
      <c r="D814" s="1212"/>
      <c r="E814" s="1199"/>
      <c r="F814" s="1198" t="s">
        <v>3110</v>
      </c>
    </row>
    <row r="815" spans="3:6">
      <c r="C815" s="1213"/>
      <c r="D815" s="1212"/>
      <c r="E815" s="1199">
        <v>266</v>
      </c>
      <c r="F815" s="1200" t="s">
        <v>3109</v>
      </c>
    </row>
    <row r="816" spans="3:6">
      <c r="C816" s="1213"/>
      <c r="D816" s="1212"/>
      <c r="E816" s="1199"/>
      <c r="F816" s="1198" t="s">
        <v>3108</v>
      </c>
    </row>
    <row r="817" spans="3:6">
      <c r="C817" s="1213"/>
      <c r="D817" s="1212"/>
      <c r="E817" s="1199"/>
      <c r="F817" s="1198" t="s">
        <v>3107</v>
      </c>
    </row>
    <row r="818" spans="3:6">
      <c r="C818" s="1213"/>
      <c r="D818" s="1212"/>
      <c r="E818" s="1199"/>
      <c r="F818" s="1198" t="s">
        <v>3106</v>
      </c>
    </row>
    <row r="819" spans="3:6">
      <c r="C819" s="1213"/>
      <c r="D819" s="1212"/>
      <c r="E819" s="1199"/>
      <c r="F819" s="1198" t="s">
        <v>3105</v>
      </c>
    </row>
    <row r="820" spans="3:6">
      <c r="C820" s="1213"/>
      <c r="D820" s="1212"/>
      <c r="E820" s="1199">
        <v>267</v>
      </c>
      <c r="F820" s="1200" t="s">
        <v>3104</v>
      </c>
    </row>
    <row r="821" spans="3:6">
      <c r="C821" s="1213"/>
      <c r="D821" s="1212"/>
      <c r="E821" s="1199"/>
      <c r="F821" s="1198" t="s">
        <v>3103</v>
      </c>
    </row>
    <row r="822" spans="3:6">
      <c r="C822" s="1213"/>
      <c r="D822" s="1212"/>
      <c r="E822" s="1199"/>
      <c r="F822" s="1198" t="s">
        <v>3102</v>
      </c>
    </row>
    <row r="823" spans="3:6">
      <c r="C823" s="1213"/>
      <c r="D823" s="1212"/>
      <c r="E823" s="1199">
        <v>269</v>
      </c>
      <c r="F823" s="1200" t="s">
        <v>3101</v>
      </c>
    </row>
    <row r="824" spans="3:6">
      <c r="C824" s="1213"/>
      <c r="D824" s="1212"/>
      <c r="E824" s="1199"/>
      <c r="F824" s="1198" t="s">
        <v>3100</v>
      </c>
    </row>
    <row r="825" spans="3:6">
      <c r="C825" s="1213"/>
      <c r="D825" s="1212"/>
      <c r="E825" s="1199"/>
      <c r="F825" s="1198" t="s">
        <v>3099</v>
      </c>
    </row>
    <row r="826" spans="3:6">
      <c r="C826" s="1213"/>
      <c r="D826" s="1212"/>
      <c r="E826" s="1199"/>
      <c r="F826" s="1198" t="s">
        <v>3098</v>
      </c>
    </row>
    <row r="827" spans="3:6">
      <c r="C827" s="1213"/>
      <c r="D827" s="1212"/>
      <c r="E827" s="1199"/>
      <c r="F827" s="1198" t="s">
        <v>3097</v>
      </c>
    </row>
    <row r="828" spans="3:6">
      <c r="C828" s="1213"/>
      <c r="D828" s="1212"/>
      <c r="E828" s="1199"/>
      <c r="F828" s="1198" t="s">
        <v>3096</v>
      </c>
    </row>
    <row r="829" spans="3:6" ht="14.25">
      <c r="C829" s="1204" t="s">
        <v>1806</v>
      </c>
      <c r="D829" s="1203">
        <v>27</v>
      </c>
      <c r="E829" s="1202"/>
      <c r="F829" s="1201" t="s">
        <v>3095</v>
      </c>
    </row>
    <row r="830" spans="3:6">
      <c r="C830" s="1213"/>
      <c r="D830" s="1212"/>
      <c r="E830" s="1199">
        <v>270</v>
      </c>
      <c r="F830" s="1200" t="s">
        <v>3094</v>
      </c>
    </row>
    <row r="831" spans="3:6">
      <c r="C831" s="1213"/>
      <c r="D831" s="1212"/>
      <c r="E831" s="1199"/>
      <c r="F831" s="1198" t="s">
        <v>3093</v>
      </c>
    </row>
    <row r="832" spans="3:6">
      <c r="C832" s="1213"/>
      <c r="D832" s="1212"/>
      <c r="E832" s="1199"/>
      <c r="F832" s="1198" t="s">
        <v>3092</v>
      </c>
    </row>
    <row r="833" spans="3:6">
      <c r="C833" s="1213"/>
      <c r="D833" s="1212"/>
      <c r="E833" s="1199">
        <v>271</v>
      </c>
      <c r="F833" s="1200" t="s">
        <v>3091</v>
      </c>
    </row>
    <row r="834" spans="3:6">
      <c r="C834" s="1213"/>
      <c r="D834" s="1212"/>
      <c r="E834" s="1199"/>
      <c r="F834" s="1198" t="s">
        <v>3090</v>
      </c>
    </row>
    <row r="835" spans="3:6">
      <c r="C835" s="1213"/>
      <c r="D835" s="1212"/>
      <c r="E835" s="1199"/>
      <c r="F835" s="1198" t="s">
        <v>3089</v>
      </c>
    </row>
    <row r="836" spans="3:6">
      <c r="C836" s="1213"/>
      <c r="D836" s="1212"/>
      <c r="E836" s="1199">
        <v>272</v>
      </c>
      <c r="F836" s="1200" t="s">
        <v>3088</v>
      </c>
    </row>
    <row r="837" spans="3:6">
      <c r="C837" s="1213"/>
      <c r="D837" s="1212"/>
      <c r="E837" s="1199"/>
      <c r="F837" s="1198" t="s">
        <v>3087</v>
      </c>
    </row>
    <row r="838" spans="3:6">
      <c r="C838" s="1213"/>
      <c r="D838" s="1212"/>
      <c r="E838" s="1199"/>
      <c r="F838" s="1198" t="s">
        <v>3086</v>
      </c>
    </row>
    <row r="839" spans="3:6">
      <c r="C839" s="1213"/>
      <c r="D839" s="1212"/>
      <c r="E839" s="1199"/>
      <c r="F839" s="1198" t="s">
        <v>3085</v>
      </c>
    </row>
    <row r="840" spans="3:6">
      <c r="C840" s="1213"/>
      <c r="D840" s="1212"/>
      <c r="E840" s="1199"/>
      <c r="F840" s="1198" t="s">
        <v>3084</v>
      </c>
    </row>
    <row r="841" spans="3:6">
      <c r="C841" s="1213"/>
      <c r="D841" s="1212"/>
      <c r="E841" s="1199">
        <v>273</v>
      </c>
      <c r="F841" s="1200" t="s">
        <v>3083</v>
      </c>
    </row>
    <row r="842" spans="3:6">
      <c r="C842" s="1213"/>
      <c r="D842" s="1212"/>
      <c r="E842" s="1199"/>
      <c r="F842" s="1198" t="s">
        <v>3082</v>
      </c>
    </row>
    <row r="843" spans="3:6">
      <c r="C843" s="1213"/>
      <c r="D843" s="1212"/>
      <c r="E843" s="1199"/>
      <c r="F843" s="1198" t="s">
        <v>3081</v>
      </c>
    </row>
    <row r="844" spans="3:6">
      <c r="C844" s="1213"/>
      <c r="D844" s="1212"/>
      <c r="E844" s="1199"/>
      <c r="F844" s="1198" t="s">
        <v>3080</v>
      </c>
    </row>
    <row r="845" spans="3:6">
      <c r="C845" s="1213"/>
      <c r="D845" s="1212"/>
      <c r="E845" s="1199"/>
      <c r="F845" s="1198" t="s">
        <v>3079</v>
      </c>
    </row>
    <row r="846" spans="3:6">
      <c r="C846" s="1213"/>
      <c r="D846" s="1212"/>
      <c r="E846" s="1199"/>
      <c r="F846" s="1198" t="s">
        <v>3078</v>
      </c>
    </row>
    <row r="847" spans="3:6">
      <c r="C847" s="1213"/>
      <c r="D847" s="1212"/>
      <c r="E847" s="1199"/>
      <c r="F847" s="1198" t="s">
        <v>3077</v>
      </c>
    </row>
    <row r="848" spans="3:6">
      <c r="C848" s="1213"/>
      <c r="D848" s="1212"/>
      <c r="E848" s="1199"/>
      <c r="F848" s="1198" t="s">
        <v>3076</v>
      </c>
    </row>
    <row r="849" spans="3:6">
      <c r="C849" s="1213"/>
      <c r="D849" s="1212"/>
      <c r="E849" s="1199"/>
      <c r="F849" s="1198" t="s">
        <v>3075</v>
      </c>
    </row>
    <row r="850" spans="3:6">
      <c r="C850" s="1213"/>
      <c r="D850" s="1212"/>
      <c r="E850" s="1199"/>
      <c r="F850" s="1198" t="s">
        <v>3074</v>
      </c>
    </row>
    <row r="851" spans="3:6">
      <c r="C851" s="1213"/>
      <c r="D851" s="1212"/>
      <c r="E851" s="1199">
        <v>274</v>
      </c>
      <c r="F851" s="1200" t="s">
        <v>3073</v>
      </c>
    </row>
    <row r="852" spans="3:6">
      <c r="C852" s="1213"/>
      <c r="D852" s="1212"/>
      <c r="E852" s="1199"/>
      <c r="F852" s="1198" t="s">
        <v>3072</v>
      </c>
    </row>
    <row r="853" spans="3:6">
      <c r="C853" s="1213"/>
      <c r="D853" s="1212"/>
      <c r="E853" s="1199"/>
      <c r="F853" s="1198" t="s">
        <v>3071</v>
      </c>
    </row>
    <row r="854" spans="3:6">
      <c r="C854" s="1213"/>
      <c r="D854" s="1212"/>
      <c r="E854" s="1199"/>
      <c r="F854" s="1198" t="s">
        <v>3070</v>
      </c>
    </row>
    <row r="855" spans="3:6">
      <c r="C855" s="1213"/>
      <c r="D855" s="1212"/>
      <c r="E855" s="1199"/>
      <c r="F855" s="1198" t="s">
        <v>3069</v>
      </c>
    </row>
    <row r="856" spans="3:6">
      <c r="C856" s="1213"/>
      <c r="D856" s="1212"/>
      <c r="E856" s="1199">
        <v>275</v>
      </c>
      <c r="F856" s="1200" t="s">
        <v>3068</v>
      </c>
    </row>
    <row r="857" spans="3:6">
      <c r="C857" s="1213"/>
      <c r="D857" s="1212"/>
      <c r="E857" s="1199"/>
      <c r="F857" s="1198" t="s">
        <v>3067</v>
      </c>
    </row>
    <row r="858" spans="3:6">
      <c r="C858" s="1213"/>
      <c r="D858" s="1212"/>
      <c r="E858" s="1199"/>
      <c r="F858" s="1198" t="s">
        <v>3066</v>
      </c>
    </row>
    <row r="859" spans="3:6">
      <c r="C859" s="1213"/>
      <c r="D859" s="1212"/>
      <c r="E859" s="1199"/>
      <c r="F859" s="1198" t="s">
        <v>3065</v>
      </c>
    </row>
    <row r="860" spans="3:6">
      <c r="C860" s="1213"/>
      <c r="D860" s="1212"/>
      <c r="E860" s="1199">
        <v>276</v>
      </c>
      <c r="F860" s="1200" t="s">
        <v>3064</v>
      </c>
    </row>
    <row r="861" spans="3:6">
      <c r="C861" s="1213"/>
      <c r="D861" s="1212"/>
      <c r="E861" s="1199"/>
      <c r="F861" s="1198" t="s">
        <v>3063</v>
      </c>
    </row>
    <row r="862" spans="3:6" ht="14.25">
      <c r="C862" s="1204" t="s">
        <v>1806</v>
      </c>
      <c r="D862" s="1203">
        <v>28</v>
      </c>
      <c r="E862" s="1202"/>
      <c r="F862" s="1201" t="s">
        <v>3062</v>
      </c>
    </row>
    <row r="863" spans="3:6">
      <c r="C863" s="1213"/>
      <c r="D863" s="1212"/>
      <c r="E863" s="1199">
        <v>280</v>
      </c>
      <c r="F863" s="1200" t="s">
        <v>3061</v>
      </c>
    </row>
    <row r="864" spans="3:6">
      <c r="C864" s="1213"/>
      <c r="D864" s="1212"/>
      <c r="E864" s="1199"/>
      <c r="F864" s="1198" t="s">
        <v>3060</v>
      </c>
    </row>
    <row r="865" spans="3:6">
      <c r="C865" s="1213"/>
      <c r="D865" s="1212"/>
      <c r="E865" s="1199"/>
      <c r="F865" s="1198" t="s">
        <v>3059</v>
      </c>
    </row>
    <row r="866" spans="3:6">
      <c r="C866" s="1213"/>
      <c r="D866" s="1212"/>
      <c r="E866" s="1199">
        <v>281</v>
      </c>
      <c r="F866" s="1200" t="s">
        <v>3058</v>
      </c>
    </row>
    <row r="867" spans="3:6">
      <c r="C867" s="1213"/>
      <c r="D867" s="1212"/>
      <c r="E867" s="1199"/>
      <c r="F867" s="1198" t="s">
        <v>3057</v>
      </c>
    </row>
    <row r="868" spans="3:6">
      <c r="C868" s="1213"/>
      <c r="D868" s="1212"/>
      <c r="E868" s="1199"/>
      <c r="F868" s="1198" t="s">
        <v>3056</v>
      </c>
    </row>
    <row r="869" spans="3:6">
      <c r="C869" s="1213"/>
      <c r="D869" s="1212"/>
      <c r="E869" s="1199"/>
      <c r="F869" s="1198" t="s">
        <v>3055</v>
      </c>
    </row>
    <row r="870" spans="3:6">
      <c r="C870" s="1213"/>
      <c r="D870" s="1212"/>
      <c r="E870" s="1199"/>
      <c r="F870" s="1198" t="s">
        <v>3054</v>
      </c>
    </row>
    <row r="871" spans="3:6">
      <c r="C871" s="1213"/>
      <c r="D871" s="1212"/>
      <c r="E871" s="1199"/>
      <c r="F871" s="1198" t="s">
        <v>3053</v>
      </c>
    </row>
    <row r="872" spans="3:6">
      <c r="C872" s="1213"/>
      <c r="D872" s="1212"/>
      <c r="E872" s="1199">
        <v>282</v>
      </c>
      <c r="F872" s="1200" t="s">
        <v>3052</v>
      </c>
    </row>
    <row r="873" spans="3:6">
      <c r="C873" s="1213"/>
      <c r="D873" s="1212"/>
      <c r="E873" s="1199"/>
      <c r="F873" s="1198" t="s">
        <v>3051</v>
      </c>
    </row>
    <row r="874" spans="3:6">
      <c r="C874" s="1213"/>
      <c r="D874" s="1212"/>
      <c r="E874" s="1199"/>
      <c r="F874" s="1198" t="s">
        <v>3050</v>
      </c>
    </row>
    <row r="875" spans="3:6">
      <c r="C875" s="1213"/>
      <c r="D875" s="1212"/>
      <c r="E875" s="1199"/>
      <c r="F875" s="1198" t="s">
        <v>3049</v>
      </c>
    </row>
    <row r="876" spans="3:6">
      <c r="C876" s="1213"/>
      <c r="D876" s="1212"/>
      <c r="E876" s="1199">
        <v>283</v>
      </c>
      <c r="F876" s="1200" t="s">
        <v>3048</v>
      </c>
    </row>
    <row r="877" spans="3:6">
      <c r="C877" s="1213"/>
      <c r="D877" s="1212"/>
      <c r="E877" s="1199"/>
      <c r="F877" s="1198" t="s">
        <v>3047</v>
      </c>
    </row>
    <row r="878" spans="3:6">
      <c r="C878" s="1213"/>
      <c r="D878" s="1212"/>
      <c r="E878" s="1199"/>
      <c r="F878" s="1198" t="s">
        <v>3046</v>
      </c>
    </row>
    <row r="879" spans="3:6">
      <c r="C879" s="1213"/>
      <c r="D879" s="1212"/>
      <c r="E879" s="1199">
        <v>284</v>
      </c>
      <c r="F879" s="1200" t="s">
        <v>3045</v>
      </c>
    </row>
    <row r="880" spans="3:6">
      <c r="C880" s="1213"/>
      <c r="D880" s="1212"/>
      <c r="E880" s="1199"/>
      <c r="F880" s="1198" t="s">
        <v>3044</v>
      </c>
    </row>
    <row r="881" spans="3:6">
      <c r="C881" s="1213"/>
      <c r="D881" s="1212"/>
      <c r="E881" s="1199"/>
      <c r="F881" s="1198" t="s">
        <v>3043</v>
      </c>
    </row>
    <row r="882" spans="3:6">
      <c r="C882" s="1213"/>
      <c r="D882" s="1212"/>
      <c r="E882" s="1199">
        <v>285</v>
      </c>
      <c r="F882" s="1200" t="s">
        <v>3042</v>
      </c>
    </row>
    <row r="883" spans="3:6">
      <c r="C883" s="1213"/>
      <c r="D883" s="1212"/>
      <c r="E883" s="1199"/>
      <c r="F883" s="1198" t="s">
        <v>3041</v>
      </c>
    </row>
    <row r="884" spans="3:6">
      <c r="C884" s="1213"/>
      <c r="D884" s="1212"/>
      <c r="E884" s="1199"/>
      <c r="F884" s="1198" t="s">
        <v>3040</v>
      </c>
    </row>
    <row r="885" spans="3:6">
      <c r="C885" s="1213"/>
      <c r="D885" s="1212"/>
      <c r="E885" s="1199">
        <v>289</v>
      </c>
      <c r="F885" s="1200" t="s">
        <v>3039</v>
      </c>
    </row>
    <row r="886" spans="3:6">
      <c r="C886" s="1213"/>
      <c r="D886" s="1212"/>
      <c r="E886" s="1199"/>
      <c r="F886" s="1198" t="s">
        <v>3038</v>
      </c>
    </row>
    <row r="887" spans="3:6" ht="14.25">
      <c r="C887" s="1204" t="s">
        <v>1806</v>
      </c>
      <c r="D887" s="1203">
        <v>29</v>
      </c>
      <c r="E887" s="1202"/>
      <c r="F887" s="1201" t="s">
        <v>3037</v>
      </c>
    </row>
    <row r="888" spans="3:6">
      <c r="C888" s="1213"/>
      <c r="D888" s="1212"/>
      <c r="E888" s="1199">
        <v>290</v>
      </c>
      <c r="F888" s="1200" t="s">
        <v>3036</v>
      </c>
    </row>
    <row r="889" spans="3:6">
      <c r="C889" s="1213"/>
      <c r="D889" s="1212"/>
      <c r="E889" s="1199"/>
      <c r="F889" s="1198" t="s">
        <v>3035</v>
      </c>
    </row>
    <row r="890" spans="3:6">
      <c r="C890" s="1213"/>
      <c r="D890" s="1212"/>
      <c r="E890" s="1199"/>
      <c r="F890" s="1198" t="s">
        <v>3034</v>
      </c>
    </row>
    <row r="891" spans="3:6">
      <c r="C891" s="1213"/>
      <c r="D891" s="1212"/>
      <c r="E891" s="1199">
        <v>291</v>
      </c>
      <c r="F891" s="1200" t="s">
        <v>3033</v>
      </c>
    </row>
    <row r="892" spans="3:6">
      <c r="C892" s="1213"/>
      <c r="D892" s="1212"/>
      <c r="E892" s="1199"/>
      <c r="F892" s="1198" t="s">
        <v>3032</v>
      </c>
    </row>
    <row r="893" spans="3:6">
      <c r="C893" s="1213"/>
      <c r="D893" s="1212"/>
      <c r="E893" s="1199"/>
      <c r="F893" s="1198" t="s">
        <v>3031</v>
      </c>
    </row>
    <row r="894" spans="3:6">
      <c r="C894" s="1213"/>
      <c r="D894" s="1212"/>
      <c r="E894" s="1199"/>
      <c r="F894" s="1198" t="s">
        <v>3030</v>
      </c>
    </row>
    <row r="895" spans="3:6">
      <c r="C895" s="1213"/>
      <c r="D895" s="1212"/>
      <c r="E895" s="1199"/>
      <c r="F895" s="1198" t="s">
        <v>3029</v>
      </c>
    </row>
    <row r="896" spans="3:6">
      <c r="C896" s="1213"/>
      <c r="D896" s="1212"/>
      <c r="E896" s="1199"/>
      <c r="F896" s="1198" t="s">
        <v>3028</v>
      </c>
    </row>
    <row r="897" spans="3:6">
      <c r="C897" s="1213"/>
      <c r="D897" s="1212"/>
      <c r="E897" s="1199">
        <v>292</v>
      </c>
      <c r="F897" s="1200" t="s">
        <v>3027</v>
      </c>
    </row>
    <row r="898" spans="3:6">
      <c r="C898" s="1213"/>
      <c r="D898" s="1212"/>
      <c r="E898" s="1199"/>
      <c r="F898" s="1198" t="s">
        <v>3026</v>
      </c>
    </row>
    <row r="899" spans="3:6">
      <c r="C899" s="1213"/>
      <c r="D899" s="1212"/>
      <c r="E899" s="1199"/>
      <c r="F899" s="1198" t="s">
        <v>3025</v>
      </c>
    </row>
    <row r="900" spans="3:6">
      <c r="C900" s="1213"/>
      <c r="D900" s="1212"/>
      <c r="E900" s="1199"/>
      <c r="F900" s="1198" t="s">
        <v>3024</v>
      </c>
    </row>
    <row r="901" spans="3:6">
      <c r="C901" s="1213"/>
      <c r="D901" s="1212"/>
      <c r="E901" s="1199">
        <v>293</v>
      </c>
      <c r="F901" s="1200" t="s">
        <v>3023</v>
      </c>
    </row>
    <row r="902" spans="3:6">
      <c r="C902" s="1213"/>
      <c r="D902" s="1212"/>
      <c r="E902" s="1199"/>
      <c r="F902" s="1198" t="s">
        <v>3022</v>
      </c>
    </row>
    <row r="903" spans="3:6">
      <c r="C903" s="1213"/>
      <c r="D903" s="1212"/>
      <c r="E903" s="1199"/>
      <c r="F903" s="1198" t="s">
        <v>3021</v>
      </c>
    </row>
    <row r="904" spans="3:6">
      <c r="C904" s="1213"/>
      <c r="D904" s="1212"/>
      <c r="E904" s="1199"/>
      <c r="F904" s="1198" t="s">
        <v>3020</v>
      </c>
    </row>
    <row r="905" spans="3:6">
      <c r="C905" s="1213"/>
      <c r="D905" s="1212"/>
      <c r="E905" s="1199"/>
      <c r="F905" s="1198" t="s">
        <v>3019</v>
      </c>
    </row>
    <row r="906" spans="3:6">
      <c r="C906" s="1213"/>
      <c r="D906" s="1212"/>
      <c r="E906" s="1199">
        <v>294</v>
      </c>
      <c r="F906" s="1200" t="s">
        <v>3018</v>
      </c>
    </row>
    <row r="907" spans="3:6">
      <c r="C907" s="1213"/>
      <c r="D907" s="1212"/>
      <c r="E907" s="1199"/>
      <c r="F907" s="1198" t="s">
        <v>3017</v>
      </c>
    </row>
    <row r="908" spans="3:6">
      <c r="C908" s="1213"/>
      <c r="D908" s="1212"/>
      <c r="E908" s="1199"/>
      <c r="F908" s="1198" t="s">
        <v>3016</v>
      </c>
    </row>
    <row r="909" spans="3:6">
      <c r="C909" s="1213"/>
      <c r="D909" s="1212"/>
      <c r="E909" s="1199">
        <v>295</v>
      </c>
      <c r="F909" s="1200" t="s">
        <v>3015</v>
      </c>
    </row>
    <row r="910" spans="3:6">
      <c r="C910" s="1213"/>
      <c r="D910" s="1212"/>
      <c r="E910" s="1199"/>
      <c r="F910" s="1198" t="s">
        <v>3014</v>
      </c>
    </row>
    <row r="911" spans="3:6">
      <c r="C911" s="1213"/>
      <c r="D911" s="1212"/>
      <c r="E911" s="1199"/>
      <c r="F911" s="1198" t="s">
        <v>3013</v>
      </c>
    </row>
    <row r="912" spans="3:6">
      <c r="C912" s="1213"/>
      <c r="D912" s="1212"/>
      <c r="E912" s="1199">
        <v>296</v>
      </c>
      <c r="F912" s="1200" t="s">
        <v>3012</v>
      </c>
    </row>
    <row r="913" spans="3:6">
      <c r="C913" s="1213"/>
      <c r="D913" s="1212"/>
      <c r="E913" s="1199"/>
      <c r="F913" s="1198" t="s">
        <v>3011</v>
      </c>
    </row>
    <row r="914" spans="3:6">
      <c r="C914" s="1213"/>
      <c r="D914" s="1212"/>
      <c r="E914" s="1199"/>
      <c r="F914" s="1198" t="s">
        <v>3010</v>
      </c>
    </row>
    <row r="915" spans="3:6">
      <c r="C915" s="1213"/>
      <c r="D915" s="1212"/>
      <c r="E915" s="1199"/>
      <c r="F915" s="1198" t="s">
        <v>3009</v>
      </c>
    </row>
    <row r="916" spans="3:6">
      <c r="C916" s="1213"/>
      <c r="D916" s="1212"/>
      <c r="E916" s="1199">
        <v>297</v>
      </c>
      <c r="F916" s="1200" t="s">
        <v>3008</v>
      </c>
    </row>
    <row r="917" spans="3:6">
      <c r="C917" s="1213"/>
      <c r="D917" s="1212"/>
      <c r="E917" s="1199"/>
      <c r="F917" s="1198" t="s">
        <v>3007</v>
      </c>
    </row>
    <row r="918" spans="3:6">
      <c r="C918" s="1213"/>
      <c r="D918" s="1212"/>
      <c r="E918" s="1199"/>
      <c r="F918" s="1198" t="s">
        <v>3006</v>
      </c>
    </row>
    <row r="919" spans="3:6">
      <c r="C919" s="1213"/>
      <c r="D919" s="1212"/>
      <c r="E919" s="1199"/>
      <c r="F919" s="1198" t="s">
        <v>3005</v>
      </c>
    </row>
    <row r="920" spans="3:6">
      <c r="C920" s="1213"/>
      <c r="D920" s="1212"/>
      <c r="E920" s="1199">
        <v>299</v>
      </c>
      <c r="F920" s="1200" t="s">
        <v>3004</v>
      </c>
    </row>
    <row r="921" spans="3:6">
      <c r="C921" s="1213"/>
      <c r="D921" s="1212"/>
      <c r="E921" s="1199"/>
      <c r="F921" s="1198" t="s">
        <v>3003</v>
      </c>
    </row>
    <row r="922" spans="3:6" ht="14.25">
      <c r="C922" s="1204" t="s">
        <v>1806</v>
      </c>
      <c r="D922" s="1203">
        <v>30</v>
      </c>
      <c r="E922" s="1202"/>
      <c r="F922" s="1201" t="s">
        <v>3002</v>
      </c>
    </row>
    <row r="923" spans="3:6">
      <c r="C923" s="1213"/>
      <c r="D923" s="1212"/>
      <c r="E923" s="1199">
        <v>300</v>
      </c>
      <c r="F923" s="1200" t="s">
        <v>3001</v>
      </c>
    </row>
    <row r="924" spans="3:6">
      <c r="C924" s="1213"/>
      <c r="D924" s="1212"/>
      <c r="E924" s="1199"/>
      <c r="F924" s="1198" t="s">
        <v>3000</v>
      </c>
    </row>
    <row r="925" spans="3:6">
      <c r="C925" s="1213"/>
      <c r="D925" s="1212"/>
      <c r="E925" s="1199"/>
      <c r="F925" s="1198" t="s">
        <v>2999</v>
      </c>
    </row>
    <row r="926" spans="3:6">
      <c r="C926" s="1213"/>
      <c r="D926" s="1212"/>
      <c r="E926" s="1199">
        <v>301</v>
      </c>
      <c r="F926" s="1200" t="s">
        <v>2998</v>
      </c>
    </row>
    <row r="927" spans="3:6">
      <c r="C927" s="1213"/>
      <c r="D927" s="1212"/>
      <c r="E927" s="1199"/>
      <c r="F927" s="1198" t="s">
        <v>2997</v>
      </c>
    </row>
    <row r="928" spans="3:6">
      <c r="C928" s="1213"/>
      <c r="D928" s="1212"/>
      <c r="E928" s="1199"/>
      <c r="F928" s="1198" t="s">
        <v>2996</v>
      </c>
    </row>
    <row r="929" spans="3:6">
      <c r="C929" s="1213"/>
      <c r="D929" s="1212"/>
      <c r="E929" s="1199"/>
      <c r="F929" s="1198" t="s">
        <v>2995</v>
      </c>
    </row>
    <row r="930" spans="3:6">
      <c r="C930" s="1213"/>
      <c r="D930" s="1212"/>
      <c r="E930" s="1199"/>
      <c r="F930" s="1198" t="s">
        <v>2994</v>
      </c>
    </row>
    <row r="931" spans="3:6">
      <c r="C931" s="1213"/>
      <c r="D931" s="1212"/>
      <c r="E931" s="1199"/>
      <c r="F931" s="1198" t="s">
        <v>2993</v>
      </c>
    </row>
    <row r="932" spans="3:6">
      <c r="C932" s="1213"/>
      <c r="D932" s="1212"/>
      <c r="E932" s="1199"/>
      <c r="F932" s="1198" t="s">
        <v>2992</v>
      </c>
    </row>
    <row r="933" spans="3:6">
      <c r="C933" s="1213"/>
      <c r="D933" s="1212"/>
      <c r="E933" s="1199">
        <v>302</v>
      </c>
      <c r="F933" s="1200" t="s">
        <v>2991</v>
      </c>
    </row>
    <row r="934" spans="3:6">
      <c r="C934" s="1213"/>
      <c r="D934" s="1212"/>
      <c r="E934" s="1199"/>
      <c r="F934" s="1198" t="s">
        <v>2990</v>
      </c>
    </row>
    <row r="935" spans="3:6">
      <c r="C935" s="1213"/>
      <c r="D935" s="1212"/>
      <c r="E935" s="1199"/>
      <c r="F935" s="1198" t="s">
        <v>2989</v>
      </c>
    </row>
    <row r="936" spans="3:6">
      <c r="C936" s="1213"/>
      <c r="D936" s="1212"/>
      <c r="E936" s="1199"/>
      <c r="F936" s="1198" t="s">
        <v>2988</v>
      </c>
    </row>
    <row r="937" spans="3:6">
      <c r="C937" s="1213"/>
      <c r="D937" s="1212"/>
      <c r="E937" s="1199">
        <v>303</v>
      </c>
      <c r="F937" s="1200" t="s">
        <v>2987</v>
      </c>
    </row>
    <row r="938" spans="3:6">
      <c r="C938" s="1213"/>
      <c r="D938" s="1212"/>
      <c r="E938" s="1199"/>
      <c r="F938" s="1198" t="s">
        <v>2986</v>
      </c>
    </row>
    <row r="939" spans="3:6">
      <c r="C939" s="1213"/>
      <c r="D939" s="1212"/>
      <c r="E939" s="1199"/>
      <c r="F939" s="1198" t="s">
        <v>2985</v>
      </c>
    </row>
    <row r="940" spans="3:6">
      <c r="C940" s="1213"/>
      <c r="D940" s="1212"/>
      <c r="E940" s="1199"/>
      <c r="F940" s="1198" t="s">
        <v>2984</v>
      </c>
    </row>
    <row r="941" spans="3:6">
      <c r="C941" s="1213"/>
      <c r="D941" s="1212"/>
      <c r="E941" s="1199"/>
      <c r="F941" s="1198" t="s">
        <v>2983</v>
      </c>
    </row>
    <row r="942" spans="3:6">
      <c r="C942" s="1213"/>
      <c r="D942" s="1212"/>
      <c r="E942" s="1199"/>
      <c r="F942" s="1198" t="s">
        <v>2982</v>
      </c>
    </row>
    <row r="943" spans="3:6">
      <c r="C943" s="1213"/>
      <c r="D943" s="1212"/>
      <c r="E943" s="1199"/>
      <c r="F943" s="1198" t="s">
        <v>2981</v>
      </c>
    </row>
    <row r="944" spans="3:6" ht="14.25">
      <c r="C944" s="1204" t="s">
        <v>1806</v>
      </c>
      <c r="D944" s="1203">
        <v>31</v>
      </c>
      <c r="E944" s="1202"/>
      <c r="F944" s="1201" t="s">
        <v>2980</v>
      </c>
    </row>
    <row r="945" spans="3:6">
      <c r="C945" s="1213"/>
      <c r="D945" s="1212"/>
      <c r="E945" s="1199">
        <v>310</v>
      </c>
      <c r="F945" s="1200" t="s">
        <v>2979</v>
      </c>
    </row>
    <row r="946" spans="3:6">
      <c r="C946" s="1213"/>
      <c r="D946" s="1212"/>
      <c r="E946" s="1199"/>
      <c r="F946" s="1198" t="s">
        <v>2978</v>
      </c>
    </row>
    <row r="947" spans="3:6">
      <c r="C947" s="1213"/>
      <c r="D947" s="1212"/>
      <c r="E947" s="1199"/>
      <c r="F947" s="1198" t="s">
        <v>2977</v>
      </c>
    </row>
    <row r="948" spans="3:6">
      <c r="C948" s="1213"/>
      <c r="D948" s="1212"/>
      <c r="E948" s="1199">
        <v>311</v>
      </c>
      <c r="F948" s="1200" t="s">
        <v>2976</v>
      </c>
    </row>
    <row r="949" spans="3:6">
      <c r="C949" s="1213"/>
      <c r="D949" s="1212"/>
      <c r="E949" s="1199"/>
      <c r="F949" s="1198" t="s">
        <v>2975</v>
      </c>
    </row>
    <row r="950" spans="3:6">
      <c r="C950" s="1213"/>
      <c r="D950" s="1212"/>
      <c r="E950" s="1199"/>
      <c r="F950" s="1198" t="s">
        <v>2974</v>
      </c>
    </row>
    <row r="951" spans="3:6">
      <c r="C951" s="1213"/>
      <c r="D951" s="1212"/>
      <c r="E951" s="1199"/>
      <c r="F951" s="1198" t="s">
        <v>2973</v>
      </c>
    </row>
    <row r="952" spans="3:6">
      <c r="C952" s="1213"/>
      <c r="D952" s="1212"/>
      <c r="E952" s="1199">
        <v>312</v>
      </c>
      <c r="F952" s="1200" t="s">
        <v>2972</v>
      </c>
    </row>
    <row r="953" spans="3:6">
      <c r="C953" s="1213"/>
      <c r="D953" s="1212"/>
      <c r="E953" s="1199"/>
      <c r="F953" s="1198" t="s">
        <v>2971</v>
      </c>
    </row>
    <row r="954" spans="3:6">
      <c r="C954" s="1213"/>
      <c r="D954" s="1212"/>
      <c r="E954" s="1199"/>
      <c r="F954" s="1198" t="s">
        <v>2970</v>
      </c>
    </row>
    <row r="955" spans="3:6">
      <c r="C955" s="1213"/>
      <c r="D955" s="1212"/>
      <c r="E955" s="1199">
        <v>313</v>
      </c>
      <c r="F955" s="1200" t="s">
        <v>2969</v>
      </c>
    </row>
    <row r="956" spans="3:6">
      <c r="C956" s="1213"/>
      <c r="D956" s="1212"/>
      <c r="E956" s="1199"/>
      <c r="F956" s="1198" t="s">
        <v>2968</v>
      </c>
    </row>
    <row r="957" spans="3:6">
      <c r="C957" s="1213"/>
      <c r="D957" s="1212"/>
      <c r="E957" s="1199"/>
      <c r="F957" s="1198" t="s">
        <v>2967</v>
      </c>
    </row>
    <row r="958" spans="3:6">
      <c r="C958" s="1213"/>
      <c r="D958" s="1212"/>
      <c r="E958" s="1199"/>
      <c r="F958" s="1198" t="s">
        <v>2966</v>
      </c>
    </row>
    <row r="959" spans="3:6">
      <c r="C959" s="1213"/>
      <c r="D959" s="1212"/>
      <c r="E959" s="1199"/>
      <c r="F959" s="1198" t="s">
        <v>2965</v>
      </c>
    </row>
    <row r="960" spans="3:6">
      <c r="C960" s="1213"/>
      <c r="D960" s="1212"/>
      <c r="E960" s="1199">
        <v>314</v>
      </c>
      <c r="F960" s="1200" t="s">
        <v>2964</v>
      </c>
    </row>
    <row r="961" spans="3:6">
      <c r="C961" s="1213"/>
      <c r="D961" s="1212"/>
      <c r="E961" s="1199"/>
      <c r="F961" s="1198" t="s">
        <v>2963</v>
      </c>
    </row>
    <row r="962" spans="3:6">
      <c r="C962" s="1213"/>
      <c r="D962" s="1212"/>
      <c r="E962" s="1199"/>
      <c r="F962" s="1198" t="s">
        <v>2962</v>
      </c>
    </row>
    <row r="963" spans="3:6">
      <c r="C963" s="1213"/>
      <c r="D963" s="1212"/>
      <c r="E963" s="1199"/>
      <c r="F963" s="1198" t="s">
        <v>2961</v>
      </c>
    </row>
    <row r="964" spans="3:6">
      <c r="C964" s="1213"/>
      <c r="D964" s="1212"/>
      <c r="E964" s="1199">
        <v>315</v>
      </c>
      <c r="F964" s="1200" t="s">
        <v>2960</v>
      </c>
    </row>
    <row r="965" spans="3:6">
      <c r="C965" s="1213"/>
      <c r="D965" s="1212"/>
      <c r="E965" s="1199"/>
      <c r="F965" s="1198" t="s">
        <v>2959</v>
      </c>
    </row>
    <row r="966" spans="3:6">
      <c r="C966" s="1213"/>
      <c r="D966" s="1212"/>
      <c r="E966" s="1199"/>
      <c r="F966" s="1198" t="s">
        <v>2958</v>
      </c>
    </row>
    <row r="967" spans="3:6">
      <c r="C967" s="1213"/>
      <c r="D967" s="1212"/>
      <c r="E967" s="1199">
        <v>319</v>
      </c>
      <c r="F967" s="1200" t="s">
        <v>2957</v>
      </c>
    </row>
    <row r="968" spans="3:6">
      <c r="C968" s="1213"/>
      <c r="D968" s="1212"/>
      <c r="E968" s="1199"/>
      <c r="F968" s="1198" t="s">
        <v>2956</v>
      </c>
    </row>
    <row r="969" spans="3:6">
      <c r="C969" s="1213"/>
      <c r="D969" s="1212"/>
      <c r="E969" s="1199"/>
      <c r="F969" s="1198" t="s">
        <v>2955</v>
      </c>
    </row>
    <row r="970" spans="3:6" ht="14.25">
      <c r="C970" s="1204" t="s">
        <v>1806</v>
      </c>
      <c r="D970" s="1203">
        <v>32</v>
      </c>
      <c r="E970" s="1202"/>
      <c r="F970" s="1201" t="s">
        <v>2954</v>
      </c>
    </row>
    <row r="971" spans="3:6">
      <c r="C971" s="1213"/>
      <c r="D971" s="1212"/>
      <c r="E971" s="1199">
        <v>320</v>
      </c>
      <c r="F971" s="1200" t="s">
        <v>2953</v>
      </c>
    </row>
    <row r="972" spans="3:6">
      <c r="C972" s="1213"/>
      <c r="D972" s="1212"/>
      <c r="E972" s="1199"/>
      <c r="F972" s="1198" t="s">
        <v>2952</v>
      </c>
    </row>
    <row r="973" spans="3:6">
      <c r="C973" s="1213"/>
      <c r="D973" s="1212"/>
      <c r="E973" s="1199"/>
      <c r="F973" s="1198" t="s">
        <v>2951</v>
      </c>
    </row>
    <row r="974" spans="3:6">
      <c r="C974" s="1213"/>
      <c r="D974" s="1212"/>
      <c r="E974" s="1199">
        <v>321</v>
      </c>
      <c r="F974" s="1200" t="s">
        <v>2950</v>
      </c>
    </row>
    <row r="975" spans="3:6">
      <c r="C975" s="1213"/>
      <c r="D975" s="1212"/>
      <c r="E975" s="1199"/>
      <c r="F975" s="1198" t="s">
        <v>2949</v>
      </c>
    </row>
    <row r="976" spans="3:6">
      <c r="C976" s="1213"/>
      <c r="D976" s="1212"/>
      <c r="E976" s="1199"/>
      <c r="F976" s="1198" t="s">
        <v>2948</v>
      </c>
    </row>
    <row r="977" spans="3:6">
      <c r="C977" s="1213"/>
      <c r="D977" s="1212"/>
      <c r="E977" s="1199"/>
      <c r="F977" s="1198" t="s">
        <v>2947</v>
      </c>
    </row>
    <row r="978" spans="3:6">
      <c r="C978" s="1213"/>
      <c r="D978" s="1212"/>
      <c r="E978" s="1199">
        <v>322</v>
      </c>
      <c r="F978" s="1200" t="s">
        <v>2946</v>
      </c>
    </row>
    <row r="979" spans="3:6">
      <c r="C979" s="1213"/>
      <c r="D979" s="1212"/>
      <c r="E979" s="1199"/>
      <c r="F979" s="1198" t="s">
        <v>2945</v>
      </c>
    </row>
    <row r="980" spans="3:6">
      <c r="C980" s="1213"/>
      <c r="D980" s="1212"/>
      <c r="E980" s="1199"/>
      <c r="F980" s="1198" t="s">
        <v>2944</v>
      </c>
    </row>
    <row r="981" spans="3:6">
      <c r="C981" s="1213"/>
      <c r="D981" s="1212"/>
      <c r="E981" s="1199"/>
      <c r="F981" s="1198" t="s">
        <v>2943</v>
      </c>
    </row>
    <row r="982" spans="3:6">
      <c r="C982" s="1213"/>
      <c r="D982" s="1212"/>
      <c r="E982" s="1199"/>
      <c r="F982" s="1198" t="s">
        <v>2942</v>
      </c>
    </row>
    <row r="983" spans="3:6">
      <c r="C983" s="1213"/>
      <c r="D983" s="1212"/>
      <c r="E983" s="1199"/>
      <c r="F983" s="1198" t="s">
        <v>2941</v>
      </c>
    </row>
    <row r="984" spans="3:6">
      <c r="C984" s="1213"/>
      <c r="D984" s="1212"/>
      <c r="E984" s="1199">
        <v>323</v>
      </c>
      <c r="F984" s="1200" t="s">
        <v>2940</v>
      </c>
    </row>
    <row r="985" spans="3:6">
      <c r="C985" s="1213"/>
      <c r="D985" s="1212"/>
      <c r="E985" s="1199"/>
      <c r="F985" s="1198" t="s">
        <v>2939</v>
      </c>
    </row>
    <row r="986" spans="3:6">
      <c r="C986" s="1213"/>
      <c r="D986" s="1212"/>
      <c r="E986" s="1199">
        <v>324</v>
      </c>
      <c r="F986" s="1200" t="s">
        <v>2938</v>
      </c>
    </row>
    <row r="987" spans="3:6">
      <c r="C987" s="1213"/>
      <c r="D987" s="1212"/>
      <c r="E987" s="1199"/>
      <c r="F987" s="1198" t="s">
        <v>2937</v>
      </c>
    </row>
    <row r="988" spans="3:6">
      <c r="C988" s="1213"/>
      <c r="D988" s="1212"/>
      <c r="E988" s="1199"/>
      <c r="F988" s="1198" t="s">
        <v>2936</v>
      </c>
    </row>
    <row r="989" spans="3:6">
      <c r="C989" s="1213"/>
      <c r="D989" s="1212"/>
      <c r="E989" s="1199">
        <v>325</v>
      </c>
      <c r="F989" s="1200" t="s">
        <v>2935</v>
      </c>
    </row>
    <row r="990" spans="3:6">
      <c r="C990" s="1213"/>
      <c r="D990" s="1212"/>
      <c r="E990" s="1199"/>
      <c r="F990" s="1198" t="s">
        <v>2934</v>
      </c>
    </row>
    <row r="991" spans="3:6">
      <c r="C991" s="1213"/>
      <c r="D991" s="1212"/>
      <c r="E991" s="1199"/>
      <c r="F991" s="1198" t="s">
        <v>2933</v>
      </c>
    </row>
    <row r="992" spans="3:6">
      <c r="C992" s="1213"/>
      <c r="D992" s="1212"/>
      <c r="E992" s="1199"/>
      <c r="F992" s="1198" t="s">
        <v>2932</v>
      </c>
    </row>
    <row r="993" spans="3:6">
      <c r="C993" s="1213"/>
      <c r="D993" s="1212"/>
      <c r="E993" s="1199">
        <v>326</v>
      </c>
      <c r="F993" s="1200" t="s">
        <v>2931</v>
      </c>
    </row>
    <row r="994" spans="3:6">
      <c r="C994" s="1213"/>
      <c r="D994" s="1212"/>
      <c r="E994" s="1199"/>
      <c r="F994" s="1198" t="s">
        <v>2930</v>
      </c>
    </row>
    <row r="995" spans="3:6">
      <c r="C995" s="1213"/>
      <c r="D995" s="1212"/>
      <c r="E995" s="1199"/>
      <c r="F995" s="1198" t="s">
        <v>2929</v>
      </c>
    </row>
    <row r="996" spans="3:6">
      <c r="C996" s="1213"/>
      <c r="D996" s="1212"/>
      <c r="E996" s="1199"/>
      <c r="F996" s="1198" t="s">
        <v>2928</v>
      </c>
    </row>
    <row r="997" spans="3:6">
      <c r="C997" s="1213"/>
      <c r="D997" s="1212"/>
      <c r="E997" s="1199">
        <v>327</v>
      </c>
      <c r="F997" s="1200" t="s">
        <v>2927</v>
      </c>
    </row>
    <row r="998" spans="3:6">
      <c r="C998" s="1213"/>
      <c r="D998" s="1212"/>
      <c r="E998" s="1199"/>
      <c r="F998" s="1198" t="s">
        <v>2926</v>
      </c>
    </row>
    <row r="999" spans="3:6">
      <c r="C999" s="1213"/>
      <c r="D999" s="1212"/>
      <c r="E999" s="1199">
        <v>328</v>
      </c>
      <c r="F999" s="1200" t="s">
        <v>2925</v>
      </c>
    </row>
    <row r="1000" spans="3:6">
      <c r="C1000" s="1213"/>
      <c r="D1000" s="1212"/>
      <c r="E1000" s="1199"/>
      <c r="F1000" s="1198" t="s">
        <v>2924</v>
      </c>
    </row>
    <row r="1001" spans="3:6">
      <c r="C1001" s="1213"/>
      <c r="D1001" s="1212"/>
      <c r="E1001" s="1199"/>
      <c r="F1001" s="1198" t="s">
        <v>2923</v>
      </c>
    </row>
    <row r="1002" spans="3:6">
      <c r="C1002" s="1213"/>
      <c r="D1002" s="1212"/>
      <c r="E1002" s="1199"/>
      <c r="F1002" s="1198" t="s">
        <v>2922</v>
      </c>
    </row>
    <row r="1003" spans="3:6">
      <c r="C1003" s="1213"/>
      <c r="D1003" s="1212"/>
      <c r="E1003" s="1199"/>
      <c r="F1003" s="1198" t="s">
        <v>2921</v>
      </c>
    </row>
    <row r="1004" spans="3:6">
      <c r="C1004" s="1213"/>
      <c r="D1004" s="1212"/>
      <c r="E1004" s="1199"/>
      <c r="F1004" s="1198" t="s">
        <v>2920</v>
      </c>
    </row>
    <row r="1005" spans="3:6">
      <c r="C1005" s="1213"/>
      <c r="D1005" s="1212"/>
      <c r="E1005" s="1199"/>
      <c r="F1005" s="1198" t="s">
        <v>2919</v>
      </c>
    </row>
    <row r="1006" spans="3:6">
      <c r="C1006" s="1213"/>
      <c r="D1006" s="1212"/>
      <c r="E1006" s="1199">
        <v>329</v>
      </c>
      <c r="F1006" s="1200" t="s">
        <v>2918</v>
      </c>
    </row>
    <row r="1007" spans="3:6">
      <c r="C1007" s="1213"/>
      <c r="D1007" s="1212"/>
      <c r="E1007" s="1199"/>
      <c r="F1007" s="1198" t="s">
        <v>2917</v>
      </c>
    </row>
    <row r="1008" spans="3:6">
      <c r="C1008" s="1213"/>
      <c r="D1008" s="1212"/>
      <c r="E1008" s="1199"/>
      <c r="F1008" s="1198" t="s">
        <v>2916</v>
      </c>
    </row>
    <row r="1009" spans="2:6">
      <c r="C1009" s="1213"/>
      <c r="D1009" s="1212"/>
      <c r="E1009" s="1199"/>
      <c r="F1009" s="1198" t="s">
        <v>2915</v>
      </c>
    </row>
    <row r="1010" spans="2:6">
      <c r="C1010" s="1213"/>
      <c r="D1010" s="1212"/>
      <c r="E1010" s="1199"/>
      <c r="F1010" s="1198" t="s">
        <v>2914</v>
      </c>
    </row>
    <row r="1011" spans="2:6">
      <c r="C1011" s="1213"/>
      <c r="D1011" s="1212"/>
      <c r="E1011" s="1199"/>
      <c r="F1011" s="1198" t="s">
        <v>2913</v>
      </c>
    </row>
    <row r="1012" spans="2:6">
      <c r="C1012" s="1213"/>
      <c r="D1012" s="1212"/>
      <c r="E1012" s="1199"/>
      <c r="F1012" s="1198" t="s">
        <v>2912</v>
      </c>
    </row>
    <row r="1013" spans="2:6">
      <c r="C1013" s="1213"/>
      <c r="D1013" s="1212"/>
      <c r="E1013" s="1199"/>
      <c r="F1013" s="1198" t="s">
        <v>2911</v>
      </c>
    </row>
    <row r="1014" spans="2:6">
      <c r="C1014" s="1213"/>
      <c r="D1014" s="1212"/>
      <c r="E1014" s="1199"/>
      <c r="F1014" s="1198" t="s">
        <v>2910</v>
      </c>
    </row>
    <row r="1015" spans="2:6">
      <c r="E1015" s="1199"/>
      <c r="F1015" s="1200"/>
    </row>
    <row r="1016" spans="2:6">
      <c r="E1016" s="1199"/>
      <c r="F1016" s="1200"/>
    </row>
    <row r="1017" spans="2:6" ht="17.25" thickBot="1">
      <c r="B1017" s="1209" t="s">
        <v>2909</v>
      </c>
      <c r="E1017" s="1199"/>
      <c r="F1017" s="1200"/>
    </row>
    <row r="1018" spans="2:6" ht="15">
      <c r="C1018" s="1208"/>
      <c r="D1018" s="1207"/>
      <c r="E1018" s="1206"/>
      <c r="F1018" s="1205"/>
    </row>
    <row r="1019" spans="2:6" ht="14.25">
      <c r="C1019" s="1204" t="s">
        <v>1806</v>
      </c>
      <c r="D1019" s="1203">
        <v>33</v>
      </c>
      <c r="E1019" s="1202"/>
      <c r="F1019" s="1201" t="s">
        <v>2905</v>
      </c>
    </row>
    <row r="1020" spans="2:6">
      <c r="E1020" s="1199">
        <v>330</v>
      </c>
      <c r="F1020" s="1200" t="s">
        <v>2908</v>
      </c>
    </row>
    <row r="1021" spans="2:6">
      <c r="E1021" s="1199"/>
      <c r="F1021" s="1198" t="s">
        <v>2907</v>
      </c>
    </row>
    <row r="1022" spans="2:6">
      <c r="E1022" s="1199"/>
      <c r="F1022" s="1198" t="s">
        <v>2906</v>
      </c>
    </row>
    <row r="1023" spans="2:6">
      <c r="E1023" s="1199">
        <v>331</v>
      </c>
      <c r="F1023" s="1200" t="s">
        <v>2905</v>
      </c>
    </row>
    <row r="1024" spans="2:6">
      <c r="E1024" s="1199"/>
      <c r="F1024" s="1198" t="s">
        <v>2904</v>
      </c>
    </row>
    <row r="1025" spans="3:6">
      <c r="E1025" s="1199"/>
      <c r="F1025" s="1198" t="s">
        <v>2903</v>
      </c>
    </row>
    <row r="1026" spans="3:6" ht="14.25">
      <c r="C1026" s="1204" t="s">
        <v>1806</v>
      </c>
      <c r="D1026" s="1203">
        <v>34</v>
      </c>
      <c r="E1026" s="1202"/>
      <c r="F1026" s="1201" t="s">
        <v>2899</v>
      </c>
    </row>
    <row r="1027" spans="3:6">
      <c r="E1027" s="1199">
        <v>340</v>
      </c>
      <c r="F1027" s="1200" t="s">
        <v>2902</v>
      </c>
    </row>
    <row r="1028" spans="3:6">
      <c r="E1028" s="1199"/>
      <c r="F1028" s="1198" t="s">
        <v>2901</v>
      </c>
    </row>
    <row r="1029" spans="3:6">
      <c r="E1029" s="1199"/>
      <c r="F1029" s="1198" t="s">
        <v>2900</v>
      </c>
    </row>
    <row r="1030" spans="3:6">
      <c r="E1030" s="1199">
        <v>341</v>
      </c>
      <c r="F1030" s="1200" t="s">
        <v>2899</v>
      </c>
    </row>
    <row r="1031" spans="3:6">
      <c r="E1031" s="1199"/>
      <c r="F1031" s="1198" t="s">
        <v>2898</v>
      </c>
    </row>
    <row r="1032" spans="3:6">
      <c r="E1032" s="1199"/>
      <c r="F1032" s="1198" t="s">
        <v>2897</v>
      </c>
    </row>
    <row r="1033" spans="3:6" ht="14.25">
      <c r="C1033" s="1204" t="s">
        <v>1806</v>
      </c>
      <c r="D1033" s="1203">
        <v>35</v>
      </c>
      <c r="E1033" s="1202"/>
      <c r="F1033" s="1201" t="s">
        <v>2893</v>
      </c>
    </row>
    <row r="1034" spans="3:6">
      <c r="E1034" s="1199">
        <v>350</v>
      </c>
      <c r="F1034" s="1200" t="s">
        <v>2896</v>
      </c>
    </row>
    <row r="1035" spans="3:6">
      <c r="E1035" s="1199"/>
      <c r="F1035" s="1198" t="s">
        <v>2895</v>
      </c>
    </row>
    <row r="1036" spans="3:6">
      <c r="E1036" s="1199"/>
      <c r="F1036" s="1198" t="s">
        <v>2894</v>
      </c>
    </row>
    <row r="1037" spans="3:6">
      <c r="E1037" s="1199">
        <v>351</v>
      </c>
      <c r="F1037" s="1200" t="s">
        <v>2893</v>
      </c>
    </row>
    <row r="1038" spans="3:6">
      <c r="E1038" s="1199"/>
      <c r="F1038" s="1198" t="s">
        <v>2892</v>
      </c>
    </row>
    <row r="1039" spans="3:6" ht="14.25">
      <c r="C1039" s="1204" t="s">
        <v>1806</v>
      </c>
      <c r="D1039" s="1203">
        <v>36</v>
      </c>
      <c r="E1039" s="1202"/>
      <c r="F1039" s="1201" t="s">
        <v>2891</v>
      </c>
    </row>
    <row r="1040" spans="3:6">
      <c r="E1040" s="1199">
        <v>360</v>
      </c>
      <c r="F1040" s="1200" t="s">
        <v>2890</v>
      </c>
    </row>
    <row r="1041" spans="2:6">
      <c r="E1041" s="1199"/>
      <c r="F1041" s="1198" t="s">
        <v>2889</v>
      </c>
    </row>
    <row r="1042" spans="2:6">
      <c r="E1042" s="1199"/>
      <c r="F1042" s="1198" t="s">
        <v>2888</v>
      </c>
    </row>
    <row r="1043" spans="2:6">
      <c r="E1043" s="1199">
        <v>361</v>
      </c>
      <c r="F1043" s="1200" t="s">
        <v>2887</v>
      </c>
    </row>
    <row r="1044" spans="2:6">
      <c r="E1044" s="1199"/>
      <c r="F1044" s="1198" t="s">
        <v>2886</v>
      </c>
    </row>
    <row r="1045" spans="2:6">
      <c r="E1045" s="1199">
        <v>362</v>
      </c>
      <c r="F1045" s="1200" t="s">
        <v>2885</v>
      </c>
    </row>
    <row r="1046" spans="2:6">
      <c r="E1046" s="1199"/>
      <c r="F1046" s="1198" t="s">
        <v>2884</v>
      </c>
    </row>
    <row r="1047" spans="2:6">
      <c r="E1047" s="1199">
        <v>363</v>
      </c>
      <c r="F1047" s="1200" t="s">
        <v>2883</v>
      </c>
    </row>
    <row r="1048" spans="2:6">
      <c r="E1048" s="1199"/>
      <c r="F1048" s="1198" t="s">
        <v>2882</v>
      </c>
    </row>
    <row r="1049" spans="2:6">
      <c r="E1049" s="1199"/>
      <c r="F1049" s="1198" t="s">
        <v>2881</v>
      </c>
    </row>
    <row r="1050" spans="2:6">
      <c r="E1050" s="1199"/>
      <c r="F1050" s="1200"/>
    </row>
    <row r="1051" spans="2:6">
      <c r="E1051" s="1199"/>
      <c r="F1051" s="1200"/>
    </row>
    <row r="1052" spans="2:6" ht="17.25" thickBot="1">
      <c r="B1052" s="1210" t="s">
        <v>2880</v>
      </c>
      <c r="E1052" s="1199"/>
      <c r="F1052" s="1200"/>
    </row>
    <row r="1053" spans="2:6" ht="15">
      <c r="C1053" s="1208" t="s">
        <v>2879</v>
      </c>
      <c r="D1053" s="1207"/>
      <c r="E1053" s="1206"/>
      <c r="F1053" s="1205"/>
    </row>
    <row r="1054" spans="2:6" ht="14.25">
      <c r="C1054" s="1204" t="s">
        <v>1806</v>
      </c>
      <c r="D1054" s="1203">
        <v>37</v>
      </c>
      <c r="E1054" s="1202"/>
      <c r="F1054" s="1201" t="s">
        <v>2878</v>
      </c>
    </row>
    <row r="1055" spans="2:6">
      <c r="E1055" s="1199">
        <v>370</v>
      </c>
      <c r="F1055" s="1200" t="s">
        <v>2877</v>
      </c>
    </row>
    <row r="1056" spans="2:6">
      <c r="E1056" s="1199"/>
      <c r="F1056" s="1198" t="s">
        <v>2876</v>
      </c>
    </row>
    <row r="1057" spans="3:6">
      <c r="E1057" s="1199"/>
      <c r="F1057" s="1198" t="s">
        <v>2875</v>
      </c>
    </row>
    <row r="1058" spans="3:6">
      <c r="E1058" s="1199">
        <v>371</v>
      </c>
      <c r="F1058" s="1200" t="s">
        <v>2874</v>
      </c>
    </row>
    <row r="1059" spans="3:6">
      <c r="E1059" s="1199"/>
      <c r="F1059" s="1198" t="s">
        <v>2873</v>
      </c>
    </row>
    <row r="1060" spans="3:6">
      <c r="E1060" s="1199"/>
      <c r="F1060" s="1198" t="s">
        <v>2872</v>
      </c>
    </row>
    <row r="1061" spans="3:6">
      <c r="E1061" s="1199"/>
      <c r="F1061" s="1198" t="s">
        <v>2871</v>
      </c>
    </row>
    <row r="1062" spans="3:6">
      <c r="E1062" s="1199"/>
      <c r="F1062" s="1198" t="s">
        <v>2870</v>
      </c>
    </row>
    <row r="1063" spans="3:6">
      <c r="E1063" s="1199">
        <v>372</v>
      </c>
      <c r="F1063" s="1200" t="s">
        <v>2869</v>
      </c>
    </row>
    <row r="1064" spans="3:6">
      <c r="E1064" s="1199"/>
      <c r="F1064" s="1198" t="s">
        <v>2868</v>
      </c>
    </row>
    <row r="1065" spans="3:6">
      <c r="E1065" s="1199">
        <v>373</v>
      </c>
      <c r="F1065" s="1200" t="s">
        <v>2867</v>
      </c>
    </row>
    <row r="1066" spans="3:6">
      <c r="E1066" s="1199"/>
      <c r="F1066" s="1198" t="s">
        <v>2866</v>
      </c>
    </row>
    <row r="1067" spans="3:6" ht="14.25">
      <c r="C1067" s="1204" t="s">
        <v>1806</v>
      </c>
      <c r="D1067" s="1203">
        <v>38</v>
      </c>
      <c r="E1067" s="1202"/>
      <c r="F1067" s="1201" t="s">
        <v>2865</v>
      </c>
    </row>
    <row r="1068" spans="3:6">
      <c r="E1068" s="1199">
        <v>380</v>
      </c>
      <c r="F1068" s="1200" t="s">
        <v>2864</v>
      </c>
    </row>
    <row r="1069" spans="3:6">
      <c r="E1069" s="1199"/>
      <c r="F1069" s="1198" t="s">
        <v>2863</v>
      </c>
    </row>
    <row r="1070" spans="3:6">
      <c r="E1070" s="1199"/>
      <c r="F1070" s="1198" t="s">
        <v>2862</v>
      </c>
    </row>
    <row r="1071" spans="3:6">
      <c r="E1071" s="1199">
        <v>381</v>
      </c>
      <c r="F1071" s="1200" t="s">
        <v>2861</v>
      </c>
    </row>
    <row r="1072" spans="3:6">
      <c r="E1072" s="1199"/>
      <c r="F1072" s="1198" t="s">
        <v>2860</v>
      </c>
    </row>
    <row r="1073" spans="3:6">
      <c r="E1073" s="1199">
        <v>382</v>
      </c>
      <c r="F1073" s="1200" t="s">
        <v>2859</v>
      </c>
    </row>
    <row r="1074" spans="3:6">
      <c r="E1074" s="1199"/>
      <c r="F1074" s="1198" t="s">
        <v>2858</v>
      </c>
    </row>
    <row r="1075" spans="3:6">
      <c r="E1075" s="1199"/>
      <c r="F1075" s="1198" t="s">
        <v>2857</v>
      </c>
    </row>
    <row r="1076" spans="3:6">
      <c r="E1076" s="1199"/>
      <c r="F1076" s="1198" t="s">
        <v>2856</v>
      </c>
    </row>
    <row r="1077" spans="3:6">
      <c r="E1077" s="1199"/>
      <c r="F1077" s="1198" t="s">
        <v>2855</v>
      </c>
    </row>
    <row r="1078" spans="3:6">
      <c r="E1078" s="1199">
        <v>383</v>
      </c>
      <c r="F1078" s="1200" t="s">
        <v>2854</v>
      </c>
    </row>
    <row r="1079" spans="3:6">
      <c r="E1079" s="1199"/>
      <c r="F1079" s="1198" t="s">
        <v>2853</v>
      </c>
    </row>
    <row r="1080" spans="3:6">
      <c r="E1080" s="1199"/>
      <c r="F1080" s="1198" t="s">
        <v>2852</v>
      </c>
    </row>
    <row r="1081" spans="3:6" ht="14.25">
      <c r="C1081" s="1204" t="s">
        <v>1806</v>
      </c>
      <c r="D1081" s="1203">
        <v>39</v>
      </c>
      <c r="E1081" s="1202"/>
      <c r="F1081" s="1201" t="s">
        <v>2851</v>
      </c>
    </row>
    <row r="1082" spans="3:6">
      <c r="E1082" s="1199">
        <v>390</v>
      </c>
      <c r="F1082" s="1200" t="s">
        <v>2850</v>
      </c>
    </row>
    <row r="1083" spans="3:6">
      <c r="E1083" s="1199"/>
      <c r="F1083" s="1198" t="s">
        <v>2849</v>
      </c>
    </row>
    <row r="1084" spans="3:6">
      <c r="E1084" s="1199"/>
      <c r="F1084" s="1198" t="s">
        <v>2848</v>
      </c>
    </row>
    <row r="1085" spans="3:6">
      <c r="E1085" s="1199">
        <v>391</v>
      </c>
      <c r="F1085" s="1200" t="s">
        <v>2847</v>
      </c>
    </row>
    <row r="1086" spans="3:6">
      <c r="E1086" s="1199"/>
      <c r="F1086" s="1198" t="s">
        <v>2846</v>
      </c>
    </row>
    <row r="1087" spans="3:6">
      <c r="E1087" s="1199"/>
      <c r="F1087" s="1198" t="s">
        <v>2845</v>
      </c>
    </row>
    <row r="1088" spans="3:6">
      <c r="E1088" s="1199"/>
      <c r="F1088" s="1198" t="s">
        <v>2844</v>
      </c>
    </row>
    <row r="1089" spans="3:6">
      <c r="E1089" s="1199"/>
      <c r="F1089" s="1198" t="s">
        <v>2843</v>
      </c>
    </row>
    <row r="1090" spans="3:6">
      <c r="E1090" s="1199">
        <v>392</v>
      </c>
      <c r="F1090" s="1200" t="s">
        <v>2842</v>
      </c>
    </row>
    <row r="1091" spans="3:6">
      <c r="E1091" s="1199"/>
      <c r="F1091" s="1198" t="s">
        <v>2841</v>
      </c>
    </row>
    <row r="1092" spans="3:6">
      <c r="E1092" s="1199"/>
      <c r="F1092" s="1198" t="s">
        <v>2840</v>
      </c>
    </row>
    <row r="1093" spans="3:6">
      <c r="E1093" s="1199"/>
      <c r="F1093" s="1198" t="s">
        <v>2839</v>
      </c>
    </row>
    <row r="1094" spans="3:6">
      <c r="E1094" s="1199"/>
      <c r="F1094" s="1198" t="s">
        <v>2838</v>
      </c>
    </row>
    <row r="1095" spans="3:6" ht="14.25">
      <c r="C1095" s="1204" t="s">
        <v>1806</v>
      </c>
      <c r="D1095" s="1203">
        <v>40</v>
      </c>
      <c r="E1095" s="1202"/>
      <c r="F1095" s="1201" t="s">
        <v>2834</v>
      </c>
    </row>
    <row r="1096" spans="3:6">
      <c r="E1096" s="1199">
        <v>400</v>
      </c>
      <c r="F1096" s="1200" t="s">
        <v>2837</v>
      </c>
    </row>
    <row r="1097" spans="3:6">
      <c r="E1097" s="1199"/>
      <c r="F1097" s="1198" t="s">
        <v>2836</v>
      </c>
    </row>
    <row r="1098" spans="3:6">
      <c r="E1098" s="1199"/>
      <c r="F1098" s="1198" t="s">
        <v>2835</v>
      </c>
    </row>
    <row r="1099" spans="3:6">
      <c r="E1099" s="1199">
        <v>401</v>
      </c>
      <c r="F1099" s="1200" t="s">
        <v>2834</v>
      </c>
    </row>
    <row r="1100" spans="3:6">
      <c r="E1100" s="1199"/>
      <c r="F1100" s="1198" t="s">
        <v>2833</v>
      </c>
    </row>
    <row r="1101" spans="3:6">
      <c r="E1101" s="1199"/>
      <c r="F1101" s="1198" t="s">
        <v>2832</v>
      </c>
    </row>
    <row r="1102" spans="3:6">
      <c r="E1102" s="1199"/>
      <c r="F1102" s="1198" t="s">
        <v>2831</v>
      </c>
    </row>
    <row r="1103" spans="3:6" ht="14.25">
      <c r="C1103" s="1204" t="s">
        <v>1806</v>
      </c>
      <c r="D1103" s="1203">
        <v>41</v>
      </c>
      <c r="E1103" s="1202"/>
      <c r="F1103" s="1201" t="s">
        <v>2830</v>
      </c>
    </row>
    <row r="1104" spans="3:6">
      <c r="E1104" s="1199">
        <v>410</v>
      </c>
      <c r="F1104" s="1200" t="s">
        <v>2829</v>
      </c>
    </row>
    <row r="1105" spans="5:6">
      <c r="E1105" s="1199"/>
      <c r="F1105" s="1198" t="s">
        <v>2828</v>
      </c>
    </row>
    <row r="1106" spans="5:6">
      <c r="E1106" s="1199"/>
      <c r="F1106" s="1198" t="s">
        <v>2827</v>
      </c>
    </row>
    <row r="1107" spans="5:6">
      <c r="E1107" s="1199">
        <v>411</v>
      </c>
      <c r="F1107" s="1200" t="s">
        <v>2826</v>
      </c>
    </row>
    <row r="1108" spans="5:6">
      <c r="E1108" s="1199"/>
      <c r="F1108" s="1198" t="s">
        <v>2825</v>
      </c>
    </row>
    <row r="1109" spans="5:6">
      <c r="E1109" s="1199"/>
      <c r="F1109" s="1198" t="s">
        <v>2824</v>
      </c>
    </row>
    <row r="1110" spans="5:6">
      <c r="E1110" s="1199"/>
      <c r="F1110" s="1198" t="s">
        <v>2823</v>
      </c>
    </row>
    <row r="1111" spans="5:6">
      <c r="E1111" s="1199"/>
      <c r="F1111" s="1198" t="s">
        <v>2822</v>
      </c>
    </row>
    <row r="1112" spans="5:6">
      <c r="E1112" s="1199">
        <v>412</v>
      </c>
      <c r="F1112" s="1200" t="s">
        <v>2821</v>
      </c>
    </row>
    <row r="1113" spans="5:6">
      <c r="E1113" s="1199"/>
      <c r="F1113" s="1198" t="s">
        <v>2820</v>
      </c>
    </row>
    <row r="1114" spans="5:6">
      <c r="E1114" s="1199"/>
      <c r="F1114" s="1198" t="s">
        <v>2819</v>
      </c>
    </row>
    <row r="1115" spans="5:6">
      <c r="E1115" s="1199">
        <v>413</v>
      </c>
      <c r="F1115" s="1200" t="s">
        <v>2818</v>
      </c>
    </row>
    <row r="1116" spans="5:6">
      <c r="E1116" s="1199"/>
      <c r="F1116" s="1198" t="s">
        <v>2817</v>
      </c>
    </row>
    <row r="1117" spans="5:6">
      <c r="E1117" s="1199">
        <v>414</v>
      </c>
      <c r="F1117" s="1200" t="s">
        <v>2816</v>
      </c>
    </row>
    <row r="1118" spans="5:6">
      <c r="E1118" s="1199"/>
      <c r="F1118" s="1198" t="s">
        <v>2815</v>
      </c>
    </row>
    <row r="1119" spans="5:6">
      <c r="E1119" s="1199">
        <v>415</v>
      </c>
      <c r="F1119" s="1200" t="s">
        <v>2814</v>
      </c>
    </row>
    <row r="1120" spans="5:6">
      <c r="E1120" s="1199"/>
      <c r="F1120" s="1198" t="s">
        <v>2813</v>
      </c>
    </row>
    <row r="1121" spans="2:6">
      <c r="E1121" s="1199">
        <v>416</v>
      </c>
      <c r="F1121" s="1200" t="s">
        <v>2812</v>
      </c>
    </row>
    <row r="1122" spans="2:6">
      <c r="E1122" s="1199"/>
      <c r="F1122" s="1198" t="s">
        <v>2811</v>
      </c>
    </row>
    <row r="1123" spans="2:6">
      <c r="E1123" s="1199"/>
      <c r="F1123" s="1198" t="s">
        <v>2810</v>
      </c>
    </row>
    <row r="1124" spans="2:6">
      <c r="E1124" s="1199"/>
      <c r="F1124" s="1200"/>
    </row>
    <row r="1125" spans="2:6">
      <c r="E1125" s="1199"/>
      <c r="F1125" s="1200"/>
    </row>
    <row r="1126" spans="2:6" ht="17.25" thickBot="1">
      <c r="B1126" s="1210" t="s">
        <v>2809</v>
      </c>
      <c r="E1126" s="1199"/>
      <c r="F1126" s="1200"/>
    </row>
    <row r="1127" spans="2:6" ht="14.25">
      <c r="C1127" s="1204" t="s">
        <v>1806</v>
      </c>
      <c r="D1127" s="1203">
        <v>42</v>
      </c>
      <c r="E1127" s="1202"/>
      <c r="F1127" s="1201" t="s">
        <v>2805</v>
      </c>
    </row>
    <row r="1128" spans="2:6" ht="15">
      <c r="B1128" s="1205"/>
      <c r="E1128" s="1199"/>
      <c r="F1128" s="1205"/>
    </row>
    <row r="1129" spans="2:6">
      <c r="E1129" s="1199">
        <v>420</v>
      </c>
      <c r="F1129" s="1200" t="s">
        <v>2808</v>
      </c>
    </row>
    <row r="1130" spans="2:6">
      <c r="E1130" s="1199"/>
      <c r="F1130" s="1198" t="s">
        <v>2807</v>
      </c>
    </row>
    <row r="1131" spans="2:6">
      <c r="E1131" s="1199"/>
      <c r="F1131" s="1198" t="s">
        <v>2806</v>
      </c>
    </row>
    <row r="1132" spans="2:6">
      <c r="E1132" s="1199">
        <v>421</v>
      </c>
      <c r="F1132" s="1200" t="s">
        <v>2805</v>
      </c>
    </row>
    <row r="1133" spans="2:6">
      <c r="E1133" s="1199"/>
      <c r="F1133" s="1198" t="s">
        <v>2804</v>
      </c>
    </row>
    <row r="1134" spans="2:6">
      <c r="E1134" s="1199"/>
      <c r="F1134" s="1198" t="s">
        <v>2803</v>
      </c>
    </row>
    <row r="1135" spans="2:6">
      <c r="E1135" s="1199"/>
      <c r="F1135" s="1198" t="s">
        <v>2802</v>
      </c>
    </row>
    <row r="1136" spans="2:6">
      <c r="E1136" s="1199"/>
      <c r="F1136" s="1198" t="s">
        <v>2801</v>
      </c>
    </row>
    <row r="1137" spans="2:6">
      <c r="E1137" s="1199"/>
      <c r="F1137" s="1198" t="s">
        <v>2800</v>
      </c>
    </row>
    <row r="1138" spans="2:6">
      <c r="E1138" s="1199"/>
      <c r="F1138" s="1198" t="s">
        <v>2799</v>
      </c>
    </row>
    <row r="1139" spans="2:6">
      <c r="E1139" s="1199"/>
      <c r="F1139" s="1198" t="s">
        <v>2798</v>
      </c>
    </row>
    <row r="1140" spans="2:6">
      <c r="E1140" s="1199"/>
      <c r="F1140" s="1198" t="s">
        <v>2797</v>
      </c>
    </row>
    <row r="1141" spans="2:6" ht="15">
      <c r="B1141" s="1205"/>
      <c r="C1141" s="1204" t="s">
        <v>1806</v>
      </c>
      <c r="D1141" s="1203">
        <v>43</v>
      </c>
      <c r="E1141" s="1202"/>
      <c r="F1141" s="1201" t="s">
        <v>2796</v>
      </c>
    </row>
    <row r="1142" spans="2:6" ht="15">
      <c r="B1142" s="1205"/>
      <c r="E1142" s="1199"/>
      <c r="F1142" s="1205"/>
    </row>
    <row r="1143" spans="2:6">
      <c r="E1143" s="1199">
        <v>430</v>
      </c>
      <c r="F1143" s="1200" t="s">
        <v>2795</v>
      </c>
    </row>
    <row r="1144" spans="2:6">
      <c r="E1144" s="1199"/>
      <c r="F1144" s="1198" t="s">
        <v>2794</v>
      </c>
    </row>
    <row r="1145" spans="2:6">
      <c r="E1145" s="1199"/>
      <c r="F1145" s="1198" t="s">
        <v>2793</v>
      </c>
    </row>
    <row r="1146" spans="2:6">
      <c r="E1146" s="1199">
        <v>431</v>
      </c>
      <c r="F1146" s="1200" t="s">
        <v>2792</v>
      </c>
    </row>
    <row r="1147" spans="2:6">
      <c r="E1147" s="1199"/>
      <c r="F1147" s="1198" t="s">
        <v>2791</v>
      </c>
    </row>
    <row r="1148" spans="2:6">
      <c r="E1148" s="1199">
        <v>432</v>
      </c>
      <c r="F1148" s="1200" t="s">
        <v>2790</v>
      </c>
    </row>
    <row r="1149" spans="2:6">
      <c r="E1149" s="1199"/>
      <c r="F1149" s="1198" t="s">
        <v>2789</v>
      </c>
    </row>
    <row r="1150" spans="2:6">
      <c r="E1150" s="1199">
        <v>433</v>
      </c>
      <c r="F1150" s="1200" t="s">
        <v>2788</v>
      </c>
    </row>
    <row r="1151" spans="2:6">
      <c r="E1151" s="1199"/>
      <c r="F1151" s="1198" t="s">
        <v>2787</v>
      </c>
    </row>
    <row r="1152" spans="2:6">
      <c r="E1152" s="1199">
        <v>439</v>
      </c>
      <c r="F1152" s="1200" t="s">
        <v>2786</v>
      </c>
    </row>
    <row r="1153" spans="2:6">
      <c r="E1153" s="1199"/>
      <c r="F1153" s="1198" t="s">
        <v>2785</v>
      </c>
    </row>
    <row r="1154" spans="2:6">
      <c r="E1154" s="1199"/>
      <c r="F1154" s="1198" t="s">
        <v>2784</v>
      </c>
    </row>
    <row r="1155" spans="2:6" ht="15">
      <c r="B1155" s="1211"/>
      <c r="C1155" s="1204" t="s">
        <v>1806</v>
      </c>
      <c r="D1155" s="1203">
        <v>44</v>
      </c>
      <c r="E1155" s="1202"/>
      <c r="F1155" s="1201" t="s">
        <v>2783</v>
      </c>
    </row>
    <row r="1156" spans="2:6" ht="15">
      <c r="E1156" s="1199"/>
      <c r="F1156" s="1205" t="s">
        <v>2704</v>
      </c>
    </row>
    <row r="1157" spans="2:6">
      <c r="E1157" s="1199">
        <v>440</v>
      </c>
      <c r="F1157" s="1200" t="s">
        <v>2782</v>
      </c>
    </row>
    <row r="1158" spans="2:6">
      <c r="E1158" s="1199"/>
      <c r="F1158" s="1198" t="s">
        <v>2781</v>
      </c>
    </row>
    <row r="1159" spans="2:6">
      <c r="E1159" s="1199"/>
      <c r="F1159" s="1198" t="s">
        <v>2780</v>
      </c>
    </row>
    <row r="1160" spans="2:6">
      <c r="E1160" s="1199">
        <v>441</v>
      </c>
      <c r="F1160" s="1200" t="s">
        <v>2779</v>
      </c>
    </row>
    <row r="1161" spans="2:6">
      <c r="E1161" s="1199"/>
      <c r="F1161" s="1198" t="s">
        <v>2778</v>
      </c>
    </row>
    <row r="1162" spans="2:6">
      <c r="E1162" s="1199"/>
      <c r="F1162" s="1198" t="s">
        <v>2777</v>
      </c>
    </row>
    <row r="1163" spans="2:6">
      <c r="E1163" s="1199">
        <v>442</v>
      </c>
      <c r="F1163" s="1200" t="s">
        <v>2776</v>
      </c>
    </row>
    <row r="1164" spans="2:6">
      <c r="E1164" s="1199"/>
      <c r="F1164" s="1198" t="s">
        <v>2775</v>
      </c>
    </row>
    <row r="1165" spans="2:6">
      <c r="E1165" s="1199">
        <v>443</v>
      </c>
      <c r="F1165" s="1200" t="s">
        <v>2774</v>
      </c>
    </row>
    <row r="1166" spans="2:6">
      <c r="E1166" s="1199"/>
      <c r="F1166" s="1198" t="s">
        <v>2773</v>
      </c>
    </row>
    <row r="1167" spans="2:6">
      <c r="E1167" s="1199">
        <v>444</v>
      </c>
      <c r="F1167" s="1200" t="s">
        <v>2772</v>
      </c>
    </row>
    <row r="1168" spans="2:6">
      <c r="E1168" s="1199"/>
      <c r="F1168" s="1198" t="s">
        <v>2771</v>
      </c>
    </row>
    <row r="1169" spans="3:6">
      <c r="E1169" s="1199">
        <v>449</v>
      </c>
      <c r="F1169" s="1200" t="s">
        <v>2770</v>
      </c>
    </row>
    <row r="1170" spans="3:6">
      <c r="E1170" s="1199"/>
      <c r="F1170" s="1198" t="s">
        <v>2769</v>
      </c>
    </row>
    <row r="1171" spans="3:6" ht="14.25">
      <c r="C1171" s="1204" t="s">
        <v>1806</v>
      </c>
      <c r="D1171" s="1203">
        <v>45</v>
      </c>
      <c r="E1171" s="1202"/>
      <c r="F1171" s="1201" t="s">
        <v>2768</v>
      </c>
    </row>
    <row r="1172" spans="3:6" ht="15">
      <c r="E1172" s="1199"/>
      <c r="F1172" s="1205" t="s">
        <v>2767</v>
      </c>
    </row>
    <row r="1173" spans="3:6">
      <c r="E1173" s="1199">
        <v>450</v>
      </c>
      <c r="F1173" s="1200" t="s">
        <v>2766</v>
      </c>
    </row>
    <row r="1174" spans="3:6">
      <c r="E1174" s="1199"/>
      <c r="F1174" s="1198" t="s">
        <v>2765</v>
      </c>
    </row>
    <row r="1175" spans="3:6">
      <c r="E1175" s="1199"/>
      <c r="F1175" s="1198" t="s">
        <v>2764</v>
      </c>
    </row>
    <row r="1176" spans="3:6">
      <c r="E1176" s="1199">
        <v>451</v>
      </c>
      <c r="F1176" s="1200" t="s">
        <v>2763</v>
      </c>
    </row>
    <row r="1177" spans="3:6">
      <c r="E1177" s="1199"/>
      <c r="F1177" s="1198" t="s">
        <v>2762</v>
      </c>
    </row>
    <row r="1178" spans="3:6">
      <c r="E1178" s="1199"/>
      <c r="F1178" s="1198" t="s">
        <v>2761</v>
      </c>
    </row>
    <row r="1179" spans="3:6">
      <c r="E1179" s="1199">
        <v>452</v>
      </c>
      <c r="F1179" s="1200" t="s">
        <v>2760</v>
      </c>
    </row>
    <row r="1180" spans="3:6">
      <c r="E1180" s="1199"/>
      <c r="F1180" s="1198" t="s">
        <v>2759</v>
      </c>
    </row>
    <row r="1181" spans="3:6">
      <c r="E1181" s="1199"/>
      <c r="F1181" s="1198" t="s">
        <v>2758</v>
      </c>
    </row>
    <row r="1182" spans="3:6">
      <c r="E1182" s="1199">
        <v>453</v>
      </c>
      <c r="F1182" s="1200" t="s">
        <v>2757</v>
      </c>
    </row>
    <row r="1183" spans="3:6">
      <c r="E1183" s="1199"/>
      <c r="F1183" s="1198" t="s">
        <v>2756</v>
      </c>
    </row>
    <row r="1184" spans="3:6">
      <c r="E1184" s="1199"/>
      <c r="F1184" s="1198" t="s">
        <v>2755</v>
      </c>
    </row>
    <row r="1185" spans="3:6">
      <c r="E1185" s="1199"/>
      <c r="F1185" s="1198" t="s">
        <v>2754</v>
      </c>
    </row>
    <row r="1186" spans="3:6">
      <c r="E1186" s="1199">
        <v>454</v>
      </c>
      <c r="F1186" s="1200" t="s">
        <v>2753</v>
      </c>
    </row>
    <row r="1187" spans="3:6">
      <c r="E1187" s="1199"/>
      <c r="F1187" s="1198" t="s">
        <v>2752</v>
      </c>
    </row>
    <row r="1188" spans="3:6">
      <c r="E1188" s="1199"/>
      <c r="F1188" s="1198" t="s">
        <v>2751</v>
      </c>
    </row>
    <row r="1189" spans="3:6" ht="14.25">
      <c r="C1189" s="1204" t="s">
        <v>1806</v>
      </c>
      <c r="D1189" s="1203">
        <v>46</v>
      </c>
      <c r="E1189" s="1202"/>
      <c r="F1189" s="1201" t="s">
        <v>2750</v>
      </c>
    </row>
    <row r="1190" spans="3:6" ht="15">
      <c r="E1190" s="1199"/>
      <c r="F1190" s="1205" t="s">
        <v>2704</v>
      </c>
    </row>
    <row r="1191" spans="3:6">
      <c r="E1191" s="1199">
        <v>460</v>
      </c>
      <c r="F1191" s="1200" t="s">
        <v>2749</v>
      </c>
    </row>
    <row r="1192" spans="3:6">
      <c r="E1192" s="1199"/>
      <c r="F1192" s="1198" t="s">
        <v>2748</v>
      </c>
    </row>
    <row r="1193" spans="3:6">
      <c r="E1193" s="1199"/>
      <c r="F1193" s="1198" t="s">
        <v>2747</v>
      </c>
    </row>
    <row r="1194" spans="3:6">
      <c r="E1194" s="1199">
        <v>461</v>
      </c>
      <c r="F1194" s="1200" t="s">
        <v>2746</v>
      </c>
    </row>
    <row r="1195" spans="3:6">
      <c r="E1195" s="1199"/>
      <c r="F1195" s="1198" t="s">
        <v>2745</v>
      </c>
    </row>
    <row r="1196" spans="3:6">
      <c r="E1196" s="1199">
        <v>462</v>
      </c>
      <c r="F1196" s="1200" t="s">
        <v>2744</v>
      </c>
    </row>
    <row r="1197" spans="3:6">
      <c r="E1197" s="1199"/>
      <c r="F1197" s="1198" t="s">
        <v>2743</v>
      </c>
    </row>
    <row r="1198" spans="3:6" ht="14.25">
      <c r="C1198" s="1204" t="s">
        <v>1806</v>
      </c>
      <c r="D1198" s="1203">
        <v>47</v>
      </c>
      <c r="E1198" s="1202"/>
      <c r="F1198" s="1201" t="s">
        <v>2742</v>
      </c>
    </row>
    <row r="1199" spans="3:6" ht="15">
      <c r="E1199" s="1199"/>
      <c r="F1199" s="1205" t="s">
        <v>2704</v>
      </c>
    </row>
    <row r="1200" spans="3:6">
      <c r="E1200" s="1199">
        <v>470</v>
      </c>
      <c r="F1200" s="1200" t="s">
        <v>2741</v>
      </c>
    </row>
    <row r="1201" spans="3:6">
      <c r="E1201" s="1199"/>
      <c r="F1201" s="1198" t="s">
        <v>2740</v>
      </c>
    </row>
    <row r="1202" spans="3:6">
      <c r="E1202" s="1199"/>
      <c r="F1202" s="1198" t="s">
        <v>2739</v>
      </c>
    </row>
    <row r="1203" spans="3:6">
      <c r="E1203" s="1199">
        <v>471</v>
      </c>
      <c r="F1203" s="1200" t="s">
        <v>2738</v>
      </c>
    </row>
    <row r="1204" spans="3:6">
      <c r="E1204" s="1199"/>
      <c r="F1204" s="1198" t="s">
        <v>2737</v>
      </c>
    </row>
    <row r="1205" spans="3:6">
      <c r="E1205" s="1199">
        <v>472</v>
      </c>
      <c r="F1205" s="1200" t="s">
        <v>2736</v>
      </c>
    </row>
    <row r="1206" spans="3:6">
      <c r="E1206" s="1199"/>
      <c r="F1206" s="1198" t="s">
        <v>2735</v>
      </c>
    </row>
    <row r="1207" spans="3:6" ht="14.25">
      <c r="C1207" s="1204" t="s">
        <v>1806</v>
      </c>
      <c r="D1207" s="1203">
        <v>48</v>
      </c>
      <c r="E1207" s="1202"/>
      <c r="F1207" s="1201" t="s">
        <v>2734</v>
      </c>
    </row>
    <row r="1208" spans="3:6" ht="15">
      <c r="E1208" s="1199"/>
      <c r="F1208" s="1205" t="s">
        <v>2733</v>
      </c>
    </row>
    <row r="1209" spans="3:6">
      <c r="E1209" s="1199">
        <v>480</v>
      </c>
      <c r="F1209" s="1200" t="s">
        <v>2732</v>
      </c>
    </row>
    <row r="1210" spans="3:6">
      <c r="E1210" s="1199"/>
      <c r="F1210" s="1198" t="s">
        <v>2731</v>
      </c>
    </row>
    <row r="1211" spans="3:6">
      <c r="E1211" s="1199"/>
      <c r="F1211" s="1198" t="s">
        <v>2730</v>
      </c>
    </row>
    <row r="1212" spans="3:6">
      <c r="E1212" s="1199">
        <v>481</v>
      </c>
      <c r="F1212" s="1200" t="s">
        <v>2729</v>
      </c>
    </row>
    <row r="1213" spans="3:6">
      <c r="E1213" s="1199"/>
      <c r="F1213" s="1198" t="s">
        <v>2728</v>
      </c>
    </row>
    <row r="1214" spans="3:6">
      <c r="E1214" s="1199">
        <v>482</v>
      </c>
      <c r="F1214" s="1200" t="s">
        <v>2727</v>
      </c>
    </row>
    <row r="1215" spans="3:6">
      <c r="E1215" s="1199"/>
      <c r="F1215" s="1198" t="s">
        <v>2726</v>
      </c>
    </row>
    <row r="1216" spans="3:6">
      <c r="E1216" s="1199"/>
      <c r="F1216" s="1198" t="s">
        <v>2725</v>
      </c>
    </row>
    <row r="1217" spans="3:6">
      <c r="E1217" s="1199">
        <v>483</v>
      </c>
      <c r="F1217" s="1200" t="s">
        <v>2724</v>
      </c>
    </row>
    <row r="1218" spans="3:6">
      <c r="E1218" s="1199"/>
      <c r="F1218" s="1198" t="s">
        <v>2723</v>
      </c>
    </row>
    <row r="1219" spans="3:6">
      <c r="E1219" s="1199">
        <v>484</v>
      </c>
      <c r="F1219" s="1200" t="s">
        <v>2722</v>
      </c>
    </row>
    <row r="1220" spans="3:6">
      <c r="E1220" s="1199"/>
      <c r="F1220" s="1198" t="s">
        <v>2721</v>
      </c>
    </row>
    <row r="1221" spans="3:6">
      <c r="E1221" s="1199"/>
      <c r="F1221" s="1198" t="s">
        <v>2720</v>
      </c>
    </row>
    <row r="1222" spans="3:6">
      <c r="E1222" s="1199">
        <v>485</v>
      </c>
      <c r="F1222" s="1200" t="s">
        <v>2719</v>
      </c>
    </row>
    <row r="1223" spans="3:6">
      <c r="E1223" s="1199"/>
      <c r="F1223" s="1198" t="s">
        <v>2718</v>
      </c>
    </row>
    <row r="1224" spans="3:6">
      <c r="E1224" s="1199"/>
      <c r="F1224" s="1198" t="s">
        <v>2717</v>
      </c>
    </row>
    <row r="1225" spans="3:6">
      <c r="E1225" s="1199"/>
      <c r="F1225" s="1198" t="s">
        <v>2716</v>
      </c>
    </row>
    <row r="1226" spans="3:6">
      <c r="E1226" s="1199"/>
      <c r="F1226" s="1198" t="s">
        <v>2715</v>
      </c>
    </row>
    <row r="1227" spans="3:6">
      <c r="E1227" s="1199"/>
      <c r="F1227" s="1198" t="s">
        <v>2714</v>
      </c>
    </row>
    <row r="1228" spans="3:6">
      <c r="E1228" s="1199"/>
      <c r="F1228" s="1198" t="s">
        <v>2713</v>
      </c>
    </row>
    <row r="1229" spans="3:6">
      <c r="E1229" s="1199">
        <v>489</v>
      </c>
      <c r="F1229" s="1200" t="s">
        <v>2712</v>
      </c>
    </row>
    <row r="1230" spans="3:6">
      <c r="E1230" s="1199"/>
      <c r="F1230" s="1198" t="s">
        <v>2711</v>
      </c>
    </row>
    <row r="1231" spans="3:6">
      <c r="E1231" s="1199"/>
      <c r="F1231" s="1198" t="s">
        <v>2710</v>
      </c>
    </row>
    <row r="1232" spans="3:6" ht="14.25">
      <c r="C1232" s="1204" t="s">
        <v>1806</v>
      </c>
      <c r="D1232" s="1203">
        <v>49</v>
      </c>
      <c r="E1232" s="1202"/>
      <c r="F1232" s="1201" t="s">
        <v>2707</v>
      </c>
    </row>
    <row r="1233" spans="2:6" ht="15">
      <c r="B1233" s="1205"/>
      <c r="E1233" s="1199"/>
      <c r="F1233" s="1205"/>
    </row>
    <row r="1234" spans="2:6">
      <c r="E1234" s="1199">
        <v>490</v>
      </c>
      <c r="F1234" s="1200" t="s">
        <v>2709</v>
      </c>
    </row>
    <row r="1235" spans="2:6">
      <c r="E1235" s="1199"/>
      <c r="F1235" s="1198" t="s">
        <v>2708</v>
      </c>
    </row>
    <row r="1236" spans="2:6">
      <c r="E1236" s="1199">
        <v>491</v>
      </c>
      <c r="F1236" s="1200" t="s">
        <v>2707</v>
      </c>
    </row>
    <row r="1237" spans="2:6">
      <c r="E1237" s="1199"/>
      <c r="F1237" s="1198" t="s">
        <v>2706</v>
      </c>
    </row>
    <row r="1238" spans="2:6">
      <c r="E1238" s="1199"/>
      <c r="F1238" s="1200"/>
    </row>
    <row r="1239" spans="2:6">
      <c r="E1239" s="1199"/>
      <c r="F1239" s="1200"/>
    </row>
    <row r="1240" spans="2:6" ht="17.25" thickBot="1">
      <c r="B1240" s="1210" t="s">
        <v>2705</v>
      </c>
      <c r="E1240" s="1199"/>
      <c r="F1240" s="1200"/>
    </row>
    <row r="1241" spans="2:6" ht="15">
      <c r="C1241" s="1208" t="s">
        <v>2704</v>
      </c>
      <c r="D1241" s="1207"/>
      <c r="E1241" s="1202"/>
      <c r="F1241" s="1200"/>
    </row>
    <row r="1242" spans="2:6" ht="14.25">
      <c r="C1242" s="1204" t="s">
        <v>1806</v>
      </c>
      <c r="D1242" s="1203">
        <v>50</v>
      </c>
      <c r="E1242" s="1202"/>
      <c r="F1242" s="1201" t="s">
        <v>2699</v>
      </c>
    </row>
    <row r="1243" spans="2:6">
      <c r="E1243" s="1199">
        <v>500</v>
      </c>
      <c r="F1243" s="1200" t="s">
        <v>2703</v>
      </c>
    </row>
    <row r="1244" spans="2:6">
      <c r="E1244" s="1199"/>
      <c r="F1244" s="1198" t="s">
        <v>2702</v>
      </c>
    </row>
    <row r="1245" spans="2:6">
      <c r="E1245" s="1199"/>
      <c r="F1245" s="1198" t="s">
        <v>2701</v>
      </c>
    </row>
    <row r="1246" spans="2:6">
      <c r="E1246" s="1199"/>
      <c r="F1246" s="1198" t="s">
        <v>2700</v>
      </c>
    </row>
    <row r="1247" spans="2:6">
      <c r="E1247" s="1199">
        <v>501</v>
      </c>
      <c r="F1247" s="1200" t="s">
        <v>2699</v>
      </c>
    </row>
    <row r="1248" spans="2:6">
      <c r="E1248" s="1199"/>
      <c r="F1248" s="1198" t="s">
        <v>2698</v>
      </c>
    </row>
    <row r="1249" spans="3:6">
      <c r="E1249" s="1199"/>
      <c r="F1249" s="1198" t="s">
        <v>2697</v>
      </c>
    </row>
    <row r="1250" spans="3:6" ht="14.25">
      <c r="C1250" s="1204" t="s">
        <v>1806</v>
      </c>
      <c r="D1250" s="1203">
        <v>51</v>
      </c>
      <c r="E1250" s="1202"/>
      <c r="F1250" s="1201" t="s">
        <v>2696</v>
      </c>
    </row>
    <row r="1251" spans="3:6">
      <c r="E1251" s="1199">
        <v>510</v>
      </c>
      <c r="F1251" s="1200" t="s">
        <v>2695</v>
      </c>
    </row>
    <row r="1252" spans="3:6">
      <c r="E1252" s="1199"/>
      <c r="F1252" s="1198" t="s">
        <v>2694</v>
      </c>
    </row>
    <row r="1253" spans="3:6">
      <c r="E1253" s="1199"/>
      <c r="F1253" s="1198" t="s">
        <v>2693</v>
      </c>
    </row>
    <row r="1254" spans="3:6">
      <c r="E1254" s="1199"/>
      <c r="F1254" s="1198" t="s">
        <v>2692</v>
      </c>
    </row>
    <row r="1255" spans="3:6">
      <c r="E1255" s="1199">
        <v>511</v>
      </c>
      <c r="F1255" s="1200" t="s">
        <v>2691</v>
      </c>
    </row>
    <row r="1256" spans="3:6">
      <c r="E1256" s="1199"/>
      <c r="F1256" s="1198" t="s">
        <v>2690</v>
      </c>
    </row>
    <row r="1257" spans="3:6">
      <c r="E1257" s="1199"/>
      <c r="F1257" s="1198" t="s">
        <v>2689</v>
      </c>
    </row>
    <row r="1258" spans="3:6">
      <c r="E1258" s="1199"/>
      <c r="F1258" s="1198" t="s">
        <v>2688</v>
      </c>
    </row>
    <row r="1259" spans="3:6">
      <c r="E1259" s="1199">
        <v>512</v>
      </c>
      <c r="F1259" s="1200" t="s">
        <v>2687</v>
      </c>
    </row>
    <row r="1260" spans="3:6">
      <c r="E1260" s="1199"/>
      <c r="F1260" s="1198" t="s">
        <v>2686</v>
      </c>
    </row>
    <row r="1261" spans="3:6">
      <c r="E1261" s="1199"/>
      <c r="F1261" s="1198" t="s">
        <v>2685</v>
      </c>
    </row>
    <row r="1262" spans="3:6">
      <c r="E1262" s="1199"/>
      <c r="F1262" s="1198" t="s">
        <v>2684</v>
      </c>
    </row>
    <row r="1263" spans="3:6">
      <c r="E1263" s="1199"/>
      <c r="F1263" s="1198" t="s">
        <v>2683</v>
      </c>
    </row>
    <row r="1264" spans="3:6">
      <c r="E1264" s="1199">
        <v>513</v>
      </c>
      <c r="F1264" s="1200" t="s">
        <v>2682</v>
      </c>
    </row>
    <row r="1265" spans="3:6">
      <c r="E1265" s="1199"/>
      <c r="F1265" s="1198" t="s">
        <v>2681</v>
      </c>
    </row>
    <row r="1266" spans="3:6">
      <c r="E1266" s="1199"/>
      <c r="F1266" s="1198" t="s">
        <v>2680</v>
      </c>
    </row>
    <row r="1267" spans="3:6">
      <c r="E1267" s="1199"/>
      <c r="F1267" s="1198" t="s">
        <v>2679</v>
      </c>
    </row>
    <row r="1268" spans="3:6">
      <c r="E1268" s="1199"/>
      <c r="F1268" s="1198" t="s">
        <v>2678</v>
      </c>
    </row>
    <row r="1269" spans="3:6" ht="14.25">
      <c r="C1269" s="1204" t="s">
        <v>1806</v>
      </c>
      <c r="D1269" s="1203">
        <v>52</v>
      </c>
      <c r="E1269" s="1202"/>
      <c r="F1269" s="1201" t="s">
        <v>2677</v>
      </c>
    </row>
    <row r="1270" spans="3:6">
      <c r="E1270" s="1199">
        <v>520</v>
      </c>
      <c r="F1270" s="1200" t="s">
        <v>2676</v>
      </c>
    </row>
    <row r="1271" spans="3:6">
      <c r="E1271" s="1199"/>
      <c r="F1271" s="1198" t="s">
        <v>2675</v>
      </c>
    </row>
    <row r="1272" spans="3:6">
      <c r="E1272" s="1199"/>
      <c r="F1272" s="1198" t="s">
        <v>2674</v>
      </c>
    </row>
    <row r="1273" spans="3:6">
      <c r="E1273" s="1199"/>
      <c r="F1273" s="1198" t="s">
        <v>2673</v>
      </c>
    </row>
    <row r="1274" spans="3:6">
      <c r="E1274" s="1199">
        <v>521</v>
      </c>
      <c r="F1274" s="1200" t="s">
        <v>2672</v>
      </c>
    </row>
    <row r="1275" spans="3:6">
      <c r="E1275" s="1199"/>
      <c r="F1275" s="1198" t="s">
        <v>2671</v>
      </c>
    </row>
    <row r="1276" spans="3:6">
      <c r="E1276" s="1199"/>
      <c r="F1276" s="1198" t="s">
        <v>2670</v>
      </c>
    </row>
    <row r="1277" spans="3:6">
      <c r="E1277" s="1199"/>
      <c r="F1277" s="1198" t="s">
        <v>2669</v>
      </c>
    </row>
    <row r="1278" spans="3:6">
      <c r="E1278" s="1199"/>
      <c r="F1278" s="1198" t="s">
        <v>2668</v>
      </c>
    </row>
    <row r="1279" spans="3:6">
      <c r="E1279" s="1199"/>
      <c r="F1279" s="1198" t="s">
        <v>2667</v>
      </c>
    </row>
    <row r="1280" spans="3:6">
      <c r="E1280" s="1199"/>
      <c r="F1280" s="1198" t="s">
        <v>2666</v>
      </c>
    </row>
    <row r="1281" spans="3:6">
      <c r="E1281" s="1199"/>
      <c r="F1281" s="1198" t="s">
        <v>2665</v>
      </c>
    </row>
    <row r="1282" spans="3:6">
      <c r="E1282" s="1199">
        <v>522</v>
      </c>
      <c r="F1282" s="1200" t="s">
        <v>2664</v>
      </c>
    </row>
    <row r="1283" spans="3:6">
      <c r="E1283" s="1199"/>
      <c r="F1283" s="1198" t="s">
        <v>2663</v>
      </c>
    </row>
    <row r="1284" spans="3:6">
      <c r="E1284" s="1199"/>
      <c r="F1284" s="1198" t="s">
        <v>2662</v>
      </c>
    </row>
    <row r="1285" spans="3:6">
      <c r="E1285" s="1199"/>
      <c r="F1285" s="1198" t="s">
        <v>2661</v>
      </c>
    </row>
    <row r="1286" spans="3:6">
      <c r="E1286" s="1199"/>
      <c r="F1286" s="1198" t="s">
        <v>2660</v>
      </c>
    </row>
    <row r="1287" spans="3:6">
      <c r="E1287" s="1199"/>
      <c r="F1287" s="1198" t="s">
        <v>2659</v>
      </c>
    </row>
    <row r="1288" spans="3:6">
      <c r="E1288" s="1199"/>
      <c r="F1288" s="1198" t="s">
        <v>2658</v>
      </c>
    </row>
    <row r="1289" spans="3:6">
      <c r="E1289" s="1199"/>
      <c r="F1289" s="1198" t="s">
        <v>2657</v>
      </c>
    </row>
    <row r="1290" spans="3:6">
      <c r="E1290" s="1199"/>
      <c r="F1290" s="1198" t="s">
        <v>2656</v>
      </c>
    </row>
    <row r="1291" spans="3:6" ht="14.25">
      <c r="C1291" s="1204" t="s">
        <v>1806</v>
      </c>
      <c r="D1291" s="1203">
        <v>53</v>
      </c>
      <c r="E1291" s="1202"/>
      <c r="F1291" s="1201" t="s">
        <v>2655</v>
      </c>
    </row>
    <row r="1292" spans="3:6">
      <c r="E1292" s="1199">
        <v>530</v>
      </c>
      <c r="F1292" s="1200" t="s">
        <v>2654</v>
      </c>
    </row>
    <row r="1293" spans="3:6">
      <c r="E1293" s="1199"/>
      <c r="F1293" s="1198" t="s">
        <v>2653</v>
      </c>
    </row>
    <row r="1294" spans="3:6">
      <c r="E1294" s="1199"/>
      <c r="F1294" s="1198" t="s">
        <v>2652</v>
      </c>
    </row>
    <row r="1295" spans="3:6">
      <c r="E1295" s="1199"/>
      <c r="F1295" s="1198" t="s">
        <v>2651</v>
      </c>
    </row>
    <row r="1296" spans="3:6">
      <c r="E1296" s="1199">
        <v>531</v>
      </c>
      <c r="F1296" s="1200" t="s">
        <v>2650</v>
      </c>
    </row>
    <row r="1297" spans="5:6">
      <c r="E1297" s="1199"/>
      <c r="F1297" s="1198" t="s">
        <v>2649</v>
      </c>
    </row>
    <row r="1298" spans="5:6">
      <c r="E1298" s="1199"/>
      <c r="F1298" s="1198" t="s">
        <v>2648</v>
      </c>
    </row>
    <row r="1299" spans="5:6">
      <c r="E1299" s="1199"/>
      <c r="F1299" s="1198" t="s">
        <v>2647</v>
      </c>
    </row>
    <row r="1300" spans="5:6">
      <c r="E1300" s="1199"/>
      <c r="F1300" s="1198" t="s">
        <v>2646</v>
      </c>
    </row>
    <row r="1301" spans="5:6">
      <c r="E1301" s="1199"/>
      <c r="F1301" s="1198" t="s">
        <v>2645</v>
      </c>
    </row>
    <row r="1302" spans="5:6">
      <c r="E1302" s="1199">
        <v>532</v>
      </c>
      <c r="F1302" s="1200" t="s">
        <v>2644</v>
      </c>
    </row>
    <row r="1303" spans="5:6">
      <c r="E1303" s="1199"/>
      <c r="F1303" s="1198" t="s">
        <v>2643</v>
      </c>
    </row>
    <row r="1304" spans="5:6">
      <c r="E1304" s="1199"/>
      <c r="F1304" s="1198" t="s">
        <v>2642</v>
      </c>
    </row>
    <row r="1305" spans="5:6">
      <c r="E1305" s="1199"/>
      <c r="F1305" s="1198" t="s">
        <v>2641</v>
      </c>
    </row>
    <row r="1306" spans="5:6">
      <c r="E1306" s="1199">
        <v>533</v>
      </c>
      <c r="F1306" s="1200" t="s">
        <v>2640</v>
      </c>
    </row>
    <row r="1307" spans="5:6">
      <c r="E1307" s="1199"/>
      <c r="F1307" s="1198" t="s">
        <v>2639</v>
      </c>
    </row>
    <row r="1308" spans="5:6">
      <c r="E1308" s="1199"/>
      <c r="F1308" s="1198" t="s">
        <v>2638</v>
      </c>
    </row>
    <row r="1309" spans="5:6">
      <c r="E1309" s="1199">
        <v>534</v>
      </c>
      <c r="F1309" s="1200" t="s">
        <v>2637</v>
      </c>
    </row>
    <row r="1310" spans="5:6">
      <c r="E1310" s="1199"/>
      <c r="F1310" s="1198" t="s">
        <v>2636</v>
      </c>
    </row>
    <row r="1311" spans="5:6">
      <c r="E1311" s="1199"/>
      <c r="F1311" s="1198" t="s">
        <v>2635</v>
      </c>
    </row>
    <row r="1312" spans="5:6">
      <c r="E1312" s="1199"/>
      <c r="F1312" s="1198" t="s">
        <v>2634</v>
      </c>
    </row>
    <row r="1313" spans="3:6">
      <c r="E1313" s="1199">
        <v>535</v>
      </c>
      <c r="F1313" s="1200" t="s">
        <v>2633</v>
      </c>
    </row>
    <row r="1314" spans="3:6">
      <c r="E1314" s="1199"/>
      <c r="F1314" s="1198" t="s">
        <v>2632</v>
      </c>
    </row>
    <row r="1315" spans="3:6">
      <c r="E1315" s="1199"/>
      <c r="F1315" s="1198" t="s">
        <v>2631</v>
      </c>
    </row>
    <row r="1316" spans="3:6">
      <c r="E1316" s="1199">
        <v>536</v>
      </c>
      <c r="F1316" s="1200" t="s">
        <v>2630</v>
      </c>
    </row>
    <row r="1317" spans="3:6">
      <c r="E1317" s="1199"/>
      <c r="F1317" s="1198" t="s">
        <v>2629</v>
      </c>
    </row>
    <row r="1318" spans="3:6">
      <c r="E1318" s="1199"/>
      <c r="F1318" s="1198" t="s">
        <v>2628</v>
      </c>
    </row>
    <row r="1319" spans="3:6">
      <c r="E1319" s="1199"/>
      <c r="F1319" s="1198" t="s">
        <v>2627</v>
      </c>
    </row>
    <row r="1320" spans="3:6">
      <c r="E1320" s="1199"/>
      <c r="F1320" s="1198" t="s">
        <v>2626</v>
      </c>
    </row>
    <row r="1321" spans="3:6">
      <c r="E1321" s="1199"/>
      <c r="F1321" s="1198" t="s">
        <v>2625</v>
      </c>
    </row>
    <row r="1322" spans="3:6" ht="14.25">
      <c r="C1322" s="1204" t="s">
        <v>1806</v>
      </c>
      <c r="D1322" s="1203">
        <v>54</v>
      </c>
      <c r="E1322" s="1202"/>
      <c r="F1322" s="1201" t="s">
        <v>2624</v>
      </c>
    </row>
    <row r="1323" spans="3:6">
      <c r="E1323" s="1199">
        <v>540</v>
      </c>
      <c r="F1323" s="1200" t="s">
        <v>2623</v>
      </c>
    </row>
    <row r="1324" spans="3:6">
      <c r="E1324" s="1199"/>
      <c r="F1324" s="1198" t="s">
        <v>2622</v>
      </c>
    </row>
    <row r="1325" spans="3:6">
      <c r="E1325" s="1199"/>
      <c r="F1325" s="1198" t="s">
        <v>2621</v>
      </c>
    </row>
    <row r="1326" spans="3:6">
      <c r="E1326" s="1199"/>
      <c r="F1326" s="1198" t="s">
        <v>2620</v>
      </c>
    </row>
    <row r="1327" spans="3:6">
      <c r="E1327" s="1199">
        <v>541</v>
      </c>
      <c r="F1327" s="1200" t="s">
        <v>2619</v>
      </c>
    </row>
    <row r="1328" spans="3:6">
      <c r="E1328" s="1199"/>
      <c r="F1328" s="1198" t="s">
        <v>2618</v>
      </c>
    </row>
    <row r="1329" spans="3:6">
      <c r="E1329" s="1199"/>
      <c r="F1329" s="1198" t="s">
        <v>2617</v>
      </c>
    </row>
    <row r="1330" spans="3:6">
      <c r="E1330" s="1199"/>
      <c r="F1330" s="1198" t="s">
        <v>2616</v>
      </c>
    </row>
    <row r="1331" spans="3:6">
      <c r="E1331" s="1199"/>
      <c r="F1331" s="1198" t="s">
        <v>2615</v>
      </c>
    </row>
    <row r="1332" spans="3:6">
      <c r="E1332" s="1199"/>
      <c r="F1332" s="1198" t="s">
        <v>2614</v>
      </c>
    </row>
    <row r="1333" spans="3:6">
      <c r="E1333" s="1199">
        <v>542</v>
      </c>
      <c r="F1333" s="1200" t="s">
        <v>2613</v>
      </c>
    </row>
    <row r="1334" spans="3:6">
      <c r="E1334" s="1199"/>
      <c r="F1334" s="1198" t="s">
        <v>2612</v>
      </c>
    </row>
    <row r="1335" spans="3:6">
      <c r="E1335" s="1199"/>
      <c r="F1335" s="1198" t="s">
        <v>2611</v>
      </c>
    </row>
    <row r="1336" spans="3:6">
      <c r="E1336" s="1199"/>
      <c r="F1336" s="1198" t="s">
        <v>2610</v>
      </c>
    </row>
    <row r="1337" spans="3:6">
      <c r="E1337" s="1199">
        <v>543</v>
      </c>
      <c r="F1337" s="1200" t="s">
        <v>2609</v>
      </c>
    </row>
    <row r="1338" spans="3:6">
      <c r="E1338" s="1199"/>
      <c r="F1338" s="1198" t="s">
        <v>2608</v>
      </c>
    </row>
    <row r="1339" spans="3:6">
      <c r="E1339" s="1199"/>
      <c r="F1339" s="1198" t="s">
        <v>2607</v>
      </c>
    </row>
    <row r="1340" spans="3:6">
      <c r="E1340" s="1199">
        <v>549</v>
      </c>
      <c r="F1340" s="1200" t="s">
        <v>2606</v>
      </c>
    </row>
    <row r="1341" spans="3:6">
      <c r="E1341" s="1199"/>
      <c r="F1341" s="1198" t="s">
        <v>2605</v>
      </c>
    </row>
    <row r="1342" spans="3:6">
      <c r="E1342" s="1199"/>
      <c r="F1342" s="1198" t="s">
        <v>2604</v>
      </c>
    </row>
    <row r="1343" spans="3:6">
      <c r="E1343" s="1199"/>
      <c r="F1343" s="1198" t="s">
        <v>2603</v>
      </c>
    </row>
    <row r="1344" spans="3:6" ht="14.25">
      <c r="C1344" s="1204" t="s">
        <v>1806</v>
      </c>
      <c r="D1344" s="1203">
        <v>55</v>
      </c>
      <c r="E1344" s="1202"/>
      <c r="F1344" s="1201" t="s">
        <v>2602</v>
      </c>
    </row>
    <row r="1345" spans="5:6">
      <c r="E1345" s="1199">
        <v>550</v>
      </c>
      <c r="F1345" s="1200" t="s">
        <v>2601</v>
      </c>
    </row>
    <row r="1346" spans="5:6">
      <c r="E1346" s="1199"/>
      <c r="F1346" s="1198" t="s">
        <v>2600</v>
      </c>
    </row>
    <row r="1347" spans="5:6">
      <c r="E1347" s="1199"/>
      <c r="F1347" s="1198" t="s">
        <v>2599</v>
      </c>
    </row>
    <row r="1348" spans="5:6">
      <c r="E1348" s="1199"/>
      <c r="F1348" s="1198" t="s">
        <v>2598</v>
      </c>
    </row>
    <row r="1349" spans="5:6">
      <c r="E1349" s="1199">
        <v>551</v>
      </c>
      <c r="F1349" s="1200" t="s">
        <v>2597</v>
      </c>
    </row>
    <row r="1350" spans="5:6">
      <c r="E1350" s="1199"/>
      <c r="F1350" s="1198" t="s">
        <v>2596</v>
      </c>
    </row>
    <row r="1351" spans="5:6">
      <c r="E1351" s="1199"/>
      <c r="F1351" s="1198" t="s">
        <v>2595</v>
      </c>
    </row>
    <row r="1352" spans="5:6">
      <c r="E1352" s="1199"/>
      <c r="F1352" s="1198" t="s">
        <v>2594</v>
      </c>
    </row>
    <row r="1353" spans="5:6">
      <c r="E1353" s="1199"/>
      <c r="F1353" s="1198" t="s">
        <v>2593</v>
      </c>
    </row>
    <row r="1354" spans="5:6">
      <c r="E1354" s="1199"/>
      <c r="F1354" s="1198" t="s">
        <v>2592</v>
      </c>
    </row>
    <row r="1355" spans="5:6">
      <c r="E1355" s="1199"/>
      <c r="F1355" s="1198" t="s">
        <v>2591</v>
      </c>
    </row>
    <row r="1356" spans="5:6">
      <c r="E1356" s="1199">
        <v>552</v>
      </c>
      <c r="F1356" s="1200" t="s">
        <v>2590</v>
      </c>
    </row>
    <row r="1357" spans="5:6">
      <c r="E1357" s="1199"/>
      <c r="F1357" s="1198" t="s">
        <v>2589</v>
      </c>
    </row>
    <row r="1358" spans="5:6">
      <c r="E1358" s="1199"/>
      <c r="F1358" s="1198" t="s">
        <v>2588</v>
      </c>
    </row>
    <row r="1359" spans="5:6">
      <c r="E1359" s="1199"/>
      <c r="F1359" s="1198" t="s">
        <v>2587</v>
      </c>
    </row>
    <row r="1360" spans="5:6">
      <c r="E1360" s="1199"/>
      <c r="F1360" s="1198" t="s">
        <v>2586</v>
      </c>
    </row>
    <row r="1361" spans="3:6">
      <c r="E1361" s="1199">
        <v>553</v>
      </c>
      <c r="F1361" s="1200" t="s">
        <v>2585</v>
      </c>
    </row>
    <row r="1362" spans="3:6">
      <c r="E1362" s="1199"/>
      <c r="F1362" s="1198" t="s">
        <v>2584</v>
      </c>
    </row>
    <row r="1363" spans="3:6">
      <c r="E1363" s="1199"/>
      <c r="F1363" s="1198" t="s">
        <v>2583</v>
      </c>
    </row>
    <row r="1364" spans="3:6">
      <c r="E1364" s="1199">
        <v>559</v>
      </c>
      <c r="F1364" s="1200" t="s">
        <v>2582</v>
      </c>
    </row>
    <row r="1365" spans="3:6">
      <c r="E1365" s="1199"/>
      <c r="F1365" s="1198" t="s">
        <v>2581</v>
      </c>
    </row>
    <row r="1366" spans="3:6">
      <c r="E1366" s="1199"/>
      <c r="F1366" s="1198" t="s">
        <v>2580</v>
      </c>
    </row>
    <row r="1367" spans="3:6">
      <c r="E1367" s="1199"/>
      <c r="F1367" s="1198" t="s">
        <v>2579</v>
      </c>
    </row>
    <row r="1368" spans="3:6">
      <c r="E1368" s="1199"/>
      <c r="F1368" s="1198" t="s">
        <v>2578</v>
      </c>
    </row>
    <row r="1369" spans="3:6">
      <c r="E1369" s="1199"/>
      <c r="F1369" s="1198" t="s">
        <v>2577</v>
      </c>
    </row>
    <row r="1370" spans="3:6">
      <c r="E1370" s="1199"/>
      <c r="F1370" s="1198" t="s">
        <v>2576</v>
      </c>
    </row>
    <row r="1371" spans="3:6">
      <c r="E1371" s="1199"/>
      <c r="F1371" s="1198" t="s">
        <v>2575</v>
      </c>
    </row>
    <row r="1372" spans="3:6">
      <c r="E1372" s="1199"/>
      <c r="F1372" s="1198" t="s">
        <v>2574</v>
      </c>
    </row>
    <row r="1373" spans="3:6">
      <c r="E1373" s="1199"/>
      <c r="F1373" s="1198" t="s">
        <v>2573</v>
      </c>
    </row>
    <row r="1374" spans="3:6" ht="14.25">
      <c r="C1374" s="1204" t="s">
        <v>1806</v>
      </c>
      <c r="D1374" s="1203">
        <v>56</v>
      </c>
      <c r="E1374" s="1202"/>
      <c r="F1374" s="1201" t="s">
        <v>2572</v>
      </c>
    </row>
    <row r="1375" spans="3:6">
      <c r="E1375" s="1199">
        <v>560</v>
      </c>
      <c r="F1375" s="1200" t="s">
        <v>2571</v>
      </c>
    </row>
    <row r="1376" spans="3:6">
      <c r="E1376" s="1199"/>
      <c r="F1376" s="1198" t="s">
        <v>2570</v>
      </c>
    </row>
    <row r="1377" spans="3:6">
      <c r="E1377" s="1199"/>
      <c r="F1377" s="1198" t="s">
        <v>2569</v>
      </c>
    </row>
    <row r="1378" spans="3:6">
      <c r="E1378" s="1199"/>
      <c r="F1378" s="1198" t="s">
        <v>2568</v>
      </c>
    </row>
    <row r="1379" spans="3:6">
      <c r="E1379" s="1199">
        <v>561</v>
      </c>
      <c r="F1379" s="1200" t="s">
        <v>2567</v>
      </c>
    </row>
    <row r="1380" spans="3:6">
      <c r="E1380" s="1199"/>
      <c r="F1380" s="1198" t="s">
        <v>2566</v>
      </c>
    </row>
    <row r="1381" spans="3:6">
      <c r="E1381" s="1199">
        <v>569</v>
      </c>
      <c r="F1381" s="1200" t="s">
        <v>2565</v>
      </c>
    </row>
    <row r="1382" spans="3:6">
      <c r="E1382" s="1199"/>
      <c r="F1382" s="1198" t="s">
        <v>2564</v>
      </c>
    </row>
    <row r="1383" spans="3:6" ht="14.25">
      <c r="C1383" s="1204" t="s">
        <v>1806</v>
      </c>
      <c r="D1383" s="1203">
        <v>57</v>
      </c>
      <c r="E1383" s="1202"/>
      <c r="F1383" s="1201" t="s">
        <v>2563</v>
      </c>
    </row>
    <row r="1384" spans="3:6">
      <c r="E1384" s="1199">
        <v>570</v>
      </c>
      <c r="F1384" s="1200" t="s">
        <v>2562</v>
      </c>
    </row>
    <row r="1385" spans="3:6">
      <c r="E1385" s="1199"/>
      <c r="F1385" s="1198" t="s">
        <v>2561</v>
      </c>
    </row>
    <row r="1386" spans="3:6">
      <c r="E1386" s="1199"/>
      <c r="F1386" s="1198" t="s">
        <v>2560</v>
      </c>
    </row>
    <row r="1387" spans="3:6">
      <c r="E1387" s="1199"/>
      <c r="F1387" s="1198" t="s">
        <v>2559</v>
      </c>
    </row>
    <row r="1388" spans="3:6">
      <c r="E1388" s="1199">
        <v>571</v>
      </c>
      <c r="F1388" s="1200" t="s">
        <v>2558</v>
      </c>
    </row>
    <row r="1389" spans="3:6">
      <c r="E1389" s="1199"/>
      <c r="F1389" s="1198" t="s">
        <v>2557</v>
      </c>
    </row>
    <row r="1390" spans="3:6">
      <c r="E1390" s="1199"/>
      <c r="F1390" s="1198" t="s">
        <v>2556</v>
      </c>
    </row>
    <row r="1391" spans="3:6">
      <c r="E1391" s="1199">
        <v>572</v>
      </c>
      <c r="F1391" s="1200" t="s">
        <v>2555</v>
      </c>
    </row>
    <row r="1392" spans="3:6">
      <c r="E1392" s="1199"/>
      <c r="F1392" s="1198" t="s">
        <v>2554</v>
      </c>
    </row>
    <row r="1393" spans="3:6">
      <c r="E1393" s="1199">
        <v>573</v>
      </c>
      <c r="F1393" s="1200" t="s">
        <v>2553</v>
      </c>
    </row>
    <row r="1394" spans="3:6">
      <c r="E1394" s="1199"/>
      <c r="F1394" s="1198" t="s">
        <v>2552</v>
      </c>
    </row>
    <row r="1395" spans="3:6">
      <c r="E1395" s="1199"/>
      <c r="F1395" s="1198" t="s">
        <v>2551</v>
      </c>
    </row>
    <row r="1396" spans="3:6">
      <c r="E1396" s="1199">
        <v>574</v>
      </c>
      <c r="F1396" s="1200" t="s">
        <v>2550</v>
      </c>
    </row>
    <row r="1397" spans="3:6">
      <c r="E1397" s="1199"/>
      <c r="F1397" s="1198" t="s">
        <v>2549</v>
      </c>
    </row>
    <row r="1398" spans="3:6">
      <c r="E1398" s="1199"/>
      <c r="F1398" s="1198" t="s">
        <v>2548</v>
      </c>
    </row>
    <row r="1399" spans="3:6">
      <c r="E1399" s="1199">
        <v>579</v>
      </c>
      <c r="F1399" s="1200" t="s">
        <v>2547</v>
      </c>
    </row>
    <row r="1400" spans="3:6">
      <c r="E1400" s="1199"/>
      <c r="F1400" s="1198" t="s">
        <v>2546</v>
      </c>
    </row>
    <row r="1401" spans="3:6">
      <c r="E1401" s="1199"/>
      <c r="F1401" s="1198" t="s">
        <v>2545</v>
      </c>
    </row>
    <row r="1402" spans="3:6">
      <c r="E1402" s="1199"/>
      <c r="F1402" s="1198" t="s">
        <v>2544</v>
      </c>
    </row>
    <row r="1403" spans="3:6">
      <c r="E1403" s="1199"/>
      <c r="F1403" s="1198" t="s">
        <v>2543</v>
      </c>
    </row>
    <row r="1404" spans="3:6" ht="14.25">
      <c r="C1404" s="1204" t="s">
        <v>1806</v>
      </c>
      <c r="D1404" s="1203">
        <v>58</v>
      </c>
      <c r="E1404" s="1202"/>
      <c r="F1404" s="1201" t="s">
        <v>2542</v>
      </c>
    </row>
    <row r="1405" spans="3:6">
      <c r="E1405" s="1199">
        <v>580</v>
      </c>
      <c r="F1405" s="1200" t="s">
        <v>2541</v>
      </c>
    </row>
    <row r="1406" spans="3:6">
      <c r="E1406" s="1199"/>
      <c r="F1406" s="1198" t="s">
        <v>2540</v>
      </c>
    </row>
    <row r="1407" spans="3:6">
      <c r="E1407" s="1199"/>
      <c r="F1407" s="1198" t="s">
        <v>2539</v>
      </c>
    </row>
    <row r="1408" spans="3:6">
      <c r="E1408" s="1199"/>
      <c r="F1408" s="1198" t="s">
        <v>2538</v>
      </c>
    </row>
    <row r="1409" spans="5:6">
      <c r="E1409" s="1199">
        <v>581</v>
      </c>
      <c r="F1409" s="1200" t="s">
        <v>2537</v>
      </c>
    </row>
    <row r="1410" spans="5:6">
      <c r="E1410" s="1199"/>
      <c r="F1410" s="1198" t="s">
        <v>2536</v>
      </c>
    </row>
    <row r="1411" spans="5:6">
      <c r="E1411" s="1199">
        <v>582</v>
      </c>
      <c r="F1411" s="1200" t="s">
        <v>2535</v>
      </c>
    </row>
    <row r="1412" spans="5:6">
      <c r="E1412" s="1199"/>
      <c r="F1412" s="1198" t="s">
        <v>2534</v>
      </c>
    </row>
    <row r="1413" spans="5:6">
      <c r="E1413" s="1199"/>
      <c r="F1413" s="1198" t="s">
        <v>2533</v>
      </c>
    </row>
    <row r="1414" spans="5:6">
      <c r="E1414" s="1199">
        <v>583</v>
      </c>
      <c r="F1414" s="1200" t="s">
        <v>2532</v>
      </c>
    </row>
    <row r="1415" spans="5:6">
      <c r="E1415" s="1199"/>
      <c r="F1415" s="1198" t="s">
        <v>2531</v>
      </c>
    </row>
    <row r="1416" spans="5:6">
      <c r="E1416" s="1199"/>
      <c r="F1416" s="1198" t="s">
        <v>2530</v>
      </c>
    </row>
    <row r="1417" spans="5:6">
      <c r="E1417" s="1199">
        <v>584</v>
      </c>
      <c r="F1417" s="1200" t="s">
        <v>2529</v>
      </c>
    </row>
    <row r="1418" spans="5:6">
      <c r="E1418" s="1199"/>
      <c r="F1418" s="1198" t="s">
        <v>2528</v>
      </c>
    </row>
    <row r="1419" spans="5:6">
      <c r="E1419" s="1199">
        <v>585</v>
      </c>
      <c r="F1419" s="1200" t="s">
        <v>2527</v>
      </c>
    </row>
    <row r="1420" spans="5:6">
      <c r="E1420" s="1199"/>
      <c r="F1420" s="1198" t="s">
        <v>2526</v>
      </c>
    </row>
    <row r="1421" spans="5:6">
      <c r="E1421" s="1199">
        <v>586</v>
      </c>
      <c r="F1421" s="1200" t="s">
        <v>2525</v>
      </c>
    </row>
    <row r="1422" spans="5:6">
      <c r="E1422" s="1199"/>
      <c r="F1422" s="1198" t="s">
        <v>2524</v>
      </c>
    </row>
    <row r="1423" spans="5:6">
      <c r="E1423" s="1199"/>
      <c r="F1423" s="1198" t="s">
        <v>2523</v>
      </c>
    </row>
    <row r="1424" spans="5:6">
      <c r="E1424" s="1199"/>
      <c r="F1424" s="1198" t="s">
        <v>2522</v>
      </c>
    </row>
    <row r="1425" spans="3:6">
      <c r="E1425" s="1199"/>
      <c r="F1425" s="1198" t="s">
        <v>2521</v>
      </c>
    </row>
    <row r="1426" spans="3:6">
      <c r="E1426" s="1199">
        <v>589</v>
      </c>
      <c r="F1426" s="1200" t="s">
        <v>2520</v>
      </c>
    </row>
    <row r="1427" spans="3:6">
      <c r="E1427" s="1199"/>
      <c r="F1427" s="1198" t="s">
        <v>2519</v>
      </c>
    </row>
    <row r="1428" spans="3:6">
      <c r="E1428" s="1199"/>
      <c r="F1428" s="1198" t="s">
        <v>2518</v>
      </c>
    </row>
    <row r="1429" spans="3:6">
      <c r="E1429" s="1199"/>
      <c r="F1429" s="1198" t="s">
        <v>2517</v>
      </c>
    </row>
    <row r="1430" spans="3:6">
      <c r="E1430" s="1199"/>
      <c r="F1430" s="1198" t="s">
        <v>2516</v>
      </c>
    </row>
    <row r="1431" spans="3:6">
      <c r="E1431" s="1199"/>
      <c r="F1431" s="1198" t="s">
        <v>2515</v>
      </c>
    </row>
    <row r="1432" spans="3:6">
      <c r="E1432" s="1199"/>
      <c r="F1432" s="1198" t="s">
        <v>2514</v>
      </c>
    </row>
    <row r="1433" spans="3:6">
      <c r="E1433" s="1199"/>
      <c r="F1433" s="1198" t="s">
        <v>2513</v>
      </c>
    </row>
    <row r="1434" spans="3:6">
      <c r="E1434" s="1199"/>
      <c r="F1434" s="1198" t="s">
        <v>2512</v>
      </c>
    </row>
    <row r="1435" spans="3:6">
      <c r="E1435" s="1199"/>
      <c r="F1435" s="1198" t="s">
        <v>2511</v>
      </c>
    </row>
    <row r="1436" spans="3:6" ht="14.25">
      <c r="C1436" s="1204" t="s">
        <v>1806</v>
      </c>
      <c r="D1436" s="1203">
        <v>59</v>
      </c>
      <c r="E1436" s="1202"/>
      <c r="F1436" s="1201" t="s">
        <v>2510</v>
      </c>
    </row>
    <row r="1437" spans="3:6">
      <c r="E1437" s="1199">
        <v>590</v>
      </c>
      <c r="F1437" s="1200" t="s">
        <v>2509</v>
      </c>
    </row>
    <row r="1438" spans="3:6">
      <c r="E1438" s="1199"/>
      <c r="F1438" s="1198" t="s">
        <v>2508</v>
      </c>
    </row>
    <row r="1439" spans="3:6">
      <c r="E1439" s="1199"/>
      <c r="F1439" s="1198" t="s">
        <v>2507</v>
      </c>
    </row>
    <row r="1440" spans="3:6">
      <c r="E1440" s="1199"/>
      <c r="F1440" s="1198" t="s">
        <v>2506</v>
      </c>
    </row>
    <row r="1441" spans="3:6">
      <c r="E1441" s="1199">
        <v>591</v>
      </c>
      <c r="F1441" s="1200" t="s">
        <v>2505</v>
      </c>
    </row>
    <row r="1442" spans="3:6">
      <c r="E1442" s="1199"/>
      <c r="F1442" s="1198" t="s">
        <v>2504</v>
      </c>
    </row>
    <row r="1443" spans="3:6">
      <c r="E1443" s="1199"/>
      <c r="F1443" s="1198" t="s">
        <v>2503</v>
      </c>
    </row>
    <row r="1444" spans="3:6">
      <c r="E1444" s="1199"/>
      <c r="F1444" s="1198" t="s">
        <v>2502</v>
      </c>
    </row>
    <row r="1445" spans="3:6">
      <c r="E1445" s="1199"/>
      <c r="F1445" s="1198" t="s">
        <v>2501</v>
      </c>
    </row>
    <row r="1446" spans="3:6">
      <c r="E1446" s="1199">
        <v>592</v>
      </c>
      <c r="F1446" s="1200" t="s">
        <v>2500</v>
      </c>
    </row>
    <row r="1447" spans="3:6">
      <c r="E1447" s="1199"/>
      <c r="F1447" s="1198" t="s">
        <v>2499</v>
      </c>
    </row>
    <row r="1448" spans="3:6">
      <c r="E1448" s="1199">
        <v>593</v>
      </c>
      <c r="F1448" s="1200" t="s">
        <v>2498</v>
      </c>
    </row>
    <row r="1449" spans="3:6">
      <c r="E1449" s="1199"/>
      <c r="F1449" s="1198" t="s">
        <v>2497</v>
      </c>
    </row>
    <row r="1450" spans="3:6">
      <c r="E1450" s="1199"/>
      <c r="F1450" s="1198" t="s">
        <v>2496</v>
      </c>
    </row>
    <row r="1451" spans="3:6">
      <c r="E1451" s="1199"/>
      <c r="F1451" s="1198" t="s">
        <v>2495</v>
      </c>
    </row>
    <row r="1452" spans="3:6">
      <c r="E1452" s="1199"/>
      <c r="F1452" s="1198" t="s">
        <v>2494</v>
      </c>
    </row>
    <row r="1453" spans="3:6" ht="14.25">
      <c r="C1453" s="1204" t="s">
        <v>1806</v>
      </c>
      <c r="D1453" s="1203">
        <v>60</v>
      </c>
      <c r="E1453" s="1202"/>
      <c r="F1453" s="1201" t="s">
        <v>2493</v>
      </c>
    </row>
    <row r="1454" spans="3:6">
      <c r="E1454" s="1199">
        <v>600</v>
      </c>
      <c r="F1454" s="1200" t="s">
        <v>2492</v>
      </c>
    </row>
    <row r="1455" spans="3:6">
      <c r="E1455" s="1199"/>
      <c r="F1455" s="1198" t="s">
        <v>2491</v>
      </c>
    </row>
    <row r="1456" spans="3:6">
      <c r="E1456" s="1199"/>
      <c r="F1456" s="1198" t="s">
        <v>2490</v>
      </c>
    </row>
    <row r="1457" spans="5:6">
      <c r="E1457" s="1199"/>
      <c r="F1457" s="1198" t="s">
        <v>2489</v>
      </c>
    </row>
    <row r="1458" spans="5:6">
      <c r="E1458" s="1199">
        <v>601</v>
      </c>
      <c r="F1458" s="1200" t="s">
        <v>2488</v>
      </c>
    </row>
    <row r="1459" spans="5:6">
      <c r="E1459" s="1199"/>
      <c r="F1459" s="1198" t="s">
        <v>2487</v>
      </c>
    </row>
    <row r="1460" spans="5:6">
      <c r="E1460" s="1199"/>
      <c r="F1460" s="1198" t="s">
        <v>2486</v>
      </c>
    </row>
    <row r="1461" spans="5:6">
      <c r="E1461" s="1199"/>
      <c r="F1461" s="1198" t="s">
        <v>2485</v>
      </c>
    </row>
    <row r="1462" spans="5:6">
      <c r="E1462" s="1199"/>
      <c r="F1462" s="1198" t="s">
        <v>2484</v>
      </c>
    </row>
    <row r="1463" spans="5:6">
      <c r="E1463" s="1199">
        <v>602</v>
      </c>
      <c r="F1463" s="1200" t="s">
        <v>2483</v>
      </c>
    </row>
    <row r="1464" spans="5:6">
      <c r="E1464" s="1199"/>
      <c r="F1464" s="1198" t="s">
        <v>2482</v>
      </c>
    </row>
    <row r="1465" spans="5:6">
      <c r="E1465" s="1199"/>
      <c r="F1465" s="1198" t="s">
        <v>2481</v>
      </c>
    </row>
    <row r="1466" spans="5:6">
      <c r="E1466" s="1199"/>
      <c r="F1466" s="1198" t="s">
        <v>2480</v>
      </c>
    </row>
    <row r="1467" spans="5:6">
      <c r="E1467" s="1199"/>
      <c r="F1467" s="1198" t="s">
        <v>2479</v>
      </c>
    </row>
    <row r="1468" spans="5:6">
      <c r="E1468" s="1199">
        <v>603</v>
      </c>
      <c r="F1468" s="1200" t="s">
        <v>2478</v>
      </c>
    </row>
    <row r="1469" spans="5:6">
      <c r="E1469" s="1199"/>
      <c r="F1469" s="1198" t="s">
        <v>2477</v>
      </c>
    </row>
    <row r="1470" spans="5:6">
      <c r="E1470" s="1199"/>
      <c r="F1470" s="1198" t="s">
        <v>2476</v>
      </c>
    </row>
    <row r="1471" spans="5:6">
      <c r="E1471" s="1199"/>
      <c r="F1471" s="1198" t="s">
        <v>2475</v>
      </c>
    </row>
    <row r="1472" spans="5:6">
      <c r="E1472" s="1199"/>
      <c r="F1472" s="1198" t="s">
        <v>2474</v>
      </c>
    </row>
    <row r="1473" spans="5:6">
      <c r="E1473" s="1199">
        <v>604</v>
      </c>
      <c r="F1473" s="1200" t="s">
        <v>2473</v>
      </c>
    </row>
    <row r="1474" spans="5:6">
      <c r="E1474" s="1199"/>
      <c r="F1474" s="1198" t="s">
        <v>2472</v>
      </c>
    </row>
    <row r="1475" spans="5:6">
      <c r="E1475" s="1199"/>
      <c r="F1475" s="1198" t="s">
        <v>2471</v>
      </c>
    </row>
    <row r="1476" spans="5:6">
      <c r="E1476" s="1199"/>
      <c r="F1476" s="1198" t="s">
        <v>2470</v>
      </c>
    </row>
    <row r="1477" spans="5:6">
      <c r="E1477" s="1199">
        <v>605</v>
      </c>
      <c r="F1477" s="1200" t="s">
        <v>2469</v>
      </c>
    </row>
    <row r="1478" spans="5:6">
      <c r="E1478" s="1199"/>
      <c r="F1478" s="1198" t="s">
        <v>2468</v>
      </c>
    </row>
    <row r="1479" spans="5:6">
      <c r="E1479" s="1199"/>
      <c r="F1479" s="1198" t="s">
        <v>2467</v>
      </c>
    </row>
    <row r="1480" spans="5:6">
      <c r="E1480" s="1199">
        <v>606</v>
      </c>
      <c r="F1480" s="1200" t="s">
        <v>2466</v>
      </c>
    </row>
    <row r="1481" spans="5:6">
      <c r="E1481" s="1199"/>
      <c r="F1481" s="1198" t="s">
        <v>2465</v>
      </c>
    </row>
    <row r="1482" spans="5:6">
      <c r="E1482" s="1199"/>
      <c r="F1482" s="1198" t="s">
        <v>2464</v>
      </c>
    </row>
    <row r="1483" spans="5:6">
      <c r="E1483" s="1199"/>
      <c r="F1483" s="1198" t="s">
        <v>2463</v>
      </c>
    </row>
    <row r="1484" spans="5:6">
      <c r="E1484" s="1199"/>
      <c r="F1484" s="1198" t="s">
        <v>2462</v>
      </c>
    </row>
    <row r="1485" spans="5:6">
      <c r="E1485" s="1199">
        <v>607</v>
      </c>
      <c r="F1485" s="1200" t="s">
        <v>2461</v>
      </c>
    </row>
    <row r="1486" spans="5:6">
      <c r="E1486" s="1199"/>
      <c r="F1486" s="1198" t="s">
        <v>2460</v>
      </c>
    </row>
    <row r="1487" spans="5:6">
      <c r="E1487" s="1199"/>
      <c r="F1487" s="1198" t="s">
        <v>2459</v>
      </c>
    </row>
    <row r="1488" spans="5:6">
      <c r="E1488" s="1199"/>
      <c r="F1488" s="1198" t="s">
        <v>2458</v>
      </c>
    </row>
    <row r="1489" spans="3:6">
      <c r="E1489" s="1199">
        <v>608</v>
      </c>
      <c r="F1489" s="1200" t="s">
        <v>2457</v>
      </c>
    </row>
    <row r="1490" spans="3:6">
      <c r="E1490" s="1199"/>
      <c r="F1490" s="1198" t="s">
        <v>2456</v>
      </c>
    </row>
    <row r="1491" spans="3:6">
      <c r="E1491" s="1199"/>
      <c r="F1491" s="1198" t="s">
        <v>2455</v>
      </c>
    </row>
    <row r="1492" spans="3:6">
      <c r="E1492" s="1199">
        <v>609</v>
      </c>
      <c r="F1492" s="1200" t="s">
        <v>2454</v>
      </c>
    </row>
    <row r="1493" spans="3:6">
      <c r="E1493" s="1199"/>
      <c r="F1493" s="1198" t="s">
        <v>2453</v>
      </c>
    </row>
    <row r="1494" spans="3:6">
      <c r="E1494" s="1199"/>
      <c r="F1494" s="1198" t="s">
        <v>2452</v>
      </c>
    </row>
    <row r="1495" spans="3:6">
      <c r="E1495" s="1199"/>
      <c r="F1495" s="1198" t="s">
        <v>2451</v>
      </c>
    </row>
    <row r="1496" spans="3:6">
      <c r="E1496" s="1199"/>
      <c r="F1496" s="1198" t="s">
        <v>2450</v>
      </c>
    </row>
    <row r="1497" spans="3:6">
      <c r="E1497" s="1199"/>
      <c r="F1497" s="1198" t="s">
        <v>2449</v>
      </c>
    </row>
    <row r="1498" spans="3:6">
      <c r="E1498" s="1199"/>
      <c r="F1498" s="1198" t="s">
        <v>2448</v>
      </c>
    </row>
    <row r="1499" spans="3:6">
      <c r="E1499" s="1199"/>
      <c r="F1499" s="1198" t="s">
        <v>2447</v>
      </c>
    </row>
    <row r="1500" spans="3:6">
      <c r="E1500" s="1199"/>
      <c r="F1500" s="1198" t="s">
        <v>2446</v>
      </c>
    </row>
    <row r="1501" spans="3:6">
      <c r="E1501" s="1199"/>
      <c r="F1501" s="1198" t="s">
        <v>2445</v>
      </c>
    </row>
    <row r="1502" spans="3:6" ht="14.25">
      <c r="C1502" s="1204" t="s">
        <v>1806</v>
      </c>
      <c r="D1502" s="1203">
        <v>61</v>
      </c>
      <c r="E1502" s="1202"/>
      <c r="F1502" s="1201" t="s">
        <v>2444</v>
      </c>
    </row>
    <row r="1503" spans="3:6">
      <c r="E1503" s="1199">
        <v>610</v>
      </c>
      <c r="F1503" s="1200" t="s">
        <v>2443</v>
      </c>
    </row>
    <row r="1504" spans="3:6">
      <c r="E1504" s="1199"/>
      <c r="F1504" s="1198" t="s">
        <v>2442</v>
      </c>
    </row>
    <row r="1505" spans="2:6">
      <c r="E1505" s="1199"/>
      <c r="F1505" s="1198" t="s">
        <v>2441</v>
      </c>
    </row>
    <row r="1506" spans="2:6">
      <c r="E1506" s="1199"/>
      <c r="F1506" s="1198" t="s">
        <v>2440</v>
      </c>
    </row>
    <row r="1507" spans="2:6">
      <c r="E1507" s="1199">
        <v>611</v>
      </c>
      <c r="F1507" s="1200" t="s">
        <v>2439</v>
      </c>
    </row>
    <row r="1508" spans="2:6">
      <c r="E1508" s="1199"/>
      <c r="F1508" s="1198" t="s">
        <v>2438</v>
      </c>
    </row>
    <row r="1509" spans="2:6">
      <c r="E1509" s="1199"/>
      <c r="F1509" s="1198" t="s">
        <v>2437</v>
      </c>
    </row>
    <row r="1510" spans="2:6">
      <c r="E1510" s="1199"/>
      <c r="F1510" s="1198" t="s">
        <v>2436</v>
      </c>
    </row>
    <row r="1511" spans="2:6">
      <c r="E1511" s="1199"/>
      <c r="F1511" s="1198" t="s">
        <v>2435</v>
      </c>
    </row>
    <row r="1512" spans="2:6">
      <c r="E1512" s="1199"/>
      <c r="F1512" s="1198" t="s">
        <v>2434</v>
      </c>
    </row>
    <row r="1513" spans="2:6">
      <c r="E1513" s="1199">
        <v>612</v>
      </c>
      <c r="F1513" s="1200" t="s">
        <v>2433</v>
      </c>
    </row>
    <row r="1514" spans="2:6">
      <c r="E1514" s="1199"/>
      <c r="F1514" s="1198" t="s">
        <v>2432</v>
      </c>
    </row>
    <row r="1515" spans="2:6">
      <c r="E1515" s="1199">
        <v>619</v>
      </c>
      <c r="F1515" s="1200" t="s">
        <v>2431</v>
      </c>
    </row>
    <row r="1516" spans="2:6">
      <c r="E1516" s="1199"/>
      <c r="F1516" s="1198" t="s">
        <v>2430</v>
      </c>
    </row>
    <row r="1517" spans="2:6">
      <c r="E1517" s="1199"/>
      <c r="F1517" s="1200"/>
    </row>
    <row r="1518" spans="2:6">
      <c r="E1518" s="1199"/>
      <c r="F1518" s="1200"/>
    </row>
    <row r="1519" spans="2:6" ht="17.25" thickBot="1">
      <c r="B1519" s="1209" t="s">
        <v>2429</v>
      </c>
      <c r="E1519" s="1199"/>
      <c r="F1519" s="1200"/>
    </row>
    <row r="1520" spans="2:6" ht="15">
      <c r="C1520" s="1208"/>
      <c r="D1520" s="1207"/>
      <c r="E1520" s="1206"/>
      <c r="F1520" s="1205"/>
    </row>
    <row r="1521" spans="3:6" ht="14.25">
      <c r="C1521" s="1204" t="s">
        <v>1806</v>
      </c>
      <c r="D1521" s="1203">
        <v>62</v>
      </c>
      <c r="E1521" s="1202"/>
      <c r="F1521" s="1201" t="s">
        <v>2428</v>
      </c>
    </row>
    <row r="1522" spans="3:6">
      <c r="E1522" s="1199">
        <v>620</v>
      </c>
      <c r="F1522" s="1200" t="s">
        <v>2427</v>
      </c>
    </row>
    <row r="1523" spans="3:6">
      <c r="E1523" s="1199"/>
      <c r="F1523" s="1198" t="s">
        <v>2426</v>
      </c>
    </row>
    <row r="1524" spans="3:6">
      <c r="E1524" s="1199"/>
      <c r="F1524" s="1198" t="s">
        <v>2425</v>
      </c>
    </row>
    <row r="1525" spans="3:6">
      <c r="E1525" s="1199">
        <v>621</v>
      </c>
      <c r="F1525" s="1200" t="s">
        <v>2424</v>
      </c>
    </row>
    <row r="1526" spans="3:6">
      <c r="E1526" s="1199"/>
      <c r="F1526" s="1198" t="s">
        <v>2423</v>
      </c>
    </row>
    <row r="1527" spans="3:6">
      <c r="E1527" s="1199">
        <v>622</v>
      </c>
      <c r="F1527" s="1200" t="s">
        <v>2422</v>
      </c>
    </row>
    <row r="1528" spans="3:6">
      <c r="E1528" s="1199"/>
      <c r="F1528" s="1198" t="s">
        <v>2421</v>
      </c>
    </row>
    <row r="1529" spans="3:6">
      <c r="E1529" s="1199"/>
      <c r="F1529" s="1198" t="s">
        <v>2420</v>
      </c>
    </row>
    <row r="1530" spans="3:6">
      <c r="E1530" s="1199"/>
      <c r="F1530" s="1198" t="s">
        <v>2419</v>
      </c>
    </row>
    <row r="1531" spans="3:6">
      <c r="E1531" s="1199"/>
      <c r="F1531" s="1198" t="s">
        <v>2418</v>
      </c>
    </row>
    <row r="1532" spans="3:6" ht="14.25">
      <c r="C1532" s="1204" t="s">
        <v>1806</v>
      </c>
      <c r="D1532" s="1203">
        <v>63</v>
      </c>
      <c r="E1532" s="1202"/>
      <c r="F1532" s="1201" t="s">
        <v>2417</v>
      </c>
    </row>
    <row r="1533" spans="3:6">
      <c r="E1533" s="1199">
        <v>630</v>
      </c>
      <c r="F1533" s="1200" t="s">
        <v>2416</v>
      </c>
    </row>
    <row r="1534" spans="3:6">
      <c r="E1534" s="1199"/>
      <c r="F1534" s="1198" t="s">
        <v>2415</v>
      </c>
    </row>
    <row r="1535" spans="3:6">
      <c r="E1535" s="1199"/>
      <c r="F1535" s="1198" t="s">
        <v>2414</v>
      </c>
    </row>
    <row r="1536" spans="3:6">
      <c r="E1536" s="1199">
        <v>631</v>
      </c>
      <c r="F1536" s="1200" t="s">
        <v>2413</v>
      </c>
    </row>
    <row r="1537" spans="3:6">
      <c r="E1537" s="1199"/>
      <c r="F1537" s="1198" t="s">
        <v>2412</v>
      </c>
    </row>
    <row r="1538" spans="3:6">
      <c r="E1538" s="1199"/>
      <c r="F1538" s="1198" t="s">
        <v>2411</v>
      </c>
    </row>
    <row r="1539" spans="3:6">
      <c r="E1539" s="1199"/>
      <c r="F1539" s="1198" t="s">
        <v>2410</v>
      </c>
    </row>
    <row r="1540" spans="3:6">
      <c r="E1540" s="1199"/>
      <c r="F1540" s="1198" t="s">
        <v>2409</v>
      </c>
    </row>
    <row r="1541" spans="3:6">
      <c r="E1541" s="1199">
        <v>632</v>
      </c>
      <c r="F1541" s="1200" t="s">
        <v>2408</v>
      </c>
    </row>
    <row r="1542" spans="3:6">
      <c r="E1542" s="1199"/>
      <c r="F1542" s="1198" t="s">
        <v>2407</v>
      </c>
    </row>
    <row r="1543" spans="3:6">
      <c r="E1543" s="1199"/>
      <c r="F1543" s="1198" t="s">
        <v>2406</v>
      </c>
    </row>
    <row r="1544" spans="3:6">
      <c r="E1544" s="1199"/>
      <c r="F1544" s="1198" t="s">
        <v>2405</v>
      </c>
    </row>
    <row r="1545" spans="3:6">
      <c r="E1545" s="1199"/>
      <c r="F1545" s="1198" t="s">
        <v>2404</v>
      </c>
    </row>
    <row r="1546" spans="3:6">
      <c r="E1546" s="1199"/>
      <c r="F1546" s="1198" t="s">
        <v>2403</v>
      </c>
    </row>
    <row r="1547" spans="3:6" ht="14.25">
      <c r="C1547" s="1204" t="s">
        <v>1806</v>
      </c>
      <c r="D1547" s="1203">
        <v>64</v>
      </c>
      <c r="E1547" s="1202"/>
      <c r="F1547" s="1201" t="s">
        <v>2402</v>
      </c>
    </row>
    <row r="1548" spans="3:6">
      <c r="E1548" s="1199">
        <v>640</v>
      </c>
      <c r="F1548" s="1200" t="s">
        <v>2401</v>
      </c>
    </row>
    <row r="1549" spans="3:6">
      <c r="E1549" s="1199"/>
      <c r="F1549" s="1198" t="s">
        <v>2400</v>
      </c>
    </row>
    <row r="1550" spans="3:6">
      <c r="E1550" s="1199"/>
      <c r="F1550" s="1198" t="s">
        <v>2399</v>
      </c>
    </row>
    <row r="1551" spans="3:6">
      <c r="E1551" s="1199">
        <v>641</v>
      </c>
      <c r="F1551" s="1200" t="s">
        <v>2398</v>
      </c>
    </row>
    <row r="1552" spans="3:6">
      <c r="E1552" s="1199"/>
      <c r="F1552" s="1198" t="s">
        <v>2397</v>
      </c>
    </row>
    <row r="1553" spans="3:6">
      <c r="E1553" s="1199"/>
      <c r="F1553" s="1198" t="s">
        <v>2396</v>
      </c>
    </row>
    <row r="1554" spans="3:6">
      <c r="E1554" s="1199">
        <v>642</v>
      </c>
      <c r="F1554" s="1200" t="s">
        <v>2395</v>
      </c>
    </row>
    <row r="1555" spans="3:6">
      <c r="E1555" s="1199"/>
      <c r="F1555" s="1198" t="s">
        <v>2394</v>
      </c>
    </row>
    <row r="1556" spans="3:6">
      <c r="E1556" s="1199">
        <v>643</v>
      </c>
      <c r="F1556" s="1200" t="s">
        <v>2393</v>
      </c>
    </row>
    <row r="1557" spans="3:6">
      <c r="E1557" s="1199"/>
      <c r="F1557" s="1198" t="s">
        <v>2392</v>
      </c>
    </row>
    <row r="1558" spans="3:6">
      <c r="E1558" s="1199"/>
      <c r="F1558" s="1198" t="s">
        <v>2391</v>
      </c>
    </row>
    <row r="1559" spans="3:6">
      <c r="E1559" s="1199">
        <v>649</v>
      </c>
      <c r="F1559" s="1200" t="s">
        <v>2390</v>
      </c>
    </row>
    <row r="1560" spans="3:6">
      <c r="E1560" s="1199"/>
      <c r="F1560" s="1198" t="s">
        <v>2389</v>
      </c>
    </row>
    <row r="1561" spans="3:6">
      <c r="E1561" s="1199"/>
      <c r="F1561" s="1198" t="s">
        <v>2388</v>
      </c>
    </row>
    <row r="1562" spans="3:6">
      <c r="E1562" s="1199"/>
      <c r="F1562" s="1198" t="s">
        <v>2387</v>
      </c>
    </row>
    <row r="1563" spans="3:6">
      <c r="E1563" s="1199"/>
      <c r="F1563" s="1198" t="s">
        <v>2386</v>
      </c>
    </row>
    <row r="1564" spans="3:6" ht="14.25">
      <c r="C1564" s="1204" t="s">
        <v>1806</v>
      </c>
      <c r="D1564" s="1203">
        <v>65</v>
      </c>
      <c r="E1564" s="1202"/>
      <c r="F1564" s="1201" t="s">
        <v>2385</v>
      </c>
    </row>
    <row r="1565" spans="3:6">
      <c r="E1565" s="1199">
        <v>650</v>
      </c>
      <c r="F1565" s="1200" t="s">
        <v>2384</v>
      </c>
    </row>
    <row r="1566" spans="3:6">
      <c r="E1566" s="1199"/>
      <c r="F1566" s="1198" t="s">
        <v>2383</v>
      </c>
    </row>
    <row r="1567" spans="3:6">
      <c r="E1567" s="1199"/>
      <c r="F1567" s="1198" t="s">
        <v>2382</v>
      </c>
    </row>
    <row r="1568" spans="3:6">
      <c r="E1568" s="1199">
        <v>651</v>
      </c>
      <c r="F1568" s="1200" t="s">
        <v>2381</v>
      </c>
    </row>
    <row r="1569" spans="3:6">
      <c r="E1569" s="1199"/>
      <c r="F1569" s="1198" t="s">
        <v>2380</v>
      </c>
    </row>
    <row r="1570" spans="3:6">
      <c r="E1570" s="1199"/>
      <c r="F1570" s="1198" t="s">
        <v>2379</v>
      </c>
    </row>
    <row r="1571" spans="3:6">
      <c r="E1571" s="1199"/>
      <c r="F1571" s="1198" t="s">
        <v>2378</v>
      </c>
    </row>
    <row r="1572" spans="3:6">
      <c r="E1572" s="1199"/>
      <c r="F1572" s="1198" t="s">
        <v>2377</v>
      </c>
    </row>
    <row r="1573" spans="3:6">
      <c r="E1573" s="1199">
        <v>652</v>
      </c>
      <c r="F1573" s="1200" t="s">
        <v>2376</v>
      </c>
    </row>
    <row r="1574" spans="3:6">
      <c r="E1574" s="1199"/>
      <c r="F1574" s="1198" t="s">
        <v>2375</v>
      </c>
    </row>
    <row r="1575" spans="3:6">
      <c r="E1575" s="1199"/>
      <c r="F1575" s="1198" t="s">
        <v>2374</v>
      </c>
    </row>
    <row r="1576" spans="3:6">
      <c r="E1576" s="1199"/>
      <c r="F1576" s="1198" t="s">
        <v>2373</v>
      </c>
    </row>
    <row r="1577" spans="3:6" ht="14.25">
      <c r="C1577" s="1204" t="s">
        <v>1806</v>
      </c>
      <c r="D1577" s="1203">
        <v>66</v>
      </c>
      <c r="E1577" s="1202"/>
      <c r="F1577" s="1201" t="s">
        <v>2372</v>
      </c>
    </row>
    <row r="1578" spans="3:6">
      <c r="E1578" s="1199">
        <v>660</v>
      </c>
      <c r="F1578" s="1200" t="s">
        <v>2371</v>
      </c>
    </row>
    <row r="1579" spans="3:6">
      <c r="E1579" s="1199"/>
      <c r="F1579" s="1198" t="s">
        <v>2370</v>
      </c>
    </row>
    <row r="1580" spans="3:6">
      <c r="E1580" s="1199"/>
      <c r="F1580" s="1198" t="s">
        <v>2369</v>
      </c>
    </row>
    <row r="1581" spans="3:6">
      <c r="E1581" s="1199">
        <v>661</v>
      </c>
      <c r="F1581" s="1200" t="s">
        <v>2368</v>
      </c>
    </row>
    <row r="1582" spans="3:6">
      <c r="E1582" s="1199"/>
      <c r="F1582" s="1198" t="s">
        <v>2367</v>
      </c>
    </row>
    <row r="1583" spans="3:6">
      <c r="E1583" s="1199"/>
      <c r="F1583" s="1198" t="s">
        <v>2366</v>
      </c>
    </row>
    <row r="1584" spans="3:6">
      <c r="E1584" s="1199"/>
      <c r="F1584" s="1198" t="s">
        <v>2365</v>
      </c>
    </row>
    <row r="1585" spans="3:6">
      <c r="E1585" s="1199"/>
      <c r="F1585" s="1198" t="s">
        <v>2364</v>
      </c>
    </row>
    <row r="1586" spans="3:6">
      <c r="E1586" s="1199"/>
      <c r="F1586" s="1198" t="s">
        <v>2363</v>
      </c>
    </row>
    <row r="1587" spans="3:6">
      <c r="E1587" s="1199"/>
      <c r="F1587" s="1198" t="s">
        <v>2362</v>
      </c>
    </row>
    <row r="1588" spans="3:6">
      <c r="E1588" s="1199"/>
      <c r="F1588" s="1198" t="s">
        <v>2361</v>
      </c>
    </row>
    <row r="1589" spans="3:6">
      <c r="E1589" s="1199"/>
      <c r="F1589" s="1198" t="s">
        <v>2360</v>
      </c>
    </row>
    <row r="1590" spans="3:6">
      <c r="E1590" s="1199"/>
      <c r="F1590" s="1198" t="s">
        <v>2359</v>
      </c>
    </row>
    <row r="1591" spans="3:6">
      <c r="E1591" s="1199">
        <v>662</v>
      </c>
      <c r="F1591" s="1200" t="s">
        <v>2358</v>
      </c>
    </row>
    <row r="1592" spans="3:6">
      <c r="E1592" s="1199"/>
      <c r="F1592" s="1198" t="s">
        <v>2357</v>
      </c>
    </row>
    <row r="1593" spans="3:6">
      <c r="E1593" s="1199"/>
      <c r="F1593" s="1198" t="s">
        <v>2356</v>
      </c>
    </row>
    <row r="1594" spans="3:6">
      <c r="E1594" s="1199">
        <v>663</v>
      </c>
      <c r="F1594" s="1200" t="s">
        <v>2355</v>
      </c>
    </row>
    <row r="1595" spans="3:6">
      <c r="E1595" s="1199"/>
      <c r="F1595" s="1198" t="s">
        <v>2354</v>
      </c>
    </row>
    <row r="1596" spans="3:6">
      <c r="E1596" s="1199"/>
      <c r="F1596" s="1198" t="s">
        <v>2353</v>
      </c>
    </row>
    <row r="1597" spans="3:6">
      <c r="E1597" s="1199"/>
      <c r="F1597" s="1198" t="s">
        <v>2352</v>
      </c>
    </row>
    <row r="1598" spans="3:6" ht="14.25">
      <c r="C1598" s="1204" t="s">
        <v>1806</v>
      </c>
      <c r="D1598" s="1203">
        <v>67</v>
      </c>
      <c r="E1598" s="1202"/>
      <c r="F1598" s="1201" t="s">
        <v>2351</v>
      </c>
    </row>
    <row r="1599" spans="3:6">
      <c r="E1599" s="1199">
        <v>670</v>
      </c>
      <c r="F1599" s="1200" t="s">
        <v>2350</v>
      </c>
    </row>
    <row r="1600" spans="3:6">
      <c r="E1600" s="1199"/>
      <c r="F1600" s="1198" t="s">
        <v>2349</v>
      </c>
    </row>
    <row r="1601" spans="5:6">
      <c r="E1601" s="1199"/>
      <c r="F1601" s="1198" t="s">
        <v>2348</v>
      </c>
    </row>
    <row r="1602" spans="5:6">
      <c r="E1602" s="1199">
        <v>671</v>
      </c>
      <c r="F1602" s="1200" t="s">
        <v>2347</v>
      </c>
    </row>
    <row r="1603" spans="5:6">
      <c r="E1603" s="1199"/>
      <c r="F1603" s="1198" t="s">
        <v>2346</v>
      </c>
    </row>
    <row r="1604" spans="5:6">
      <c r="E1604" s="1199"/>
      <c r="F1604" s="1198" t="s">
        <v>2345</v>
      </c>
    </row>
    <row r="1605" spans="5:6">
      <c r="E1605" s="1199"/>
      <c r="F1605" s="1198" t="s">
        <v>2344</v>
      </c>
    </row>
    <row r="1606" spans="5:6">
      <c r="E1606" s="1199"/>
      <c r="F1606" s="1198" t="s">
        <v>2343</v>
      </c>
    </row>
    <row r="1607" spans="5:6">
      <c r="E1607" s="1199">
        <v>672</v>
      </c>
      <c r="F1607" s="1200" t="s">
        <v>2342</v>
      </c>
    </row>
    <row r="1608" spans="5:6">
      <c r="E1608" s="1199"/>
      <c r="F1608" s="1198" t="s">
        <v>2341</v>
      </c>
    </row>
    <row r="1609" spans="5:6">
      <c r="E1609" s="1199"/>
      <c r="F1609" s="1198" t="s">
        <v>2340</v>
      </c>
    </row>
    <row r="1610" spans="5:6">
      <c r="E1610" s="1199"/>
      <c r="F1610" s="1198" t="s">
        <v>2339</v>
      </c>
    </row>
    <row r="1611" spans="5:6">
      <c r="E1611" s="1199">
        <v>673</v>
      </c>
      <c r="F1611" s="1200" t="s">
        <v>2338</v>
      </c>
    </row>
    <row r="1612" spans="5:6">
      <c r="E1612" s="1199"/>
      <c r="F1612" s="1198" t="s">
        <v>2337</v>
      </c>
    </row>
    <row r="1613" spans="5:6">
      <c r="E1613" s="1199"/>
      <c r="F1613" s="1198" t="s">
        <v>2336</v>
      </c>
    </row>
    <row r="1614" spans="5:6">
      <c r="E1614" s="1199"/>
      <c r="F1614" s="1198" t="s">
        <v>2335</v>
      </c>
    </row>
    <row r="1615" spans="5:6">
      <c r="E1615" s="1199">
        <v>674</v>
      </c>
      <c r="F1615" s="1200" t="s">
        <v>2334</v>
      </c>
    </row>
    <row r="1616" spans="5:6">
      <c r="E1616" s="1199"/>
      <c r="F1616" s="1198" t="s">
        <v>2333</v>
      </c>
    </row>
    <row r="1617" spans="2:6">
      <c r="E1617" s="1199"/>
      <c r="F1617" s="1198" t="s">
        <v>2332</v>
      </c>
    </row>
    <row r="1618" spans="2:6">
      <c r="E1618" s="1199"/>
      <c r="F1618" s="1198" t="s">
        <v>2331</v>
      </c>
    </row>
    <row r="1619" spans="2:6">
      <c r="E1619" s="1199">
        <v>675</v>
      </c>
      <c r="F1619" s="1200" t="s">
        <v>2330</v>
      </c>
    </row>
    <row r="1620" spans="2:6">
      <c r="E1620" s="1199"/>
      <c r="F1620" s="1198" t="s">
        <v>2329</v>
      </c>
    </row>
    <row r="1621" spans="2:6">
      <c r="E1621" s="1199"/>
      <c r="F1621" s="1198" t="s">
        <v>2328</v>
      </c>
    </row>
    <row r="1622" spans="2:6">
      <c r="E1622" s="1199"/>
      <c r="F1622" s="1198" t="s">
        <v>2327</v>
      </c>
    </row>
    <row r="1623" spans="2:6">
      <c r="E1623" s="1199"/>
      <c r="F1623" s="1200"/>
    </row>
    <row r="1624" spans="2:6">
      <c r="E1624" s="1199"/>
      <c r="F1624" s="1200"/>
    </row>
    <row r="1625" spans="2:6" ht="17.25" thickBot="1">
      <c r="B1625" s="1209" t="s">
        <v>2326</v>
      </c>
      <c r="E1625" s="1199"/>
      <c r="F1625" s="1200"/>
    </row>
    <row r="1626" spans="2:6" ht="15">
      <c r="C1626" s="1208"/>
      <c r="D1626" s="1207"/>
      <c r="E1626" s="1206"/>
      <c r="F1626" s="1205"/>
    </row>
    <row r="1627" spans="2:6" ht="14.25">
      <c r="C1627" s="1204" t="s">
        <v>1806</v>
      </c>
      <c r="D1627" s="1203">
        <v>68</v>
      </c>
      <c r="E1627" s="1202"/>
      <c r="F1627" s="1201" t="s">
        <v>2325</v>
      </c>
    </row>
    <row r="1628" spans="2:6">
      <c r="E1628" s="1199">
        <v>680</v>
      </c>
      <c r="F1628" s="1200" t="s">
        <v>2324</v>
      </c>
    </row>
    <row r="1629" spans="2:6">
      <c r="E1629" s="1199"/>
      <c r="F1629" s="1198" t="s">
        <v>2323</v>
      </c>
    </row>
    <row r="1630" spans="2:6">
      <c r="E1630" s="1199"/>
      <c r="F1630" s="1198" t="s">
        <v>2322</v>
      </c>
    </row>
    <row r="1631" spans="2:6">
      <c r="E1631" s="1199">
        <v>681</v>
      </c>
      <c r="F1631" s="1200" t="s">
        <v>2321</v>
      </c>
    </row>
    <row r="1632" spans="2:6">
      <c r="E1632" s="1199"/>
      <c r="F1632" s="1198" t="s">
        <v>2320</v>
      </c>
    </row>
    <row r="1633" spans="3:6">
      <c r="E1633" s="1199"/>
      <c r="F1633" s="1198" t="s">
        <v>2319</v>
      </c>
    </row>
    <row r="1634" spans="3:6">
      <c r="E1634" s="1199">
        <v>682</v>
      </c>
      <c r="F1634" s="1200" t="s">
        <v>2318</v>
      </c>
    </row>
    <row r="1635" spans="3:6">
      <c r="E1635" s="1199"/>
      <c r="F1635" s="1198" t="s">
        <v>2317</v>
      </c>
    </row>
    <row r="1636" spans="3:6" ht="14.25">
      <c r="C1636" s="1204" t="s">
        <v>1806</v>
      </c>
      <c r="D1636" s="1203">
        <v>69</v>
      </c>
      <c r="E1636" s="1202"/>
      <c r="F1636" s="1201" t="s">
        <v>2316</v>
      </c>
    </row>
    <row r="1637" spans="3:6">
      <c r="E1637" s="1199">
        <v>690</v>
      </c>
      <c r="F1637" s="1200" t="s">
        <v>2315</v>
      </c>
    </row>
    <row r="1638" spans="3:6">
      <c r="E1638" s="1199"/>
      <c r="F1638" s="1198" t="s">
        <v>2314</v>
      </c>
    </row>
    <row r="1639" spans="3:6">
      <c r="E1639" s="1199"/>
      <c r="F1639" s="1198" t="s">
        <v>2313</v>
      </c>
    </row>
    <row r="1640" spans="3:6">
      <c r="E1640" s="1199">
        <v>691</v>
      </c>
      <c r="F1640" s="1200" t="s">
        <v>2312</v>
      </c>
    </row>
    <row r="1641" spans="3:6">
      <c r="E1641" s="1199"/>
      <c r="F1641" s="1198" t="s">
        <v>2311</v>
      </c>
    </row>
    <row r="1642" spans="3:6">
      <c r="E1642" s="1199"/>
      <c r="F1642" s="1198" t="s">
        <v>2310</v>
      </c>
    </row>
    <row r="1643" spans="3:6">
      <c r="E1643" s="1199"/>
      <c r="F1643" s="1198" t="s">
        <v>2309</v>
      </c>
    </row>
    <row r="1644" spans="3:6">
      <c r="E1644" s="1199">
        <v>692</v>
      </c>
      <c r="F1644" s="1200" t="s">
        <v>2308</v>
      </c>
    </row>
    <row r="1645" spans="3:6">
      <c r="E1645" s="1199"/>
      <c r="F1645" s="1198" t="s">
        <v>2307</v>
      </c>
    </row>
    <row r="1646" spans="3:6">
      <c r="E1646" s="1199"/>
      <c r="F1646" s="1198" t="s">
        <v>2306</v>
      </c>
    </row>
    <row r="1647" spans="3:6">
      <c r="E1647" s="1199">
        <v>693</v>
      </c>
      <c r="F1647" s="1200" t="s">
        <v>2305</v>
      </c>
    </row>
    <row r="1648" spans="3:6">
      <c r="E1648" s="1199"/>
      <c r="F1648" s="1198" t="s">
        <v>2304</v>
      </c>
    </row>
    <row r="1649" spans="3:6">
      <c r="E1649" s="1199">
        <v>694</v>
      </c>
      <c r="F1649" s="1200" t="s">
        <v>2303</v>
      </c>
    </row>
    <row r="1650" spans="3:6">
      <c r="E1650" s="1199"/>
      <c r="F1650" s="1198" t="s">
        <v>2302</v>
      </c>
    </row>
    <row r="1651" spans="3:6" ht="14.25">
      <c r="C1651" s="1204" t="s">
        <v>1806</v>
      </c>
      <c r="D1651" s="1203">
        <v>70</v>
      </c>
      <c r="E1651" s="1202"/>
      <c r="F1651" s="1201" t="s">
        <v>2301</v>
      </c>
    </row>
    <row r="1652" spans="3:6">
      <c r="E1652" s="1199">
        <v>700</v>
      </c>
      <c r="F1652" s="1200" t="s">
        <v>2300</v>
      </c>
    </row>
    <row r="1653" spans="3:6">
      <c r="E1653" s="1199"/>
      <c r="F1653" s="1198" t="s">
        <v>2299</v>
      </c>
    </row>
    <row r="1654" spans="3:6">
      <c r="E1654" s="1199"/>
      <c r="F1654" s="1198" t="s">
        <v>2298</v>
      </c>
    </row>
    <row r="1655" spans="3:6">
      <c r="E1655" s="1199">
        <v>701</v>
      </c>
      <c r="F1655" s="1200" t="s">
        <v>2297</v>
      </c>
    </row>
    <row r="1656" spans="3:6">
      <c r="E1656" s="1199"/>
      <c r="F1656" s="1198" t="s">
        <v>2296</v>
      </c>
    </row>
    <row r="1657" spans="3:6">
      <c r="E1657" s="1199"/>
      <c r="F1657" s="1198" t="s">
        <v>2295</v>
      </c>
    </row>
    <row r="1658" spans="3:6">
      <c r="E1658" s="1199">
        <v>702</v>
      </c>
      <c r="F1658" s="1200" t="s">
        <v>2294</v>
      </c>
    </row>
    <row r="1659" spans="3:6">
      <c r="E1659" s="1199"/>
      <c r="F1659" s="1198" t="s">
        <v>2293</v>
      </c>
    </row>
    <row r="1660" spans="3:6">
      <c r="E1660" s="1199"/>
      <c r="F1660" s="1198" t="s">
        <v>2292</v>
      </c>
    </row>
    <row r="1661" spans="3:6">
      <c r="E1661" s="1199">
        <v>703</v>
      </c>
      <c r="F1661" s="1200" t="s">
        <v>2291</v>
      </c>
    </row>
    <row r="1662" spans="3:6">
      <c r="E1662" s="1199"/>
      <c r="F1662" s="1198" t="s">
        <v>2290</v>
      </c>
    </row>
    <row r="1663" spans="3:6">
      <c r="E1663" s="1199"/>
      <c r="F1663" s="1198" t="s">
        <v>2289</v>
      </c>
    </row>
    <row r="1664" spans="3:6">
      <c r="E1664" s="1199">
        <v>704</v>
      </c>
      <c r="F1664" s="1200" t="s">
        <v>2288</v>
      </c>
    </row>
    <row r="1665" spans="2:6">
      <c r="E1665" s="1199"/>
      <c r="F1665" s="1198" t="s">
        <v>2287</v>
      </c>
    </row>
    <row r="1666" spans="2:6">
      <c r="E1666" s="1199">
        <v>705</v>
      </c>
      <c r="F1666" s="1200" t="s">
        <v>2286</v>
      </c>
    </row>
    <row r="1667" spans="2:6">
      <c r="E1667" s="1199"/>
      <c r="F1667" s="1198" t="s">
        <v>2285</v>
      </c>
    </row>
    <row r="1668" spans="2:6">
      <c r="E1668" s="1199">
        <v>709</v>
      </c>
      <c r="F1668" s="1200" t="s">
        <v>2284</v>
      </c>
    </row>
    <row r="1669" spans="2:6">
      <c r="E1669" s="1199"/>
      <c r="F1669" s="1198" t="s">
        <v>2283</v>
      </c>
    </row>
    <row r="1670" spans="2:6">
      <c r="E1670" s="1199"/>
      <c r="F1670" s="1198" t="s">
        <v>2282</v>
      </c>
    </row>
    <row r="1671" spans="2:6">
      <c r="E1671" s="1199"/>
      <c r="F1671" s="1198" t="s">
        <v>2281</v>
      </c>
    </row>
    <row r="1672" spans="2:6">
      <c r="E1672" s="1199"/>
      <c r="F1672" s="1198" t="s">
        <v>2280</v>
      </c>
    </row>
    <row r="1673" spans="2:6">
      <c r="E1673" s="1199"/>
      <c r="F1673" s="1200"/>
    </row>
    <row r="1674" spans="2:6">
      <c r="E1674" s="1199"/>
      <c r="F1674" s="1200"/>
    </row>
    <row r="1675" spans="2:6" ht="17.25" thickBot="1">
      <c r="B1675" s="1210" t="s">
        <v>2279</v>
      </c>
      <c r="E1675" s="1199"/>
      <c r="F1675" s="1200"/>
    </row>
    <row r="1676" spans="2:6" ht="15">
      <c r="C1676" s="1208"/>
      <c r="D1676" s="1207"/>
      <c r="E1676" s="1206"/>
      <c r="F1676" s="1205"/>
    </row>
    <row r="1677" spans="2:6" ht="14.25">
      <c r="C1677" s="1204" t="s">
        <v>1806</v>
      </c>
      <c r="D1677" s="1203">
        <v>71</v>
      </c>
      <c r="E1677" s="1202"/>
      <c r="F1677" s="1201" t="s">
        <v>2278</v>
      </c>
    </row>
    <row r="1678" spans="2:6">
      <c r="E1678" s="1199">
        <v>710</v>
      </c>
      <c r="F1678" s="1200" t="s">
        <v>2277</v>
      </c>
    </row>
    <row r="1679" spans="2:6">
      <c r="E1679" s="1199"/>
      <c r="F1679" s="1198" t="s">
        <v>2276</v>
      </c>
    </row>
    <row r="1680" spans="2:6">
      <c r="E1680" s="1199">
        <v>711</v>
      </c>
      <c r="F1680" s="1200" t="s">
        <v>2275</v>
      </c>
    </row>
    <row r="1681" spans="3:6">
      <c r="E1681" s="1199"/>
      <c r="F1681" s="1198" t="s">
        <v>2274</v>
      </c>
    </row>
    <row r="1682" spans="3:6">
      <c r="E1682" s="1199"/>
      <c r="F1682" s="1198" t="s">
        <v>2273</v>
      </c>
    </row>
    <row r="1683" spans="3:6">
      <c r="E1683" s="1199"/>
      <c r="F1683" s="1198" t="s">
        <v>2272</v>
      </c>
    </row>
    <row r="1684" spans="3:6">
      <c r="E1684" s="1199"/>
      <c r="F1684" s="1198" t="s">
        <v>2271</v>
      </c>
    </row>
    <row r="1685" spans="3:6">
      <c r="E1685" s="1199">
        <v>712</v>
      </c>
      <c r="F1685" s="1200" t="s">
        <v>2270</v>
      </c>
    </row>
    <row r="1686" spans="3:6">
      <c r="E1686" s="1199"/>
      <c r="F1686" s="1198" t="s">
        <v>2269</v>
      </c>
    </row>
    <row r="1687" spans="3:6" ht="14.25">
      <c r="C1687" s="1204" t="s">
        <v>1806</v>
      </c>
      <c r="D1687" s="1203">
        <v>72</v>
      </c>
      <c r="E1687" s="1202"/>
      <c r="F1687" s="1201" t="s">
        <v>2268</v>
      </c>
    </row>
    <row r="1688" spans="3:6">
      <c r="E1688" s="1199">
        <v>720</v>
      </c>
      <c r="F1688" s="1200" t="s">
        <v>2267</v>
      </c>
    </row>
    <row r="1689" spans="3:6">
      <c r="E1689" s="1199"/>
      <c r="F1689" s="1198" t="s">
        <v>2266</v>
      </c>
    </row>
    <row r="1690" spans="3:6">
      <c r="E1690" s="1199">
        <v>721</v>
      </c>
      <c r="F1690" s="1200" t="s">
        <v>2265</v>
      </c>
    </row>
    <row r="1691" spans="3:6">
      <c r="E1691" s="1199"/>
      <c r="F1691" s="1198" t="s">
        <v>2264</v>
      </c>
    </row>
    <row r="1692" spans="3:6">
      <c r="E1692" s="1199"/>
      <c r="F1692" s="1198" t="s">
        <v>2263</v>
      </c>
    </row>
    <row r="1693" spans="3:6">
      <c r="E1693" s="1199">
        <v>722</v>
      </c>
      <c r="F1693" s="1200" t="s">
        <v>2262</v>
      </c>
    </row>
    <row r="1694" spans="3:6">
      <c r="E1694" s="1199"/>
      <c r="F1694" s="1198" t="s">
        <v>2261</v>
      </c>
    </row>
    <row r="1695" spans="3:6">
      <c r="E1695" s="1199"/>
      <c r="F1695" s="1198" t="s">
        <v>2260</v>
      </c>
    </row>
    <row r="1696" spans="3:6">
      <c r="E1696" s="1199">
        <v>723</v>
      </c>
      <c r="F1696" s="1200" t="s">
        <v>2259</v>
      </c>
    </row>
    <row r="1697" spans="5:6">
      <c r="E1697" s="1199"/>
      <c r="F1697" s="1198" t="s">
        <v>2258</v>
      </c>
    </row>
    <row r="1698" spans="5:6">
      <c r="E1698" s="1199">
        <v>724</v>
      </c>
      <c r="F1698" s="1200" t="s">
        <v>2257</v>
      </c>
    </row>
    <row r="1699" spans="5:6">
      <c r="E1699" s="1199"/>
      <c r="F1699" s="1198" t="s">
        <v>2256</v>
      </c>
    </row>
    <row r="1700" spans="5:6">
      <c r="E1700" s="1199"/>
      <c r="F1700" s="1198" t="s">
        <v>2255</v>
      </c>
    </row>
    <row r="1701" spans="5:6">
      <c r="E1701" s="1199">
        <v>725</v>
      </c>
      <c r="F1701" s="1200" t="s">
        <v>2254</v>
      </c>
    </row>
    <row r="1702" spans="5:6">
      <c r="E1702" s="1199"/>
      <c r="F1702" s="1198" t="s">
        <v>2253</v>
      </c>
    </row>
    <row r="1703" spans="5:6">
      <c r="E1703" s="1199">
        <v>726</v>
      </c>
      <c r="F1703" s="1200" t="s">
        <v>2252</v>
      </c>
    </row>
    <row r="1704" spans="5:6">
      <c r="E1704" s="1199"/>
      <c r="F1704" s="1198" t="s">
        <v>2251</v>
      </c>
    </row>
    <row r="1705" spans="5:6">
      <c r="E1705" s="1199">
        <v>727</v>
      </c>
      <c r="F1705" s="1200" t="s">
        <v>2250</v>
      </c>
    </row>
    <row r="1706" spans="5:6">
      <c r="E1706" s="1199"/>
      <c r="F1706" s="1198" t="s">
        <v>2249</v>
      </c>
    </row>
    <row r="1707" spans="5:6">
      <c r="E1707" s="1199"/>
      <c r="F1707" s="1198" t="s">
        <v>2248</v>
      </c>
    </row>
    <row r="1708" spans="5:6">
      <c r="E1708" s="1199">
        <v>728</v>
      </c>
      <c r="F1708" s="1200" t="s">
        <v>2247</v>
      </c>
    </row>
    <row r="1709" spans="5:6">
      <c r="E1709" s="1199"/>
      <c r="F1709" s="1198" t="s">
        <v>2246</v>
      </c>
    </row>
    <row r="1710" spans="5:6">
      <c r="E1710" s="1199"/>
      <c r="F1710" s="1198" t="s">
        <v>2245</v>
      </c>
    </row>
    <row r="1711" spans="5:6">
      <c r="E1711" s="1199">
        <v>729</v>
      </c>
      <c r="F1711" s="1200" t="s">
        <v>2244</v>
      </c>
    </row>
    <row r="1712" spans="5:6">
      <c r="E1712" s="1199"/>
      <c r="F1712" s="1198" t="s">
        <v>2243</v>
      </c>
    </row>
    <row r="1713" spans="3:6">
      <c r="E1713" s="1199"/>
      <c r="F1713" s="1198" t="s">
        <v>2242</v>
      </c>
    </row>
    <row r="1714" spans="3:6">
      <c r="E1714" s="1199"/>
      <c r="F1714" s="1198" t="s">
        <v>2241</v>
      </c>
    </row>
    <row r="1715" spans="3:6">
      <c r="E1715" s="1199"/>
      <c r="F1715" s="1198" t="s">
        <v>2240</v>
      </c>
    </row>
    <row r="1716" spans="3:6">
      <c r="E1716" s="1199"/>
      <c r="F1716" s="1198" t="s">
        <v>2239</v>
      </c>
    </row>
    <row r="1717" spans="3:6" ht="14.25">
      <c r="C1717" s="1204" t="s">
        <v>1806</v>
      </c>
      <c r="D1717" s="1203">
        <v>73</v>
      </c>
      <c r="E1717" s="1202"/>
      <c r="F1717" s="1201" t="s">
        <v>2235</v>
      </c>
    </row>
    <row r="1718" spans="3:6">
      <c r="E1718" s="1199">
        <v>730</v>
      </c>
      <c r="F1718" s="1200" t="s">
        <v>2238</v>
      </c>
    </row>
    <row r="1719" spans="3:6">
      <c r="E1719" s="1199"/>
      <c r="F1719" s="1198" t="s">
        <v>2237</v>
      </c>
    </row>
    <row r="1720" spans="3:6">
      <c r="E1720" s="1199"/>
      <c r="F1720" s="1198" t="s">
        <v>2236</v>
      </c>
    </row>
    <row r="1721" spans="3:6">
      <c r="E1721" s="1199">
        <v>731</v>
      </c>
      <c r="F1721" s="1200" t="s">
        <v>2235</v>
      </c>
    </row>
    <row r="1722" spans="3:6">
      <c r="E1722" s="1199"/>
      <c r="F1722" s="1198" t="s">
        <v>2234</v>
      </c>
    </row>
    <row r="1723" spans="3:6" ht="14.25">
      <c r="C1723" s="1204" t="s">
        <v>1806</v>
      </c>
      <c r="D1723" s="1203">
        <v>74</v>
      </c>
      <c r="E1723" s="1202"/>
      <c r="F1723" s="1201" t="s">
        <v>2233</v>
      </c>
    </row>
    <row r="1724" spans="3:6">
      <c r="E1724" s="1199">
        <v>740</v>
      </c>
      <c r="F1724" s="1200" t="s">
        <v>2232</v>
      </c>
    </row>
    <row r="1725" spans="3:6">
      <c r="E1725" s="1199"/>
      <c r="F1725" s="1198" t="s">
        <v>2231</v>
      </c>
    </row>
    <row r="1726" spans="3:6">
      <c r="E1726" s="1199">
        <v>741</v>
      </c>
      <c r="F1726" s="1200" t="s">
        <v>2230</v>
      </c>
    </row>
    <row r="1727" spans="3:6">
      <c r="E1727" s="1199"/>
      <c r="F1727" s="1198" t="s">
        <v>2229</v>
      </c>
    </row>
    <row r="1728" spans="3:6">
      <c r="E1728" s="1199">
        <v>742</v>
      </c>
      <c r="F1728" s="1200" t="s">
        <v>2228</v>
      </c>
    </row>
    <row r="1729" spans="5:6">
      <c r="E1729" s="1199"/>
      <c r="F1729" s="1198" t="s">
        <v>2227</v>
      </c>
    </row>
    <row r="1730" spans="5:6">
      <c r="E1730" s="1199"/>
      <c r="F1730" s="1198" t="s">
        <v>2226</v>
      </c>
    </row>
    <row r="1731" spans="5:6">
      <c r="E1731" s="1199"/>
      <c r="F1731" s="1198" t="s">
        <v>2225</v>
      </c>
    </row>
    <row r="1732" spans="5:6">
      <c r="E1732" s="1199">
        <v>743</v>
      </c>
      <c r="F1732" s="1200" t="s">
        <v>2224</v>
      </c>
    </row>
    <row r="1733" spans="5:6">
      <c r="E1733" s="1199"/>
      <c r="F1733" s="1198" t="s">
        <v>2223</v>
      </c>
    </row>
    <row r="1734" spans="5:6">
      <c r="E1734" s="1199">
        <v>744</v>
      </c>
      <c r="F1734" s="1200" t="s">
        <v>2222</v>
      </c>
    </row>
    <row r="1735" spans="5:6">
      <c r="E1735" s="1199"/>
      <c r="F1735" s="1198" t="s">
        <v>2221</v>
      </c>
    </row>
    <row r="1736" spans="5:6">
      <c r="E1736" s="1199"/>
      <c r="F1736" s="1198" t="s">
        <v>2220</v>
      </c>
    </row>
    <row r="1737" spans="5:6">
      <c r="E1737" s="1199">
        <v>745</v>
      </c>
      <c r="F1737" s="1200" t="s">
        <v>2219</v>
      </c>
    </row>
    <row r="1738" spans="5:6">
      <c r="E1738" s="1199"/>
      <c r="F1738" s="1198" t="s">
        <v>2218</v>
      </c>
    </row>
    <row r="1739" spans="5:6">
      <c r="E1739" s="1199"/>
      <c r="F1739" s="1198" t="s">
        <v>2217</v>
      </c>
    </row>
    <row r="1740" spans="5:6">
      <c r="E1740" s="1199"/>
      <c r="F1740" s="1198" t="s">
        <v>2216</v>
      </c>
    </row>
    <row r="1741" spans="5:6">
      <c r="E1741" s="1199">
        <v>746</v>
      </c>
      <c r="F1741" s="1200" t="s">
        <v>2215</v>
      </c>
    </row>
    <row r="1742" spans="5:6">
      <c r="E1742" s="1199"/>
      <c r="F1742" s="1198" t="s">
        <v>2214</v>
      </c>
    </row>
    <row r="1743" spans="5:6">
      <c r="E1743" s="1199"/>
      <c r="F1743" s="1198" t="s">
        <v>2213</v>
      </c>
    </row>
    <row r="1744" spans="5:6">
      <c r="E1744" s="1199">
        <v>749</v>
      </c>
      <c r="F1744" s="1200" t="s">
        <v>2212</v>
      </c>
    </row>
    <row r="1745" spans="2:6">
      <c r="E1745" s="1199"/>
      <c r="F1745" s="1198" t="s">
        <v>2211</v>
      </c>
    </row>
    <row r="1746" spans="2:6">
      <c r="E1746" s="1199"/>
      <c r="F1746" s="1200"/>
    </row>
    <row r="1747" spans="2:6">
      <c r="E1747" s="1199"/>
      <c r="F1747" s="1200"/>
    </row>
    <row r="1748" spans="2:6" ht="17.25" thickBot="1">
      <c r="B1748" s="1209" t="s">
        <v>2210</v>
      </c>
      <c r="E1748" s="1199"/>
      <c r="F1748" s="1200"/>
    </row>
    <row r="1749" spans="2:6" ht="15">
      <c r="C1749" s="1208"/>
      <c r="D1749" s="1207"/>
      <c r="E1749" s="1206"/>
      <c r="F1749" s="1205"/>
    </row>
    <row r="1750" spans="2:6" ht="14.25">
      <c r="C1750" s="1204" t="s">
        <v>1806</v>
      </c>
      <c r="D1750" s="1203">
        <v>75</v>
      </c>
      <c r="E1750" s="1202"/>
      <c r="F1750" s="1201" t="s">
        <v>2209</v>
      </c>
    </row>
    <row r="1751" spans="2:6">
      <c r="E1751" s="1199">
        <v>750</v>
      </c>
      <c r="F1751" s="1200" t="s">
        <v>2208</v>
      </c>
    </row>
    <row r="1752" spans="2:6">
      <c r="E1752" s="1199"/>
      <c r="F1752" s="1198" t="s">
        <v>2207</v>
      </c>
    </row>
    <row r="1753" spans="2:6">
      <c r="E1753" s="1199"/>
      <c r="F1753" s="1198" t="s">
        <v>2206</v>
      </c>
    </row>
    <row r="1754" spans="2:6">
      <c r="E1754" s="1199">
        <v>751</v>
      </c>
      <c r="F1754" s="1200" t="s">
        <v>2205</v>
      </c>
    </row>
    <row r="1755" spans="2:6">
      <c r="E1755" s="1199"/>
      <c r="F1755" s="1198" t="s">
        <v>2204</v>
      </c>
    </row>
    <row r="1756" spans="2:6">
      <c r="E1756" s="1199">
        <v>752</v>
      </c>
      <c r="F1756" s="1200" t="s">
        <v>2203</v>
      </c>
    </row>
    <row r="1757" spans="2:6">
      <c r="E1757" s="1199"/>
      <c r="F1757" s="1198" t="s">
        <v>2202</v>
      </c>
    </row>
    <row r="1758" spans="2:6">
      <c r="E1758" s="1199">
        <v>753</v>
      </c>
      <c r="F1758" s="1200" t="s">
        <v>2201</v>
      </c>
    </row>
    <row r="1759" spans="2:6">
      <c r="E1759" s="1199"/>
      <c r="F1759" s="1198" t="s">
        <v>2200</v>
      </c>
    </row>
    <row r="1760" spans="2:6">
      <c r="E1760" s="1199">
        <v>759</v>
      </c>
      <c r="F1760" s="1200" t="s">
        <v>2199</v>
      </c>
    </row>
    <row r="1761" spans="3:6">
      <c r="E1761" s="1199"/>
      <c r="F1761" s="1198" t="s">
        <v>2198</v>
      </c>
    </row>
    <row r="1762" spans="3:6">
      <c r="E1762" s="1199"/>
      <c r="F1762" s="1198" t="s">
        <v>2197</v>
      </c>
    </row>
    <row r="1763" spans="3:6">
      <c r="E1763" s="1199"/>
      <c r="F1763" s="1198" t="s">
        <v>2196</v>
      </c>
    </row>
    <row r="1764" spans="3:6" ht="14.25">
      <c r="C1764" s="1204" t="s">
        <v>1806</v>
      </c>
      <c r="D1764" s="1203">
        <v>76</v>
      </c>
      <c r="E1764" s="1202"/>
      <c r="F1764" s="1201" t="s">
        <v>2195</v>
      </c>
    </row>
    <row r="1765" spans="3:6">
      <c r="E1765" s="1199">
        <v>760</v>
      </c>
      <c r="F1765" s="1200" t="s">
        <v>2194</v>
      </c>
    </row>
    <row r="1766" spans="3:6">
      <c r="E1766" s="1199"/>
      <c r="F1766" s="1198" t="s">
        <v>2193</v>
      </c>
    </row>
    <row r="1767" spans="3:6">
      <c r="E1767" s="1199"/>
      <c r="F1767" s="1198" t="s">
        <v>2192</v>
      </c>
    </row>
    <row r="1768" spans="3:6">
      <c r="E1768" s="1199">
        <v>761</v>
      </c>
      <c r="F1768" s="1200" t="s">
        <v>2191</v>
      </c>
    </row>
    <row r="1769" spans="3:6">
      <c r="E1769" s="1199"/>
      <c r="F1769" s="1198" t="s">
        <v>2190</v>
      </c>
    </row>
    <row r="1770" spans="3:6">
      <c r="E1770" s="1199">
        <v>762</v>
      </c>
      <c r="F1770" s="1200" t="s">
        <v>2189</v>
      </c>
    </row>
    <row r="1771" spans="3:6">
      <c r="E1771" s="1199"/>
      <c r="F1771" s="1198" t="s">
        <v>2188</v>
      </c>
    </row>
    <row r="1772" spans="3:6">
      <c r="E1772" s="1199"/>
      <c r="F1772" s="1198" t="s">
        <v>2187</v>
      </c>
    </row>
    <row r="1773" spans="3:6">
      <c r="E1773" s="1199"/>
      <c r="F1773" s="1198" t="s">
        <v>2186</v>
      </c>
    </row>
    <row r="1774" spans="3:6">
      <c r="E1774" s="1199"/>
      <c r="F1774" s="1198" t="s">
        <v>2185</v>
      </c>
    </row>
    <row r="1775" spans="3:6">
      <c r="E1775" s="1199"/>
      <c r="F1775" s="1198" t="s">
        <v>2184</v>
      </c>
    </row>
    <row r="1776" spans="3:6">
      <c r="E1776" s="1199"/>
      <c r="F1776" s="1198" t="s">
        <v>2183</v>
      </c>
    </row>
    <row r="1777" spans="3:6">
      <c r="E1777" s="1199">
        <v>763</v>
      </c>
      <c r="F1777" s="1200" t="s">
        <v>2182</v>
      </c>
    </row>
    <row r="1778" spans="3:6">
      <c r="E1778" s="1199"/>
      <c r="F1778" s="1198" t="s">
        <v>2181</v>
      </c>
    </row>
    <row r="1779" spans="3:6">
      <c r="E1779" s="1199">
        <v>764</v>
      </c>
      <c r="F1779" s="1200" t="s">
        <v>2180</v>
      </c>
    </row>
    <row r="1780" spans="3:6">
      <c r="E1780" s="1199"/>
      <c r="F1780" s="1198" t="s">
        <v>2179</v>
      </c>
    </row>
    <row r="1781" spans="3:6">
      <c r="E1781" s="1199">
        <v>765</v>
      </c>
      <c r="F1781" s="1200" t="s">
        <v>2178</v>
      </c>
    </row>
    <row r="1782" spans="3:6">
      <c r="E1782" s="1199"/>
      <c r="F1782" s="1198" t="s">
        <v>2177</v>
      </c>
    </row>
    <row r="1783" spans="3:6">
      <c r="E1783" s="1199">
        <v>766</v>
      </c>
      <c r="F1783" s="1200" t="s">
        <v>2176</v>
      </c>
    </row>
    <row r="1784" spans="3:6">
      <c r="E1784" s="1199"/>
      <c r="F1784" s="1198" t="s">
        <v>2175</v>
      </c>
    </row>
    <row r="1785" spans="3:6">
      <c r="E1785" s="1199">
        <v>767</v>
      </c>
      <c r="F1785" s="1200" t="s">
        <v>2174</v>
      </c>
    </row>
    <row r="1786" spans="3:6">
      <c r="E1786" s="1199"/>
      <c r="F1786" s="1198" t="s">
        <v>2173</v>
      </c>
    </row>
    <row r="1787" spans="3:6">
      <c r="E1787" s="1199">
        <v>769</v>
      </c>
      <c r="F1787" s="1200" t="s">
        <v>2172</v>
      </c>
    </row>
    <row r="1788" spans="3:6">
      <c r="E1788" s="1199"/>
      <c r="F1788" s="1198" t="s">
        <v>2171</v>
      </c>
    </row>
    <row r="1789" spans="3:6">
      <c r="E1789" s="1199"/>
      <c r="F1789" s="1198" t="s">
        <v>2170</v>
      </c>
    </row>
    <row r="1790" spans="3:6">
      <c r="E1790" s="1199"/>
      <c r="F1790" s="1198" t="s">
        <v>2169</v>
      </c>
    </row>
    <row r="1791" spans="3:6" ht="14.25">
      <c r="C1791" s="1204" t="s">
        <v>1806</v>
      </c>
      <c r="D1791" s="1203">
        <v>77</v>
      </c>
      <c r="E1791" s="1202"/>
      <c r="F1791" s="1201" t="s">
        <v>2168</v>
      </c>
    </row>
    <row r="1792" spans="3:6">
      <c r="E1792" s="1199">
        <v>770</v>
      </c>
      <c r="F1792" s="1200" t="s">
        <v>2167</v>
      </c>
    </row>
    <row r="1793" spans="2:6">
      <c r="E1793" s="1199"/>
      <c r="F1793" s="1198" t="s">
        <v>2166</v>
      </c>
    </row>
    <row r="1794" spans="2:6">
      <c r="E1794" s="1199"/>
      <c r="F1794" s="1198" t="s">
        <v>2165</v>
      </c>
    </row>
    <row r="1795" spans="2:6">
      <c r="E1795" s="1199">
        <v>771</v>
      </c>
      <c r="F1795" s="1200" t="s">
        <v>2164</v>
      </c>
    </row>
    <row r="1796" spans="2:6">
      <c r="E1796" s="1199"/>
      <c r="F1796" s="1198" t="s">
        <v>2163</v>
      </c>
    </row>
    <row r="1797" spans="2:6">
      <c r="E1797" s="1199">
        <v>772</v>
      </c>
      <c r="F1797" s="1200" t="s">
        <v>2162</v>
      </c>
    </row>
    <row r="1798" spans="2:6">
      <c r="E1798" s="1199"/>
      <c r="F1798" s="1198" t="s">
        <v>2161</v>
      </c>
    </row>
    <row r="1799" spans="2:6">
      <c r="E1799" s="1199"/>
      <c r="F1799" s="1200"/>
    </row>
    <row r="1800" spans="2:6">
      <c r="E1800" s="1199"/>
      <c r="F1800" s="1200"/>
    </row>
    <row r="1801" spans="2:6" ht="17.25" thickBot="1">
      <c r="B1801" s="1209" t="s">
        <v>2160</v>
      </c>
      <c r="E1801" s="1199"/>
      <c r="F1801" s="1200"/>
    </row>
    <row r="1802" spans="2:6" ht="15">
      <c r="C1802" s="1208"/>
      <c r="D1802" s="1207"/>
      <c r="E1802" s="1206"/>
      <c r="F1802" s="1205"/>
    </row>
    <row r="1803" spans="2:6" ht="14.25">
      <c r="C1803" s="1204" t="s">
        <v>1806</v>
      </c>
      <c r="D1803" s="1203">
        <v>78</v>
      </c>
      <c r="E1803" s="1202"/>
      <c r="F1803" s="1201" t="s">
        <v>2159</v>
      </c>
    </row>
    <row r="1804" spans="2:6">
      <c r="E1804" s="1199">
        <v>780</v>
      </c>
      <c r="F1804" s="1200" t="s">
        <v>2158</v>
      </c>
    </row>
    <row r="1805" spans="2:6">
      <c r="E1805" s="1199"/>
      <c r="F1805" s="1198" t="s">
        <v>2157</v>
      </c>
    </row>
    <row r="1806" spans="2:6">
      <c r="E1806" s="1199"/>
      <c r="F1806" s="1198" t="s">
        <v>2156</v>
      </c>
    </row>
    <row r="1807" spans="2:6">
      <c r="E1807" s="1199">
        <v>781</v>
      </c>
      <c r="F1807" s="1200" t="s">
        <v>2155</v>
      </c>
    </row>
    <row r="1808" spans="2:6">
      <c r="E1808" s="1199"/>
      <c r="F1808" s="1198" t="s">
        <v>2154</v>
      </c>
    </row>
    <row r="1809" spans="5:6">
      <c r="E1809" s="1199"/>
      <c r="F1809" s="1198" t="s">
        <v>2153</v>
      </c>
    </row>
    <row r="1810" spans="5:6">
      <c r="E1810" s="1199"/>
      <c r="F1810" s="1198" t="s">
        <v>2152</v>
      </c>
    </row>
    <row r="1811" spans="5:6">
      <c r="E1811" s="1199">
        <v>782</v>
      </c>
      <c r="F1811" s="1200" t="s">
        <v>2151</v>
      </c>
    </row>
    <row r="1812" spans="5:6">
      <c r="E1812" s="1199"/>
      <c r="F1812" s="1198" t="s">
        <v>2150</v>
      </c>
    </row>
    <row r="1813" spans="5:6">
      <c r="E1813" s="1199">
        <v>783</v>
      </c>
      <c r="F1813" s="1200" t="s">
        <v>2149</v>
      </c>
    </row>
    <row r="1814" spans="5:6">
      <c r="E1814" s="1199"/>
      <c r="F1814" s="1198" t="s">
        <v>2148</v>
      </c>
    </row>
    <row r="1815" spans="5:6">
      <c r="E1815" s="1199">
        <v>784</v>
      </c>
      <c r="F1815" s="1200" t="s">
        <v>2147</v>
      </c>
    </row>
    <row r="1816" spans="5:6">
      <c r="E1816" s="1199"/>
      <c r="F1816" s="1198" t="s">
        <v>2146</v>
      </c>
    </row>
    <row r="1817" spans="5:6">
      <c r="E1817" s="1199">
        <v>785</v>
      </c>
      <c r="F1817" s="1200" t="s">
        <v>2145</v>
      </c>
    </row>
    <row r="1818" spans="5:6">
      <c r="E1818" s="1199"/>
      <c r="F1818" s="1198" t="s">
        <v>2144</v>
      </c>
    </row>
    <row r="1819" spans="5:6">
      <c r="E1819" s="1199">
        <v>789</v>
      </c>
      <c r="F1819" s="1200" t="s">
        <v>2143</v>
      </c>
    </row>
    <row r="1820" spans="5:6">
      <c r="E1820" s="1199"/>
      <c r="F1820" s="1198" t="s">
        <v>2142</v>
      </c>
    </row>
    <row r="1821" spans="5:6">
      <c r="E1821" s="1199"/>
      <c r="F1821" s="1198" t="s">
        <v>2141</v>
      </c>
    </row>
    <row r="1822" spans="5:6">
      <c r="E1822" s="1199"/>
      <c r="F1822" s="1198" t="s">
        <v>2140</v>
      </c>
    </row>
    <row r="1823" spans="5:6">
      <c r="E1823" s="1199"/>
      <c r="F1823" s="1198" t="s">
        <v>2139</v>
      </c>
    </row>
    <row r="1824" spans="5:6">
      <c r="E1824" s="1199"/>
      <c r="F1824" s="1198" t="s">
        <v>2138</v>
      </c>
    </row>
    <row r="1825" spans="3:6" ht="14.25">
      <c r="C1825" s="1204" t="s">
        <v>1806</v>
      </c>
      <c r="D1825" s="1203">
        <v>79</v>
      </c>
      <c r="E1825" s="1202"/>
      <c r="F1825" s="1201" t="s">
        <v>2137</v>
      </c>
    </row>
    <row r="1826" spans="3:6">
      <c r="E1826" s="1199">
        <v>790</v>
      </c>
      <c r="F1826" s="1200" t="s">
        <v>2136</v>
      </c>
    </row>
    <row r="1827" spans="3:6">
      <c r="E1827" s="1199"/>
      <c r="F1827" s="1198" t="s">
        <v>2135</v>
      </c>
    </row>
    <row r="1828" spans="3:6">
      <c r="E1828" s="1199"/>
      <c r="F1828" s="1198" t="s">
        <v>2134</v>
      </c>
    </row>
    <row r="1829" spans="3:6">
      <c r="E1829" s="1199">
        <v>791</v>
      </c>
      <c r="F1829" s="1200" t="s">
        <v>2133</v>
      </c>
    </row>
    <row r="1830" spans="3:6">
      <c r="E1830" s="1199"/>
      <c r="F1830" s="1198" t="s">
        <v>2132</v>
      </c>
    </row>
    <row r="1831" spans="3:6">
      <c r="E1831" s="1199"/>
      <c r="F1831" s="1198" t="s">
        <v>2131</v>
      </c>
    </row>
    <row r="1832" spans="3:6">
      <c r="E1832" s="1199">
        <v>792</v>
      </c>
      <c r="F1832" s="1200" t="s">
        <v>2130</v>
      </c>
    </row>
    <row r="1833" spans="3:6">
      <c r="E1833" s="1199"/>
      <c r="F1833" s="1198" t="s">
        <v>2129</v>
      </c>
    </row>
    <row r="1834" spans="3:6">
      <c r="E1834" s="1199"/>
      <c r="F1834" s="1198" t="s">
        <v>2128</v>
      </c>
    </row>
    <row r="1835" spans="3:6">
      <c r="E1835" s="1199">
        <v>793</v>
      </c>
      <c r="F1835" s="1200" t="s">
        <v>2127</v>
      </c>
    </row>
    <row r="1836" spans="3:6">
      <c r="E1836" s="1199"/>
      <c r="F1836" s="1198" t="s">
        <v>2126</v>
      </c>
    </row>
    <row r="1837" spans="3:6">
      <c r="E1837" s="1199">
        <v>794</v>
      </c>
      <c r="F1837" s="1200" t="s">
        <v>2125</v>
      </c>
    </row>
    <row r="1838" spans="3:6">
      <c r="E1838" s="1199"/>
      <c r="F1838" s="1198" t="s">
        <v>2124</v>
      </c>
    </row>
    <row r="1839" spans="3:6">
      <c r="E1839" s="1199">
        <v>795</v>
      </c>
      <c r="F1839" s="1200" t="s">
        <v>2123</v>
      </c>
    </row>
    <row r="1840" spans="3:6">
      <c r="E1840" s="1199"/>
      <c r="F1840" s="1198" t="s">
        <v>2122</v>
      </c>
    </row>
    <row r="1841" spans="3:6">
      <c r="E1841" s="1199"/>
      <c r="F1841" s="1198" t="s">
        <v>2121</v>
      </c>
    </row>
    <row r="1842" spans="3:6">
      <c r="E1842" s="1199">
        <v>796</v>
      </c>
      <c r="F1842" s="1200" t="s">
        <v>2120</v>
      </c>
    </row>
    <row r="1843" spans="3:6">
      <c r="E1843" s="1199"/>
      <c r="F1843" s="1198" t="s">
        <v>2119</v>
      </c>
    </row>
    <row r="1844" spans="3:6">
      <c r="E1844" s="1199"/>
      <c r="F1844" s="1198" t="s">
        <v>2118</v>
      </c>
    </row>
    <row r="1845" spans="3:6">
      <c r="E1845" s="1199"/>
      <c r="F1845" s="1198" t="s">
        <v>2117</v>
      </c>
    </row>
    <row r="1846" spans="3:6">
      <c r="E1846" s="1199">
        <v>799</v>
      </c>
      <c r="F1846" s="1200" t="s">
        <v>2116</v>
      </c>
    </row>
    <row r="1847" spans="3:6">
      <c r="E1847" s="1199"/>
      <c r="F1847" s="1198" t="s">
        <v>2115</v>
      </c>
    </row>
    <row r="1848" spans="3:6">
      <c r="E1848" s="1199"/>
      <c r="F1848" s="1198" t="s">
        <v>2114</v>
      </c>
    </row>
    <row r="1849" spans="3:6">
      <c r="E1849" s="1199"/>
      <c r="F1849" s="1198" t="s">
        <v>2113</v>
      </c>
    </row>
    <row r="1850" spans="3:6">
      <c r="E1850" s="1199"/>
      <c r="F1850" s="1198" t="s">
        <v>2112</v>
      </c>
    </row>
    <row r="1851" spans="3:6" ht="14.25">
      <c r="C1851" s="1204" t="s">
        <v>1806</v>
      </c>
      <c r="D1851" s="1203">
        <v>80</v>
      </c>
      <c r="E1851" s="1202"/>
      <c r="F1851" s="1201" t="s">
        <v>2111</v>
      </c>
    </row>
    <row r="1852" spans="3:6">
      <c r="E1852" s="1199">
        <v>800</v>
      </c>
      <c r="F1852" s="1200" t="s">
        <v>2110</v>
      </c>
    </row>
    <row r="1853" spans="3:6">
      <c r="E1853" s="1199"/>
      <c r="F1853" s="1198" t="s">
        <v>2109</v>
      </c>
    </row>
    <row r="1854" spans="3:6">
      <c r="E1854" s="1199"/>
      <c r="F1854" s="1198" t="s">
        <v>2108</v>
      </c>
    </row>
    <row r="1855" spans="3:6">
      <c r="E1855" s="1199">
        <v>801</v>
      </c>
      <c r="F1855" s="1200" t="s">
        <v>2107</v>
      </c>
    </row>
    <row r="1856" spans="3:6">
      <c r="E1856" s="1199"/>
      <c r="F1856" s="1198" t="s">
        <v>2106</v>
      </c>
    </row>
    <row r="1857" spans="5:6">
      <c r="E1857" s="1199">
        <v>802</v>
      </c>
      <c r="F1857" s="1200" t="s">
        <v>2105</v>
      </c>
    </row>
    <row r="1858" spans="5:6">
      <c r="E1858" s="1199"/>
      <c r="F1858" s="1198" t="s">
        <v>2104</v>
      </c>
    </row>
    <row r="1859" spans="5:6">
      <c r="E1859" s="1199"/>
      <c r="F1859" s="1198" t="s">
        <v>2103</v>
      </c>
    </row>
    <row r="1860" spans="5:6">
      <c r="E1860" s="1199"/>
      <c r="F1860" s="1198" t="s">
        <v>2102</v>
      </c>
    </row>
    <row r="1861" spans="5:6">
      <c r="E1861" s="1199"/>
      <c r="F1861" s="1198" t="s">
        <v>2101</v>
      </c>
    </row>
    <row r="1862" spans="5:6">
      <c r="E1862" s="1199"/>
      <c r="F1862" s="1198" t="s">
        <v>2100</v>
      </c>
    </row>
    <row r="1863" spans="5:6">
      <c r="E1863" s="1199">
        <v>803</v>
      </c>
      <c r="F1863" s="1200" t="s">
        <v>2099</v>
      </c>
    </row>
    <row r="1864" spans="5:6">
      <c r="E1864" s="1199"/>
      <c r="F1864" s="1198" t="s">
        <v>2098</v>
      </c>
    </row>
    <row r="1865" spans="5:6">
      <c r="E1865" s="1199"/>
      <c r="F1865" s="1198" t="s">
        <v>2097</v>
      </c>
    </row>
    <row r="1866" spans="5:6">
      <c r="E1866" s="1199"/>
      <c r="F1866" s="1198" t="s">
        <v>2096</v>
      </c>
    </row>
    <row r="1867" spans="5:6">
      <c r="E1867" s="1199"/>
      <c r="F1867" s="1198" t="s">
        <v>2095</v>
      </c>
    </row>
    <row r="1868" spans="5:6">
      <c r="E1868" s="1199"/>
      <c r="F1868" s="1198" t="s">
        <v>2094</v>
      </c>
    </row>
    <row r="1869" spans="5:6">
      <c r="E1869" s="1199"/>
      <c r="F1869" s="1198" t="s">
        <v>2093</v>
      </c>
    </row>
    <row r="1870" spans="5:6">
      <c r="E1870" s="1199">
        <v>804</v>
      </c>
      <c r="F1870" s="1200" t="s">
        <v>2092</v>
      </c>
    </row>
    <row r="1871" spans="5:6">
      <c r="E1871" s="1199"/>
      <c r="F1871" s="1198" t="s">
        <v>2091</v>
      </c>
    </row>
    <row r="1872" spans="5:6">
      <c r="E1872" s="1199"/>
      <c r="F1872" s="1198" t="s">
        <v>2090</v>
      </c>
    </row>
    <row r="1873" spans="5:6">
      <c r="E1873" s="1199"/>
      <c r="F1873" s="1198" t="s">
        <v>2089</v>
      </c>
    </row>
    <row r="1874" spans="5:6">
      <c r="E1874" s="1199"/>
      <c r="F1874" s="1198" t="s">
        <v>2088</v>
      </c>
    </row>
    <row r="1875" spans="5:6">
      <c r="E1875" s="1199"/>
      <c r="F1875" s="1198" t="s">
        <v>2087</v>
      </c>
    </row>
    <row r="1876" spans="5:6">
      <c r="E1876" s="1199"/>
      <c r="F1876" s="1198" t="s">
        <v>2086</v>
      </c>
    </row>
    <row r="1877" spans="5:6">
      <c r="E1877" s="1199"/>
      <c r="F1877" s="1198" t="s">
        <v>2085</v>
      </c>
    </row>
    <row r="1878" spans="5:6">
      <c r="E1878" s="1199"/>
      <c r="F1878" s="1198" t="s">
        <v>2084</v>
      </c>
    </row>
    <row r="1879" spans="5:6">
      <c r="E1879" s="1199">
        <v>805</v>
      </c>
      <c r="F1879" s="1200" t="s">
        <v>2083</v>
      </c>
    </row>
    <row r="1880" spans="5:6">
      <c r="E1880" s="1199"/>
      <c r="F1880" s="1198" t="s">
        <v>2082</v>
      </c>
    </row>
    <row r="1881" spans="5:6">
      <c r="E1881" s="1199"/>
      <c r="F1881" s="1198" t="s">
        <v>2081</v>
      </c>
    </row>
    <row r="1882" spans="5:6">
      <c r="E1882" s="1199"/>
      <c r="F1882" s="1198" t="s">
        <v>2080</v>
      </c>
    </row>
    <row r="1883" spans="5:6">
      <c r="E1883" s="1199">
        <v>806</v>
      </c>
      <c r="F1883" s="1200" t="s">
        <v>2079</v>
      </c>
    </row>
    <row r="1884" spans="5:6">
      <c r="E1884" s="1199"/>
      <c r="F1884" s="1198" t="s">
        <v>2078</v>
      </c>
    </row>
    <row r="1885" spans="5:6">
      <c r="E1885" s="1199"/>
      <c r="F1885" s="1198" t="s">
        <v>2077</v>
      </c>
    </row>
    <row r="1886" spans="5:6">
      <c r="E1886" s="1199"/>
      <c r="F1886" s="1198" t="s">
        <v>2076</v>
      </c>
    </row>
    <row r="1887" spans="5:6">
      <c r="E1887" s="1199"/>
      <c r="F1887" s="1198" t="s">
        <v>2075</v>
      </c>
    </row>
    <row r="1888" spans="5:6">
      <c r="E1888" s="1199"/>
      <c r="F1888" s="1198" t="s">
        <v>2074</v>
      </c>
    </row>
    <row r="1889" spans="2:6">
      <c r="E1889" s="1199"/>
      <c r="F1889" s="1198" t="s">
        <v>2073</v>
      </c>
    </row>
    <row r="1890" spans="2:6">
      <c r="E1890" s="1199">
        <v>809</v>
      </c>
      <c r="F1890" s="1200" t="s">
        <v>2072</v>
      </c>
    </row>
    <row r="1891" spans="2:6">
      <c r="E1891" s="1199"/>
      <c r="F1891" s="1198" t="s">
        <v>2071</v>
      </c>
    </row>
    <row r="1892" spans="2:6">
      <c r="E1892" s="1199"/>
      <c r="F1892" s="1198" t="s">
        <v>2070</v>
      </c>
    </row>
    <row r="1893" spans="2:6">
      <c r="E1893" s="1199"/>
      <c r="F1893" s="1198" t="s">
        <v>2069</v>
      </c>
    </row>
    <row r="1894" spans="2:6">
      <c r="E1894" s="1199"/>
      <c r="F1894" s="1198" t="s">
        <v>2068</v>
      </c>
    </row>
    <row r="1895" spans="2:6">
      <c r="E1895" s="1199"/>
      <c r="F1895" s="1198" t="s">
        <v>2067</v>
      </c>
    </row>
    <row r="1896" spans="2:6">
      <c r="E1896" s="1199"/>
      <c r="F1896" s="1198" t="s">
        <v>2066</v>
      </c>
    </row>
    <row r="1897" spans="2:6">
      <c r="E1897" s="1199"/>
      <c r="F1897" s="1198" t="s">
        <v>2065</v>
      </c>
    </row>
    <row r="1898" spans="2:6">
      <c r="E1898" s="1199"/>
      <c r="F1898" s="1200"/>
    </row>
    <row r="1899" spans="2:6">
      <c r="E1899" s="1199"/>
      <c r="F1899" s="1200"/>
    </row>
    <row r="1900" spans="2:6" ht="17.25" thickBot="1">
      <c r="B1900" s="1209" t="s">
        <v>2064</v>
      </c>
      <c r="E1900" s="1199"/>
      <c r="F1900" s="1200"/>
    </row>
    <row r="1901" spans="2:6" ht="15">
      <c r="C1901" s="1208"/>
      <c r="D1901" s="1207"/>
      <c r="E1901" s="1206"/>
      <c r="F1901" s="1205"/>
    </row>
    <row r="1902" spans="2:6" ht="14.25">
      <c r="C1902" s="1204" t="s">
        <v>1806</v>
      </c>
      <c r="D1902" s="1203">
        <v>81</v>
      </c>
      <c r="E1902" s="1202"/>
      <c r="F1902" s="1201" t="s">
        <v>2063</v>
      </c>
    </row>
    <row r="1903" spans="2:6">
      <c r="E1903" s="1199">
        <v>810</v>
      </c>
      <c r="F1903" s="1200" t="s">
        <v>2062</v>
      </c>
    </row>
    <row r="1904" spans="2:6">
      <c r="E1904" s="1199"/>
      <c r="F1904" s="1198" t="s">
        <v>2061</v>
      </c>
    </row>
    <row r="1905" spans="5:6">
      <c r="E1905" s="1199">
        <v>811</v>
      </c>
      <c r="F1905" s="1200" t="s">
        <v>2060</v>
      </c>
    </row>
    <row r="1906" spans="5:6">
      <c r="E1906" s="1199"/>
      <c r="F1906" s="1198" t="s">
        <v>2059</v>
      </c>
    </row>
    <row r="1907" spans="5:6">
      <c r="E1907" s="1199">
        <v>812</v>
      </c>
      <c r="F1907" s="1200" t="s">
        <v>2058</v>
      </c>
    </row>
    <row r="1908" spans="5:6">
      <c r="E1908" s="1199"/>
      <c r="F1908" s="1198" t="s">
        <v>2057</v>
      </c>
    </row>
    <row r="1909" spans="5:6">
      <c r="E1909" s="1199">
        <v>813</v>
      </c>
      <c r="F1909" s="1200" t="s">
        <v>2056</v>
      </c>
    </row>
    <row r="1910" spans="5:6">
      <c r="E1910" s="1199"/>
      <c r="F1910" s="1198" t="s">
        <v>2055</v>
      </c>
    </row>
    <row r="1911" spans="5:6">
      <c r="E1911" s="1199">
        <v>814</v>
      </c>
      <c r="F1911" s="1200" t="s">
        <v>2054</v>
      </c>
    </row>
    <row r="1912" spans="5:6">
      <c r="E1912" s="1199"/>
      <c r="F1912" s="1198" t="s">
        <v>2053</v>
      </c>
    </row>
    <row r="1913" spans="5:6">
      <c r="E1913" s="1199"/>
      <c r="F1913" s="1198" t="s">
        <v>2052</v>
      </c>
    </row>
    <row r="1914" spans="5:6">
      <c r="E1914" s="1199">
        <v>815</v>
      </c>
      <c r="F1914" s="1200" t="s">
        <v>2051</v>
      </c>
    </row>
    <row r="1915" spans="5:6">
      <c r="E1915" s="1199"/>
      <c r="F1915" s="1198" t="s">
        <v>2050</v>
      </c>
    </row>
    <row r="1916" spans="5:6">
      <c r="E1916" s="1199">
        <v>816</v>
      </c>
      <c r="F1916" s="1200" t="s">
        <v>2049</v>
      </c>
    </row>
    <row r="1917" spans="5:6">
      <c r="E1917" s="1199"/>
      <c r="F1917" s="1198" t="s">
        <v>2048</v>
      </c>
    </row>
    <row r="1918" spans="5:6">
      <c r="E1918" s="1199"/>
      <c r="F1918" s="1198" t="s">
        <v>2047</v>
      </c>
    </row>
    <row r="1919" spans="5:6">
      <c r="E1919" s="1199"/>
      <c r="F1919" s="1198" t="s">
        <v>2046</v>
      </c>
    </row>
    <row r="1920" spans="5:6">
      <c r="E1920" s="1199">
        <v>817</v>
      </c>
      <c r="F1920" s="1200" t="s">
        <v>2045</v>
      </c>
    </row>
    <row r="1921" spans="3:6">
      <c r="E1921" s="1199"/>
      <c r="F1921" s="1198" t="s">
        <v>2044</v>
      </c>
    </row>
    <row r="1922" spans="3:6">
      <c r="E1922" s="1199"/>
      <c r="F1922" s="1198" t="s">
        <v>2043</v>
      </c>
    </row>
    <row r="1923" spans="3:6">
      <c r="E1923" s="1199">
        <v>818</v>
      </c>
      <c r="F1923" s="1200" t="s">
        <v>2042</v>
      </c>
    </row>
    <row r="1924" spans="3:6">
      <c r="E1924" s="1199"/>
      <c r="F1924" s="1198" t="s">
        <v>2041</v>
      </c>
    </row>
    <row r="1925" spans="3:6">
      <c r="E1925" s="1199">
        <v>819</v>
      </c>
      <c r="F1925" s="1200" t="s">
        <v>2040</v>
      </c>
    </row>
    <row r="1926" spans="3:6">
      <c r="E1926" s="1199"/>
      <c r="F1926" s="1198" t="s">
        <v>2039</v>
      </c>
    </row>
    <row r="1927" spans="3:6" ht="14.25">
      <c r="C1927" s="1204" t="s">
        <v>1806</v>
      </c>
      <c r="D1927" s="1203">
        <v>82</v>
      </c>
      <c r="E1927" s="1202"/>
      <c r="F1927" s="1201" t="s">
        <v>2038</v>
      </c>
    </row>
    <row r="1928" spans="3:6">
      <c r="E1928" s="1199">
        <v>820</v>
      </c>
      <c r="F1928" s="1200" t="s">
        <v>2037</v>
      </c>
    </row>
    <row r="1929" spans="3:6">
      <c r="E1929" s="1199"/>
      <c r="F1929" s="1198" t="s">
        <v>2036</v>
      </c>
    </row>
    <row r="1930" spans="3:6">
      <c r="E1930" s="1199"/>
      <c r="F1930" s="1198" t="s">
        <v>2035</v>
      </c>
    </row>
    <row r="1931" spans="3:6">
      <c r="E1931" s="1199">
        <v>821</v>
      </c>
      <c r="F1931" s="1200" t="s">
        <v>2034</v>
      </c>
    </row>
    <row r="1932" spans="3:6">
      <c r="E1932" s="1199"/>
      <c r="F1932" s="1198" t="s">
        <v>2033</v>
      </c>
    </row>
    <row r="1933" spans="3:6">
      <c r="E1933" s="1199"/>
      <c r="F1933" s="1198" t="s">
        <v>2032</v>
      </c>
    </row>
    <row r="1934" spans="3:6">
      <c r="E1934" s="1199"/>
      <c r="F1934" s="1198" t="s">
        <v>2031</v>
      </c>
    </row>
    <row r="1935" spans="3:6">
      <c r="E1935" s="1199"/>
      <c r="F1935" s="1198" t="s">
        <v>2030</v>
      </c>
    </row>
    <row r="1936" spans="3:6">
      <c r="E1936" s="1199"/>
      <c r="F1936" s="1198" t="s">
        <v>2029</v>
      </c>
    </row>
    <row r="1937" spans="5:6">
      <c r="E1937" s="1199"/>
      <c r="F1937" s="1198" t="s">
        <v>2028</v>
      </c>
    </row>
    <row r="1938" spans="5:6">
      <c r="E1938" s="1199"/>
      <c r="F1938" s="1198" t="s">
        <v>2027</v>
      </c>
    </row>
    <row r="1939" spans="5:6">
      <c r="E1939" s="1199">
        <v>822</v>
      </c>
      <c r="F1939" s="1200" t="s">
        <v>2026</v>
      </c>
    </row>
    <row r="1940" spans="5:6">
      <c r="E1940" s="1199"/>
      <c r="F1940" s="1198" t="s">
        <v>2025</v>
      </c>
    </row>
    <row r="1941" spans="5:6">
      <c r="E1941" s="1199"/>
      <c r="F1941" s="1198" t="s">
        <v>2024</v>
      </c>
    </row>
    <row r="1942" spans="5:6">
      <c r="E1942" s="1199"/>
      <c r="F1942" s="1198" t="s">
        <v>2023</v>
      </c>
    </row>
    <row r="1943" spans="5:6">
      <c r="E1943" s="1199">
        <v>823</v>
      </c>
      <c r="F1943" s="1200" t="s">
        <v>2022</v>
      </c>
    </row>
    <row r="1944" spans="5:6">
      <c r="E1944" s="1199"/>
      <c r="F1944" s="1198" t="s">
        <v>2021</v>
      </c>
    </row>
    <row r="1945" spans="5:6">
      <c r="E1945" s="1199">
        <v>824</v>
      </c>
      <c r="F1945" s="1200" t="s">
        <v>2020</v>
      </c>
    </row>
    <row r="1946" spans="5:6">
      <c r="E1946" s="1199"/>
      <c r="F1946" s="1198" t="s">
        <v>2019</v>
      </c>
    </row>
    <row r="1947" spans="5:6">
      <c r="E1947" s="1199"/>
      <c r="F1947" s="1198" t="s">
        <v>2018</v>
      </c>
    </row>
    <row r="1948" spans="5:6">
      <c r="E1948" s="1199"/>
      <c r="F1948" s="1198" t="s">
        <v>2017</v>
      </c>
    </row>
    <row r="1949" spans="5:6">
      <c r="E1949" s="1199"/>
      <c r="F1949" s="1198" t="s">
        <v>2016</v>
      </c>
    </row>
    <row r="1950" spans="5:6">
      <c r="E1950" s="1199"/>
      <c r="F1950" s="1198" t="s">
        <v>2015</v>
      </c>
    </row>
    <row r="1951" spans="5:6">
      <c r="E1951" s="1199"/>
      <c r="F1951" s="1198" t="s">
        <v>2014</v>
      </c>
    </row>
    <row r="1952" spans="5:6">
      <c r="E1952" s="1199"/>
      <c r="F1952" s="1198" t="s">
        <v>2013</v>
      </c>
    </row>
    <row r="1953" spans="2:6">
      <c r="E1953" s="1199">
        <v>829</v>
      </c>
      <c r="F1953" s="1200" t="s">
        <v>2012</v>
      </c>
    </row>
    <row r="1954" spans="2:6">
      <c r="E1954" s="1199"/>
      <c r="F1954" s="1198" t="s">
        <v>2011</v>
      </c>
    </row>
    <row r="1955" spans="2:6">
      <c r="E1955" s="1199"/>
      <c r="F1955" s="1200"/>
    </row>
    <row r="1956" spans="2:6">
      <c r="E1956" s="1199"/>
      <c r="F1956" s="1200"/>
    </row>
    <row r="1957" spans="2:6" ht="17.25" thickBot="1">
      <c r="B1957" s="1209" t="s">
        <v>2010</v>
      </c>
      <c r="E1957" s="1199"/>
      <c r="F1957" s="1200"/>
    </row>
    <row r="1958" spans="2:6" ht="15">
      <c r="C1958" s="1208"/>
      <c r="D1958" s="1207"/>
      <c r="E1958" s="1206"/>
      <c r="F1958" s="1205"/>
    </row>
    <row r="1959" spans="2:6" ht="14.25">
      <c r="C1959" s="1204" t="s">
        <v>1806</v>
      </c>
      <c r="D1959" s="1203">
        <v>83</v>
      </c>
      <c r="E1959" s="1202"/>
      <c r="F1959" s="1201" t="s">
        <v>2009</v>
      </c>
    </row>
    <row r="1960" spans="2:6">
      <c r="E1960" s="1199">
        <v>830</v>
      </c>
      <c r="F1960" s="1200" t="s">
        <v>2008</v>
      </c>
    </row>
    <row r="1961" spans="2:6">
      <c r="E1961" s="1199"/>
      <c r="F1961" s="1198" t="s">
        <v>2007</v>
      </c>
    </row>
    <row r="1962" spans="2:6">
      <c r="E1962" s="1199"/>
      <c r="F1962" s="1198" t="s">
        <v>2006</v>
      </c>
    </row>
    <row r="1963" spans="2:6">
      <c r="E1963" s="1199">
        <v>831</v>
      </c>
      <c r="F1963" s="1200" t="s">
        <v>2005</v>
      </c>
    </row>
    <row r="1964" spans="2:6">
      <c r="E1964" s="1199"/>
      <c r="F1964" s="1198" t="s">
        <v>2004</v>
      </c>
    </row>
    <row r="1965" spans="2:6">
      <c r="E1965" s="1199"/>
      <c r="F1965" s="1198" t="s">
        <v>2003</v>
      </c>
    </row>
    <row r="1966" spans="2:6">
      <c r="E1966" s="1199">
        <v>832</v>
      </c>
      <c r="F1966" s="1200" t="s">
        <v>2002</v>
      </c>
    </row>
    <row r="1967" spans="2:6">
      <c r="E1967" s="1199"/>
      <c r="F1967" s="1198" t="s">
        <v>2001</v>
      </c>
    </row>
    <row r="1968" spans="2:6">
      <c r="E1968" s="1199"/>
      <c r="F1968" s="1198" t="s">
        <v>2000</v>
      </c>
    </row>
    <row r="1969" spans="3:6">
      <c r="E1969" s="1199">
        <v>833</v>
      </c>
      <c r="F1969" s="1200" t="s">
        <v>1999</v>
      </c>
    </row>
    <row r="1970" spans="3:6">
      <c r="E1970" s="1199"/>
      <c r="F1970" s="1198" t="s">
        <v>1998</v>
      </c>
    </row>
    <row r="1971" spans="3:6">
      <c r="E1971" s="1199">
        <v>834</v>
      </c>
      <c r="F1971" s="1200" t="s">
        <v>1997</v>
      </c>
    </row>
    <row r="1972" spans="3:6">
      <c r="E1972" s="1199"/>
      <c r="F1972" s="1198" t="s">
        <v>1996</v>
      </c>
    </row>
    <row r="1973" spans="3:6">
      <c r="E1973" s="1199"/>
      <c r="F1973" s="1198" t="s">
        <v>1995</v>
      </c>
    </row>
    <row r="1974" spans="3:6">
      <c r="E1974" s="1199">
        <v>835</v>
      </c>
      <c r="F1974" s="1200" t="s">
        <v>1994</v>
      </c>
    </row>
    <row r="1975" spans="3:6">
      <c r="E1975" s="1199"/>
      <c r="F1975" s="1198" t="s">
        <v>1993</v>
      </c>
    </row>
    <row r="1976" spans="3:6">
      <c r="E1976" s="1199"/>
      <c r="F1976" s="1198" t="s">
        <v>1992</v>
      </c>
    </row>
    <row r="1977" spans="3:6">
      <c r="E1977" s="1199">
        <v>836</v>
      </c>
      <c r="F1977" s="1200" t="s">
        <v>1991</v>
      </c>
    </row>
    <row r="1978" spans="3:6">
      <c r="E1978" s="1199"/>
      <c r="F1978" s="1198" t="s">
        <v>1990</v>
      </c>
    </row>
    <row r="1979" spans="3:6">
      <c r="E1979" s="1199"/>
      <c r="F1979" s="1198" t="s">
        <v>1989</v>
      </c>
    </row>
    <row r="1980" spans="3:6" ht="14.25">
      <c r="C1980" s="1204" t="s">
        <v>1806</v>
      </c>
      <c r="D1980" s="1203">
        <v>84</v>
      </c>
      <c r="E1980" s="1202"/>
      <c r="F1980" s="1201" t="s">
        <v>1988</v>
      </c>
    </row>
    <row r="1981" spans="3:6">
      <c r="E1981" s="1199">
        <v>840</v>
      </c>
      <c r="F1981" s="1200" t="s">
        <v>1987</v>
      </c>
    </row>
    <row r="1982" spans="3:6">
      <c r="E1982" s="1199"/>
      <c r="F1982" s="1198" t="s">
        <v>1986</v>
      </c>
    </row>
    <row r="1983" spans="3:6">
      <c r="E1983" s="1199"/>
      <c r="F1983" s="1198" t="s">
        <v>1985</v>
      </c>
    </row>
    <row r="1984" spans="3:6">
      <c r="E1984" s="1199">
        <v>841</v>
      </c>
      <c r="F1984" s="1200" t="s">
        <v>1984</v>
      </c>
    </row>
    <row r="1985" spans="3:6">
      <c r="E1985" s="1199"/>
      <c r="F1985" s="1198" t="s">
        <v>1983</v>
      </c>
    </row>
    <row r="1986" spans="3:6">
      <c r="E1986" s="1199">
        <v>842</v>
      </c>
      <c r="F1986" s="1200" t="s">
        <v>1982</v>
      </c>
    </row>
    <row r="1987" spans="3:6">
      <c r="E1987" s="1199"/>
      <c r="F1987" s="1198" t="s">
        <v>1981</v>
      </c>
    </row>
    <row r="1988" spans="3:6">
      <c r="E1988" s="1199"/>
      <c r="F1988" s="1198" t="s">
        <v>1980</v>
      </c>
    </row>
    <row r="1989" spans="3:6">
      <c r="E1989" s="1199"/>
      <c r="F1989" s="1198" t="s">
        <v>1979</v>
      </c>
    </row>
    <row r="1990" spans="3:6">
      <c r="E1990" s="1199"/>
      <c r="F1990" s="1198" t="s">
        <v>1978</v>
      </c>
    </row>
    <row r="1991" spans="3:6">
      <c r="E1991" s="1199">
        <v>849</v>
      </c>
      <c r="F1991" s="1200" t="s">
        <v>1977</v>
      </c>
    </row>
    <row r="1992" spans="3:6">
      <c r="E1992" s="1199"/>
      <c r="F1992" s="1198" t="s">
        <v>1976</v>
      </c>
    </row>
    <row r="1993" spans="3:6">
      <c r="E1993" s="1199"/>
      <c r="F1993" s="1198" t="s">
        <v>1975</v>
      </c>
    </row>
    <row r="1994" spans="3:6">
      <c r="E1994" s="1199"/>
      <c r="F1994" s="1198" t="s">
        <v>1974</v>
      </c>
    </row>
    <row r="1995" spans="3:6">
      <c r="E1995" s="1199"/>
      <c r="F1995" s="1198" t="s">
        <v>1973</v>
      </c>
    </row>
    <row r="1996" spans="3:6" ht="14.25">
      <c r="C1996" s="1204" t="s">
        <v>1806</v>
      </c>
      <c r="D1996" s="1203">
        <v>85</v>
      </c>
      <c r="E1996" s="1202"/>
      <c r="F1996" s="1201" t="s">
        <v>1972</v>
      </c>
    </row>
    <row r="1997" spans="3:6">
      <c r="E1997" s="1199">
        <v>850</v>
      </c>
      <c r="F1997" s="1200" t="s">
        <v>1971</v>
      </c>
    </row>
    <row r="1998" spans="3:6">
      <c r="E1998" s="1199"/>
      <c r="F1998" s="1198" t="s">
        <v>1970</v>
      </c>
    </row>
    <row r="1999" spans="3:6">
      <c r="E1999" s="1199"/>
      <c r="F1999" s="1198" t="s">
        <v>1969</v>
      </c>
    </row>
    <row r="2000" spans="3:6">
      <c r="E2000" s="1199">
        <v>851</v>
      </c>
      <c r="F2000" s="1200" t="s">
        <v>1968</v>
      </c>
    </row>
    <row r="2001" spans="5:6">
      <c r="E2001" s="1199"/>
      <c r="F2001" s="1198" t="s">
        <v>1967</v>
      </c>
    </row>
    <row r="2002" spans="5:6">
      <c r="E2002" s="1199">
        <v>852</v>
      </c>
      <c r="F2002" s="1200" t="s">
        <v>1966</v>
      </c>
    </row>
    <row r="2003" spans="5:6">
      <c r="E2003" s="1199"/>
      <c r="F2003" s="1198" t="s">
        <v>1965</v>
      </c>
    </row>
    <row r="2004" spans="5:6">
      <c r="E2004" s="1199">
        <v>853</v>
      </c>
      <c r="F2004" s="1200" t="s">
        <v>1964</v>
      </c>
    </row>
    <row r="2005" spans="5:6">
      <c r="E2005" s="1199"/>
      <c r="F2005" s="1198" t="s">
        <v>1963</v>
      </c>
    </row>
    <row r="2006" spans="5:6">
      <c r="E2006" s="1199"/>
      <c r="F2006" s="1198" t="s">
        <v>1962</v>
      </c>
    </row>
    <row r="2007" spans="5:6">
      <c r="E2007" s="1199">
        <v>854</v>
      </c>
      <c r="F2007" s="1200" t="s">
        <v>1961</v>
      </c>
    </row>
    <row r="2008" spans="5:6">
      <c r="E2008" s="1199"/>
      <c r="F2008" s="1198" t="s">
        <v>1960</v>
      </c>
    </row>
    <row r="2009" spans="5:6">
      <c r="E2009" s="1199"/>
      <c r="F2009" s="1198" t="s">
        <v>1959</v>
      </c>
    </row>
    <row r="2010" spans="5:6">
      <c r="E2010" s="1199"/>
      <c r="F2010" s="1198" t="s">
        <v>1958</v>
      </c>
    </row>
    <row r="2011" spans="5:6">
      <c r="E2011" s="1199"/>
      <c r="F2011" s="1198" t="s">
        <v>1957</v>
      </c>
    </row>
    <row r="2012" spans="5:6">
      <c r="E2012" s="1199"/>
      <c r="F2012" s="1198" t="s">
        <v>1956</v>
      </c>
    </row>
    <row r="2013" spans="5:6">
      <c r="E2013" s="1199"/>
      <c r="F2013" s="1198" t="s">
        <v>1955</v>
      </c>
    </row>
    <row r="2014" spans="5:6">
      <c r="E2014" s="1199"/>
      <c r="F2014" s="1198" t="s">
        <v>1954</v>
      </c>
    </row>
    <row r="2015" spans="5:6">
      <c r="E2015" s="1199">
        <v>855</v>
      </c>
      <c r="F2015" s="1200" t="s">
        <v>1953</v>
      </c>
    </row>
    <row r="2016" spans="5:6">
      <c r="E2016" s="1199"/>
      <c r="F2016" s="1198" t="s">
        <v>1952</v>
      </c>
    </row>
    <row r="2017" spans="2:6">
      <c r="E2017" s="1199"/>
      <c r="F2017" s="1198" t="s">
        <v>1951</v>
      </c>
    </row>
    <row r="2018" spans="2:6">
      <c r="E2018" s="1199">
        <v>859</v>
      </c>
      <c r="F2018" s="1200" t="s">
        <v>1950</v>
      </c>
    </row>
    <row r="2019" spans="2:6">
      <c r="E2019" s="1199"/>
      <c r="F2019" s="1198" t="s">
        <v>1949</v>
      </c>
    </row>
    <row r="2020" spans="2:6">
      <c r="E2020" s="1199"/>
      <c r="F2020" s="1198" t="s">
        <v>1948</v>
      </c>
    </row>
    <row r="2021" spans="2:6">
      <c r="E2021" s="1199"/>
      <c r="F2021" s="1200"/>
    </row>
    <row r="2022" spans="2:6">
      <c r="E2022" s="1199"/>
      <c r="F2022" s="1200"/>
    </row>
    <row r="2023" spans="2:6" ht="17.25" thickBot="1">
      <c r="B2023" s="1209" t="s">
        <v>1947</v>
      </c>
      <c r="E2023" s="1199"/>
      <c r="F2023" s="1200"/>
    </row>
    <row r="2024" spans="2:6" ht="15">
      <c r="C2024" s="1208"/>
      <c r="D2024" s="1207"/>
      <c r="E2024" s="1206"/>
      <c r="F2024" s="1205"/>
    </row>
    <row r="2025" spans="2:6" ht="14.25">
      <c r="C2025" s="1204" t="s">
        <v>1806</v>
      </c>
      <c r="D2025" s="1203">
        <v>86</v>
      </c>
      <c r="E2025" s="1202"/>
      <c r="F2025" s="1201" t="s">
        <v>1944</v>
      </c>
    </row>
    <row r="2026" spans="2:6">
      <c r="E2026" s="1199">
        <v>860</v>
      </c>
      <c r="F2026" s="1200" t="s">
        <v>1946</v>
      </c>
    </row>
    <row r="2027" spans="2:6">
      <c r="E2027" s="1199"/>
      <c r="F2027" s="1198" t="s">
        <v>1945</v>
      </c>
    </row>
    <row r="2028" spans="2:6">
      <c r="E2028" s="1199">
        <v>861</v>
      </c>
      <c r="F2028" s="1200" t="s">
        <v>1944</v>
      </c>
    </row>
    <row r="2029" spans="2:6">
      <c r="E2029" s="1199"/>
      <c r="F2029" s="1198" t="s">
        <v>1943</v>
      </c>
    </row>
    <row r="2030" spans="2:6">
      <c r="E2030" s="1199">
        <v>862</v>
      </c>
      <c r="F2030" s="1200" t="s">
        <v>1942</v>
      </c>
    </row>
    <row r="2031" spans="2:6">
      <c r="E2031" s="1199"/>
      <c r="F2031" s="1198" t="s">
        <v>1941</v>
      </c>
    </row>
    <row r="2032" spans="2:6">
      <c r="E2032" s="1199"/>
      <c r="F2032" s="1198" t="s">
        <v>1940</v>
      </c>
    </row>
    <row r="2033" spans="2:6" ht="14.25">
      <c r="C2033" s="1204" t="s">
        <v>1806</v>
      </c>
      <c r="D2033" s="1203">
        <v>87</v>
      </c>
      <c r="E2033" s="1202"/>
      <c r="F2033" s="1201" t="s">
        <v>1939</v>
      </c>
    </row>
    <row r="2034" spans="2:6">
      <c r="E2034" s="1199">
        <v>870</v>
      </c>
      <c r="F2034" s="1200" t="s">
        <v>1938</v>
      </c>
    </row>
    <row r="2035" spans="2:6">
      <c r="E2035" s="1199"/>
      <c r="F2035" s="1198" t="s">
        <v>1937</v>
      </c>
    </row>
    <row r="2036" spans="2:6">
      <c r="E2036" s="1199">
        <v>871</v>
      </c>
      <c r="F2036" s="1200" t="s">
        <v>1936</v>
      </c>
    </row>
    <row r="2037" spans="2:6">
      <c r="E2037" s="1199"/>
      <c r="F2037" s="1198" t="s">
        <v>1935</v>
      </c>
    </row>
    <row r="2038" spans="2:6">
      <c r="E2038" s="1199"/>
      <c r="F2038" s="1198" t="s">
        <v>1934</v>
      </c>
    </row>
    <row r="2039" spans="2:6">
      <c r="E2039" s="1199"/>
      <c r="F2039" s="1198" t="s">
        <v>1933</v>
      </c>
    </row>
    <row r="2040" spans="2:6">
      <c r="E2040" s="1199"/>
      <c r="F2040" s="1198" t="s">
        <v>1932</v>
      </c>
    </row>
    <row r="2041" spans="2:6">
      <c r="E2041" s="1199">
        <v>872</v>
      </c>
      <c r="F2041" s="1200" t="s">
        <v>1931</v>
      </c>
    </row>
    <row r="2042" spans="2:6">
      <c r="E2042" s="1199"/>
      <c r="F2042" s="1198" t="s">
        <v>1930</v>
      </c>
    </row>
    <row r="2043" spans="2:6">
      <c r="E2043" s="1199"/>
      <c r="F2043" s="1200"/>
    </row>
    <row r="2044" spans="2:6">
      <c r="E2044" s="1199"/>
      <c r="F2044" s="1200"/>
    </row>
    <row r="2045" spans="2:6" ht="17.25" thickBot="1">
      <c r="B2045" s="1209" t="s">
        <v>1929</v>
      </c>
      <c r="E2045" s="1199"/>
      <c r="F2045" s="1200"/>
    </row>
    <row r="2046" spans="2:6" ht="15">
      <c r="C2046" s="1208"/>
      <c r="D2046" s="1207"/>
      <c r="E2046" s="1206"/>
      <c r="F2046" s="1205"/>
    </row>
    <row r="2047" spans="2:6" ht="14.25">
      <c r="C2047" s="1204" t="s">
        <v>1806</v>
      </c>
      <c r="D2047" s="1203">
        <v>88</v>
      </c>
      <c r="E2047" s="1202"/>
      <c r="F2047" s="1201" t="s">
        <v>1928</v>
      </c>
    </row>
    <row r="2048" spans="2:6">
      <c r="E2048" s="1199">
        <v>880</v>
      </c>
      <c r="F2048" s="1200" t="s">
        <v>1927</v>
      </c>
    </row>
    <row r="2049" spans="5:6">
      <c r="E2049" s="1199"/>
      <c r="F2049" s="1198" t="s">
        <v>1926</v>
      </c>
    </row>
    <row r="2050" spans="5:6">
      <c r="E2050" s="1199"/>
      <c r="F2050" s="1198" t="s">
        <v>1925</v>
      </c>
    </row>
    <row r="2051" spans="5:6">
      <c r="E2051" s="1199">
        <v>881</v>
      </c>
      <c r="F2051" s="1200" t="s">
        <v>1924</v>
      </c>
    </row>
    <row r="2052" spans="5:6">
      <c r="E2052" s="1199"/>
      <c r="F2052" s="1198" t="s">
        <v>1923</v>
      </c>
    </row>
    <row r="2053" spans="5:6">
      <c r="E2053" s="1199"/>
      <c r="F2053" s="1198" t="s">
        <v>1922</v>
      </c>
    </row>
    <row r="2054" spans="5:6">
      <c r="E2054" s="1199"/>
      <c r="F2054" s="1198" t="s">
        <v>1921</v>
      </c>
    </row>
    <row r="2055" spans="5:6">
      <c r="E2055" s="1199"/>
      <c r="F2055" s="1198" t="s">
        <v>1920</v>
      </c>
    </row>
    <row r="2056" spans="5:6">
      <c r="E2056" s="1199"/>
      <c r="F2056" s="1198" t="s">
        <v>1919</v>
      </c>
    </row>
    <row r="2057" spans="5:6">
      <c r="E2057" s="1199"/>
      <c r="F2057" s="1198" t="s">
        <v>1918</v>
      </c>
    </row>
    <row r="2058" spans="5:6">
      <c r="E2058" s="1199"/>
      <c r="F2058" s="1198" t="s">
        <v>1917</v>
      </c>
    </row>
    <row r="2059" spans="5:6">
      <c r="E2059" s="1199">
        <v>882</v>
      </c>
      <c r="F2059" s="1200" t="s">
        <v>1916</v>
      </c>
    </row>
    <row r="2060" spans="5:6">
      <c r="E2060" s="1199"/>
      <c r="F2060" s="1198" t="s">
        <v>1915</v>
      </c>
    </row>
    <row r="2061" spans="5:6">
      <c r="E2061" s="1199"/>
      <c r="F2061" s="1198" t="s">
        <v>1914</v>
      </c>
    </row>
    <row r="2062" spans="5:6">
      <c r="E2062" s="1199"/>
      <c r="F2062" s="1198" t="s">
        <v>1913</v>
      </c>
    </row>
    <row r="2063" spans="5:6">
      <c r="E2063" s="1199"/>
      <c r="F2063" s="1198" t="s">
        <v>1912</v>
      </c>
    </row>
    <row r="2064" spans="5:6">
      <c r="E2064" s="1199">
        <v>889</v>
      </c>
      <c r="F2064" s="1200" t="s">
        <v>1911</v>
      </c>
    </row>
    <row r="2065" spans="3:6">
      <c r="E2065" s="1199"/>
      <c r="F2065" s="1198" t="s">
        <v>1910</v>
      </c>
    </row>
    <row r="2066" spans="3:6">
      <c r="E2066" s="1199"/>
      <c r="F2066" s="1198" t="s">
        <v>1909</v>
      </c>
    </row>
    <row r="2067" spans="3:6" ht="14.25">
      <c r="C2067" s="1204" t="s">
        <v>1806</v>
      </c>
      <c r="D2067" s="1203">
        <v>89</v>
      </c>
      <c r="E2067" s="1202"/>
      <c r="F2067" s="1201" t="s">
        <v>1906</v>
      </c>
    </row>
    <row r="2068" spans="3:6">
      <c r="E2068" s="1199">
        <v>890</v>
      </c>
      <c r="F2068" s="1200" t="s">
        <v>1908</v>
      </c>
    </row>
    <row r="2069" spans="3:6">
      <c r="E2069" s="1199"/>
      <c r="F2069" s="1198" t="s">
        <v>1907</v>
      </c>
    </row>
    <row r="2070" spans="3:6">
      <c r="E2070" s="1199">
        <v>891</v>
      </c>
      <c r="F2070" s="1200" t="s">
        <v>1906</v>
      </c>
    </row>
    <row r="2071" spans="3:6">
      <c r="E2071" s="1199"/>
      <c r="F2071" s="1198" t="s">
        <v>1905</v>
      </c>
    </row>
    <row r="2072" spans="3:6">
      <c r="E2072" s="1199"/>
      <c r="F2072" s="1198" t="s">
        <v>1904</v>
      </c>
    </row>
    <row r="2073" spans="3:6" ht="14.25">
      <c r="C2073" s="1204" t="s">
        <v>1806</v>
      </c>
      <c r="D2073" s="1203">
        <v>90</v>
      </c>
      <c r="E2073" s="1202"/>
      <c r="F2073" s="1201" t="s">
        <v>1903</v>
      </c>
    </row>
    <row r="2074" spans="3:6">
      <c r="E2074" s="1199">
        <v>900</v>
      </c>
      <c r="F2074" s="1200" t="s">
        <v>1902</v>
      </c>
    </row>
    <row r="2075" spans="3:6">
      <c r="E2075" s="1199"/>
      <c r="F2075" s="1198" t="s">
        <v>1901</v>
      </c>
    </row>
    <row r="2076" spans="3:6">
      <c r="E2076" s="1199"/>
      <c r="F2076" s="1198" t="s">
        <v>1900</v>
      </c>
    </row>
    <row r="2077" spans="3:6">
      <c r="E2077" s="1199">
        <v>901</v>
      </c>
      <c r="F2077" s="1200" t="s">
        <v>1899</v>
      </c>
    </row>
    <row r="2078" spans="3:6">
      <c r="E2078" s="1199"/>
      <c r="F2078" s="1198" t="s">
        <v>1898</v>
      </c>
    </row>
    <row r="2079" spans="3:6">
      <c r="E2079" s="1199"/>
      <c r="F2079" s="1198" t="s">
        <v>1897</v>
      </c>
    </row>
    <row r="2080" spans="3:6">
      <c r="E2080" s="1199">
        <v>902</v>
      </c>
      <c r="F2080" s="1200" t="s">
        <v>1896</v>
      </c>
    </row>
    <row r="2081" spans="3:6">
      <c r="E2081" s="1199"/>
      <c r="F2081" s="1198" t="s">
        <v>1895</v>
      </c>
    </row>
    <row r="2082" spans="3:6">
      <c r="E2082" s="1199">
        <v>903</v>
      </c>
      <c r="F2082" s="1200" t="s">
        <v>1894</v>
      </c>
    </row>
    <row r="2083" spans="3:6">
      <c r="E2083" s="1199"/>
      <c r="F2083" s="1198" t="s">
        <v>1893</v>
      </c>
    </row>
    <row r="2084" spans="3:6">
      <c r="E2084" s="1199">
        <v>909</v>
      </c>
      <c r="F2084" s="1200" t="s">
        <v>1892</v>
      </c>
    </row>
    <row r="2085" spans="3:6">
      <c r="E2085" s="1199"/>
      <c r="F2085" s="1198" t="s">
        <v>1891</v>
      </c>
    </row>
    <row r="2086" spans="3:6">
      <c r="E2086" s="1199"/>
      <c r="F2086" s="1198" t="s">
        <v>1890</v>
      </c>
    </row>
    <row r="2087" spans="3:6">
      <c r="E2087" s="1199"/>
      <c r="F2087" s="1198" t="s">
        <v>1889</v>
      </c>
    </row>
    <row r="2088" spans="3:6">
      <c r="E2088" s="1199"/>
      <c r="F2088" s="1198" t="s">
        <v>1888</v>
      </c>
    </row>
    <row r="2089" spans="3:6">
      <c r="E2089" s="1199"/>
      <c r="F2089" s="1198" t="s">
        <v>1887</v>
      </c>
    </row>
    <row r="2090" spans="3:6" ht="14.25">
      <c r="C2090" s="1204" t="s">
        <v>1806</v>
      </c>
      <c r="D2090" s="1203">
        <v>91</v>
      </c>
      <c r="E2090" s="1202"/>
      <c r="F2090" s="1201" t="s">
        <v>1886</v>
      </c>
    </row>
    <row r="2091" spans="3:6">
      <c r="E2091" s="1199">
        <v>910</v>
      </c>
      <c r="F2091" s="1200" t="s">
        <v>1885</v>
      </c>
    </row>
    <row r="2092" spans="3:6">
      <c r="E2092" s="1199"/>
      <c r="F2092" s="1198" t="s">
        <v>1884</v>
      </c>
    </row>
    <row r="2093" spans="3:6">
      <c r="E2093" s="1199"/>
      <c r="F2093" s="1198" t="s">
        <v>1883</v>
      </c>
    </row>
    <row r="2094" spans="3:6">
      <c r="E2094" s="1199">
        <v>911</v>
      </c>
      <c r="F2094" s="1200" t="s">
        <v>1882</v>
      </c>
    </row>
    <row r="2095" spans="3:6">
      <c r="E2095" s="1199"/>
      <c r="F2095" s="1198" t="s">
        <v>1881</v>
      </c>
    </row>
    <row r="2096" spans="3:6">
      <c r="E2096" s="1199">
        <v>912</v>
      </c>
      <c r="F2096" s="1200" t="s">
        <v>1880</v>
      </c>
    </row>
    <row r="2097" spans="3:6">
      <c r="E2097" s="1199"/>
      <c r="F2097" s="1198" t="s">
        <v>1879</v>
      </c>
    </row>
    <row r="2098" spans="3:6" ht="14.25">
      <c r="C2098" s="1204" t="s">
        <v>1806</v>
      </c>
      <c r="D2098" s="1203">
        <v>92</v>
      </c>
      <c r="E2098" s="1202"/>
      <c r="F2098" s="1201" t="s">
        <v>1878</v>
      </c>
    </row>
    <row r="2099" spans="3:6">
      <c r="E2099" s="1199">
        <v>920</v>
      </c>
      <c r="F2099" s="1200" t="s">
        <v>1877</v>
      </c>
    </row>
    <row r="2100" spans="3:6">
      <c r="E2100" s="1199"/>
      <c r="F2100" s="1198" t="s">
        <v>1876</v>
      </c>
    </row>
    <row r="2101" spans="3:6">
      <c r="E2101" s="1199"/>
      <c r="F2101" s="1198" t="s">
        <v>1875</v>
      </c>
    </row>
    <row r="2102" spans="3:6">
      <c r="E2102" s="1199">
        <v>921</v>
      </c>
      <c r="F2102" s="1200" t="s">
        <v>1874</v>
      </c>
    </row>
    <row r="2103" spans="3:6">
      <c r="E2103" s="1199"/>
      <c r="F2103" s="1198" t="s">
        <v>1873</v>
      </c>
    </row>
    <row r="2104" spans="3:6">
      <c r="E2104" s="1199"/>
      <c r="F2104" s="1198" t="s">
        <v>1872</v>
      </c>
    </row>
    <row r="2105" spans="3:6">
      <c r="E2105" s="1199">
        <v>922</v>
      </c>
      <c r="F2105" s="1200" t="s">
        <v>1871</v>
      </c>
    </row>
    <row r="2106" spans="3:6">
      <c r="E2106" s="1199"/>
      <c r="F2106" s="1198" t="s">
        <v>1870</v>
      </c>
    </row>
    <row r="2107" spans="3:6">
      <c r="E2107" s="1199"/>
      <c r="F2107" s="1198" t="s">
        <v>1869</v>
      </c>
    </row>
    <row r="2108" spans="3:6">
      <c r="E2108" s="1199">
        <v>923</v>
      </c>
      <c r="F2108" s="1200" t="s">
        <v>1868</v>
      </c>
    </row>
    <row r="2109" spans="3:6">
      <c r="E2109" s="1199"/>
      <c r="F2109" s="1198" t="s">
        <v>1867</v>
      </c>
    </row>
    <row r="2110" spans="3:6">
      <c r="E2110" s="1199">
        <v>929</v>
      </c>
      <c r="F2110" s="1200" t="s">
        <v>1866</v>
      </c>
    </row>
    <row r="2111" spans="3:6">
      <c r="E2111" s="1199"/>
      <c r="F2111" s="1198" t="s">
        <v>1865</v>
      </c>
    </row>
    <row r="2112" spans="3:6">
      <c r="E2112" s="1199"/>
      <c r="F2112" s="1198" t="s">
        <v>1864</v>
      </c>
    </row>
    <row r="2113" spans="3:6">
      <c r="E2113" s="1199"/>
      <c r="F2113" s="1198" t="s">
        <v>1863</v>
      </c>
    </row>
    <row r="2114" spans="3:6">
      <c r="E2114" s="1199"/>
      <c r="F2114" s="1198" t="s">
        <v>1862</v>
      </c>
    </row>
    <row r="2115" spans="3:6">
      <c r="E2115" s="1199"/>
      <c r="F2115" s="1198" t="s">
        <v>1861</v>
      </c>
    </row>
    <row r="2116" spans="3:6" ht="14.25">
      <c r="C2116" s="1204" t="s">
        <v>1806</v>
      </c>
      <c r="D2116" s="1203">
        <v>93</v>
      </c>
      <c r="E2116" s="1202"/>
      <c r="F2116" s="1201" t="s">
        <v>1860</v>
      </c>
    </row>
    <row r="2117" spans="3:6">
      <c r="E2117" s="1199">
        <v>931</v>
      </c>
      <c r="F2117" s="1200" t="s">
        <v>1859</v>
      </c>
    </row>
    <row r="2118" spans="3:6">
      <c r="E2118" s="1199"/>
      <c r="F2118" s="1198" t="s">
        <v>1858</v>
      </c>
    </row>
    <row r="2119" spans="3:6">
      <c r="E2119" s="1199"/>
      <c r="F2119" s="1198" t="s">
        <v>1857</v>
      </c>
    </row>
    <row r="2120" spans="3:6">
      <c r="E2120" s="1199">
        <v>932</v>
      </c>
      <c r="F2120" s="1200" t="s">
        <v>1856</v>
      </c>
    </row>
    <row r="2121" spans="3:6">
      <c r="E2121" s="1199"/>
      <c r="F2121" s="1198" t="s">
        <v>1855</v>
      </c>
    </row>
    <row r="2122" spans="3:6">
      <c r="E2122" s="1199">
        <v>933</v>
      </c>
      <c r="F2122" s="1200" t="s">
        <v>1854</v>
      </c>
    </row>
    <row r="2123" spans="3:6">
      <c r="E2123" s="1199"/>
      <c r="F2123" s="1198" t="s">
        <v>1853</v>
      </c>
    </row>
    <row r="2124" spans="3:6">
      <c r="E2124" s="1199"/>
      <c r="F2124" s="1198" t="s">
        <v>1852</v>
      </c>
    </row>
    <row r="2125" spans="3:6">
      <c r="E2125" s="1199">
        <v>934</v>
      </c>
      <c r="F2125" s="1200" t="s">
        <v>1851</v>
      </c>
    </row>
    <row r="2126" spans="3:6">
      <c r="E2126" s="1199"/>
      <c r="F2126" s="1198" t="s">
        <v>1850</v>
      </c>
    </row>
    <row r="2127" spans="3:6">
      <c r="E2127" s="1199">
        <v>939</v>
      </c>
      <c r="F2127" s="1200" t="s">
        <v>1849</v>
      </c>
    </row>
    <row r="2128" spans="3:6">
      <c r="E2128" s="1199"/>
      <c r="F2128" s="1198" t="s">
        <v>1848</v>
      </c>
    </row>
    <row r="2129" spans="3:6" ht="14.25">
      <c r="C2129" s="1204" t="s">
        <v>1806</v>
      </c>
      <c r="D2129" s="1203">
        <v>94</v>
      </c>
      <c r="E2129" s="1202"/>
      <c r="F2129" s="1201" t="s">
        <v>1847</v>
      </c>
    </row>
    <row r="2130" spans="3:6">
      <c r="E2130" s="1199">
        <v>941</v>
      </c>
      <c r="F2130" s="1200" t="s">
        <v>1846</v>
      </c>
    </row>
    <row r="2131" spans="3:6">
      <c r="E2131" s="1199"/>
      <c r="F2131" s="1198" t="s">
        <v>1845</v>
      </c>
    </row>
    <row r="2132" spans="3:6">
      <c r="E2132" s="1199"/>
      <c r="F2132" s="1198" t="s">
        <v>1844</v>
      </c>
    </row>
    <row r="2133" spans="3:6">
      <c r="E2133" s="1199">
        <v>942</v>
      </c>
      <c r="F2133" s="1200" t="s">
        <v>1843</v>
      </c>
    </row>
    <row r="2134" spans="3:6">
      <c r="E2134" s="1199"/>
      <c r="F2134" s="1198" t="s">
        <v>1842</v>
      </c>
    </row>
    <row r="2135" spans="3:6">
      <c r="E2135" s="1199"/>
      <c r="F2135" s="1198" t="s">
        <v>1841</v>
      </c>
    </row>
    <row r="2136" spans="3:6">
      <c r="E2136" s="1199">
        <v>943</v>
      </c>
      <c r="F2136" s="1200" t="s">
        <v>1840</v>
      </c>
    </row>
    <row r="2137" spans="3:6">
      <c r="E2137" s="1199"/>
      <c r="F2137" s="1198" t="s">
        <v>1839</v>
      </c>
    </row>
    <row r="2138" spans="3:6">
      <c r="E2138" s="1199"/>
      <c r="F2138" s="1198" t="s">
        <v>1838</v>
      </c>
    </row>
    <row r="2139" spans="3:6">
      <c r="E2139" s="1199">
        <v>949</v>
      </c>
      <c r="F2139" s="1200" t="s">
        <v>1837</v>
      </c>
    </row>
    <row r="2140" spans="3:6">
      <c r="E2140" s="1199"/>
      <c r="F2140" s="1198" t="s">
        <v>1836</v>
      </c>
    </row>
    <row r="2141" spans="3:6">
      <c r="E2141" s="1199"/>
      <c r="F2141" s="1198" t="s">
        <v>1835</v>
      </c>
    </row>
    <row r="2142" spans="3:6" ht="14.25">
      <c r="C2142" s="1204" t="s">
        <v>1806</v>
      </c>
      <c r="D2142" s="1203">
        <v>95</v>
      </c>
      <c r="E2142" s="1202"/>
      <c r="F2142" s="1201" t="s">
        <v>1834</v>
      </c>
    </row>
    <row r="2143" spans="3:6">
      <c r="E2143" s="1199">
        <v>950</v>
      </c>
      <c r="F2143" s="1200" t="s">
        <v>1833</v>
      </c>
    </row>
    <row r="2144" spans="3:6">
      <c r="E2144" s="1199"/>
      <c r="F2144" s="1198" t="s">
        <v>1832</v>
      </c>
    </row>
    <row r="2145" spans="2:6">
      <c r="E2145" s="1199">
        <v>951</v>
      </c>
      <c r="F2145" s="1200" t="s">
        <v>1831</v>
      </c>
    </row>
    <row r="2146" spans="2:6">
      <c r="E2146" s="1199"/>
      <c r="F2146" s="1198" t="s">
        <v>1830</v>
      </c>
    </row>
    <row r="2147" spans="2:6">
      <c r="E2147" s="1199">
        <v>952</v>
      </c>
      <c r="F2147" s="1200" t="s">
        <v>1829</v>
      </c>
    </row>
    <row r="2148" spans="2:6">
      <c r="E2148" s="1199"/>
      <c r="F2148" s="1198" t="s">
        <v>1828</v>
      </c>
    </row>
    <row r="2149" spans="2:6">
      <c r="E2149" s="1199">
        <v>959</v>
      </c>
      <c r="F2149" s="1200" t="s">
        <v>1827</v>
      </c>
    </row>
    <row r="2150" spans="2:6">
      <c r="E2150" s="1199"/>
      <c r="F2150" s="1198" t="s">
        <v>1826</v>
      </c>
    </row>
    <row r="2151" spans="2:6" ht="14.25">
      <c r="C2151" s="1204" t="s">
        <v>1806</v>
      </c>
      <c r="D2151" s="1203">
        <v>96</v>
      </c>
      <c r="E2151" s="1202"/>
      <c r="F2151" s="1201" t="s">
        <v>1825</v>
      </c>
    </row>
    <row r="2152" spans="2:6">
      <c r="E2152" s="1199">
        <v>961</v>
      </c>
      <c r="F2152" s="1200" t="s">
        <v>1824</v>
      </c>
    </row>
    <row r="2153" spans="2:6">
      <c r="E2153" s="1199"/>
      <c r="F2153" s="1198" t="s">
        <v>1823</v>
      </c>
    </row>
    <row r="2154" spans="2:6">
      <c r="E2154" s="1199">
        <v>969</v>
      </c>
      <c r="F2154" s="1200" t="s">
        <v>1822</v>
      </c>
    </row>
    <row r="2155" spans="2:6">
      <c r="E2155" s="1199"/>
      <c r="F2155" s="1198" t="s">
        <v>1821</v>
      </c>
    </row>
    <row r="2156" spans="2:6">
      <c r="E2156" s="1199"/>
      <c r="F2156" s="1200"/>
    </row>
    <row r="2157" spans="2:6">
      <c r="E2157" s="1199"/>
      <c r="F2157" s="1200"/>
    </row>
    <row r="2158" spans="2:6" ht="17.25" thickBot="1">
      <c r="B2158" s="1209" t="s">
        <v>1820</v>
      </c>
      <c r="E2158" s="1199"/>
      <c r="F2158" s="1200"/>
    </row>
    <row r="2159" spans="2:6" ht="15">
      <c r="C2159" s="1208"/>
      <c r="D2159" s="1207"/>
      <c r="E2159" s="1206"/>
      <c r="F2159" s="1205"/>
    </row>
    <row r="2160" spans="2:6" ht="14.25">
      <c r="C2160" s="1204" t="s">
        <v>1806</v>
      </c>
      <c r="D2160" s="1203">
        <v>97</v>
      </c>
      <c r="E2160" s="1202"/>
      <c r="F2160" s="1201" t="s">
        <v>1819</v>
      </c>
    </row>
    <row r="2161" spans="2:6">
      <c r="E2161" s="1199">
        <v>971</v>
      </c>
      <c r="F2161" s="1200" t="s">
        <v>1818</v>
      </c>
    </row>
    <row r="2162" spans="2:6">
      <c r="E2162" s="1199"/>
      <c r="F2162" s="1198" t="s">
        <v>1817</v>
      </c>
    </row>
    <row r="2163" spans="2:6">
      <c r="E2163" s="1199">
        <v>972</v>
      </c>
      <c r="F2163" s="1200" t="s">
        <v>1816</v>
      </c>
    </row>
    <row r="2164" spans="2:6">
      <c r="E2164" s="1199"/>
      <c r="F2164" s="1198" t="s">
        <v>1815</v>
      </c>
    </row>
    <row r="2165" spans="2:6">
      <c r="E2165" s="1199">
        <v>973</v>
      </c>
      <c r="F2165" s="1200" t="s">
        <v>1814</v>
      </c>
    </row>
    <row r="2166" spans="2:6">
      <c r="E2166" s="1199"/>
      <c r="F2166" s="1198" t="s">
        <v>1813</v>
      </c>
    </row>
    <row r="2167" spans="2:6" ht="14.25">
      <c r="C2167" s="1204" t="s">
        <v>1806</v>
      </c>
      <c r="D2167" s="1203">
        <v>98</v>
      </c>
      <c r="E2167" s="1202"/>
      <c r="F2167" s="1201" t="s">
        <v>1812</v>
      </c>
    </row>
    <row r="2168" spans="2:6">
      <c r="E2168" s="1199">
        <v>981</v>
      </c>
      <c r="F2168" s="1200" t="s">
        <v>1811</v>
      </c>
    </row>
    <row r="2169" spans="2:6">
      <c r="E2169" s="1199"/>
      <c r="F2169" s="1198" t="s">
        <v>1810</v>
      </c>
    </row>
    <row r="2170" spans="2:6">
      <c r="E2170" s="1199">
        <v>982</v>
      </c>
      <c r="F2170" s="1200" t="s">
        <v>1809</v>
      </c>
    </row>
    <row r="2171" spans="2:6">
      <c r="E2171" s="1199"/>
      <c r="F2171" s="1198" t="s">
        <v>1808</v>
      </c>
    </row>
    <row r="2172" spans="2:6">
      <c r="E2172" s="1199"/>
      <c r="F2172" s="1200"/>
    </row>
    <row r="2173" spans="2:6">
      <c r="E2173" s="1199"/>
      <c r="F2173" s="1200"/>
    </row>
    <row r="2174" spans="2:6" ht="17.25" thickBot="1">
      <c r="B2174" s="1209" t="s">
        <v>1807</v>
      </c>
      <c r="E2174" s="1199"/>
      <c r="F2174" s="1200"/>
    </row>
    <row r="2175" spans="2:6" ht="15">
      <c r="C2175" s="1208"/>
      <c r="D2175" s="1207"/>
      <c r="E2175" s="1206"/>
      <c r="F2175" s="1205"/>
    </row>
    <row r="2176" spans="2:6" ht="14.25">
      <c r="C2176" s="1204" t="s">
        <v>1806</v>
      </c>
      <c r="D2176" s="1203">
        <v>99</v>
      </c>
      <c r="E2176" s="1202"/>
      <c r="F2176" s="1201" t="s">
        <v>1805</v>
      </c>
    </row>
    <row r="2177" spans="5:6">
      <c r="E2177" s="1199">
        <v>999</v>
      </c>
      <c r="F2177" s="1200" t="s">
        <v>1805</v>
      </c>
    </row>
    <row r="2178" spans="5:6">
      <c r="E2178" s="1199"/>
      <c r="F2178" s="1198" t="s">
        <v>1804</v>
      </c>
    </row>
    <row r="2179" spans="5:6"/>
    <row r="2180" spans="5:6"/>
    <row r="2181" spans="5:6"/>
  </sheetData>
  <sheetProtection sheet="1" objects="1" scenarios="1"/>
  <phoneticPr fontId="65"/>
  <pageMargins left="0.7" right="0.7" top="0.75" bottom="0.75" header="0.3" footer="0.3"/>
  <pageSetup paperSize="9" scale="83"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666DE-DB28-4905-B043-61E05E33E359}">
  <sheetPr codeName="Sheet4">
    <tabColor rgb="FF00B0F0"/>
  </sheetPr>
  <dimension ref="A1:BC56"/>
  <sheetViews>
    <sheetView showGridLines="0" view="pageBreakPreview" zoomScaleNormal="100" zoomScaleSheetLayoutView="100" workbookViewId="0"/>
  </sheetViews>
  <sheetFormatPr defaultColWidth="4.75" defaultRowHeight="21.75" customHeight="1"/>
  <cols>
    <col min="1" max="1" width="4.75" style="333"/>
    <col min="2" max="9" width="2.875" style="333" customWidth="1"/>
    <col min="10" max="10" width="2.25" style="333" customWidth="1"/>
    <col min="11" max="30" width="2.125" style="333" customWidth="1"/>
    <col min="31" max="31" width="6.5" style="333" customWidth="1"/>
    <col min="32" max="35" width="2.875" style="333" customWidth="1"/>
    <col min="36" max="16384" width="4.75" style="333"/>
  </cols>
  <sheetData>
    <row r="1" spans="1:55" ht="21.75" customHeight="1">
      <c r="A1" s="1112" t="s">
        <v>1730</v>
      </c>
    </row>
    <row r="2" spans="1:55" ht="21.75" customHeight="1">
      <c r="A2" s="702"/>
      <c r="B2" s="703"/>
      <c r="C2" s="703"/>
      <c r="D2" s="703"/>
      <c r="E2" s="703"/>
      <c r="F2" s="703"/>
      <c r="G2" s="1575" t="s">
        <v>3948</v>
      </c>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row>
    <row r="3" spans="1:55" ht="15" customHeight="1">
      <c r="A3" s="702"/>
      <c r="B3" s="705"/>
      <c r="C3" s="705"/>
      <c r="D3" s="705"/>
      <c r="E3" s="705"/>
      <c r="F3" s="705"/>
      <c r="G3" s="705"/>
      <c r="H3" s="705"/>
      <c r="I3" s="702"/>
      <c r="J3" s="702"/>
      <c r="K3" s="702"/>
      <c r="L3" s="702"/>
      <c r="M3" s="702"/>
      <c r="N3" s="702"/>
      <c r="O3" s="702"/>
      <c r="P3" s="702"/>
      <c r="Q3" s="702"/>
      <c r="R3" s="702"/>
      <c r="S3" s="702"/>
      <c r="T3" s="702"/>
      <c r="U3" s="702"/>
      <c r="V3" s="702"/>
      <c r="W3" s="702"/>
      <c r="X3" s="702"/>
      <c r="Y3" s="702"/>
      <c r="Z3" s="702"/>
      <c r="AA3" s="702"/>
      <c r="AB3" s="702"/>
      <c r="AC3" s="702"/>
      <c r="AD3" s="702"/>
    </row>
    <row r="4" spans="1:55" s="334" customFormat="1" ht="21" customHeight="1" thickBot="1">
      <c r="A4" s="706"/>
      <c r="B4" s="704" t="s">
        <v>1346</v>
      </c>
      <c r="C4" s="707"/>
      <c r="D4" s="707"/>
      <c r="E4" s="707"/>
      <c r="F4" s="706"/>
      <c r="G4" s="706"/>
      <c r="H4" s="706"/>
      <c r="I4" s="706"/>
      <c r="J4" s="706"/>
      <c r="K4" s="706"/>
      <c r="L4" s="706"/>
      <c r="M4" s="706"/>
      <c r="N4" s="706"/>
      <c r="O4" s="706"/>
      <c r="P4" s="706"/>
      <c r="Q4" s="706"/>
      <c r="R4" s="706"/>
      <c r="S4" s="706"/>
      <c r="T4" s="706"/>
      <c r="U4" s="706"/>
      <c r="V4" s="706"/>
      <c r="W4" s="706"/>
      <c r="X4" s="706"/>
      <c r="Y4" s="706"/>
      <c r="Z4" s="706"/>
      <c r="AA4" s="706"/>
      <c r="AB4" s="706"/>
      <c r="AC4" s="706"/>
      <c r="AD4" s="706"/>
    </row>
    <row r="5" spans="1:55" s="334" customFormat="1" ht="21" customHeight="1" thickBot="1">
      <c r="A5" s="706"/>
      <c r="B5" s="707"/>
      <c r="C5" s="707"/>
      <c r="D5" s="707" t="s">
        <v>1347</v>
      </c>
      <c r="E5" s="707"/>
      <c r="F5" s="706"/>
      <c r="G5" s="706"/>
      <c r="H5" s="1557"/>
      <c r="I5" s="1558"/>
      <c r="J5" s="1558"/>
      <c r="K5" s="1558"/>
      <c r="L5" s="1558"/>
      <c r="M5" s="1558"/>
      <c r="N5" s="1558"/>
      <c r="O5" s="1558"/>
      <c r="P5" s="1558"/>
      <c r="Q5" s="1558"/>
      <c r="R5" s="1558"/>
      <c r="S5" s="1558"/>
      <c r="T5" s="1558"/>
      <c r="U5" s="1558"/>
      <c r="V5" s="1558"/>
      <c r="W5" s="1558"/>
      <c r="X5" s="1558"/>
      <c r="Y5" s="1558"/>
      <c r="Z5" s="1558"/>
      <c r="AA5" s="1558"/>
      <c r="AB5" s="1558"/>
      <c r="AC5" s="1558"/>
      <c r="AD5" s="1559"/>
    </row>
    <row r="6" spans="1:55" s="334" customFormat="1" ht="14.25" customHeight="1" thickBot="1">
      <c r="A6" s="706"/>
      <c r="B6" s="706"/>
      <c r="C6" s="706"/>
      <c r="D6" s="706"/>
      <c r="E6" s="706"/>
      <c r="F6" s="706"/>
      <c r="G6" s="706"/>
      <c r="H6" s="708"/>
      <c r="I6" s="706"/>
      <c r="J6" s="706"/>
      <c r="K6" s="706"/>
      <c r="L6" s="706"/>
      <c r="M6" s="706"/>
      <c r="N6" s="706"/>
      <c r="O6" s="706"/>
      <c r="P6" s="706"/>
      <c r="Q6" s="706"/>
      <c r="R6" s="706"/>
      <c r="S6" s="706"/>
      <c r="T6" s="706"/>
      <c r="U6" s="706"/>
      <c r="V6" s="706"/>
      <c r="W6" s="706"/>
      <c r="X6" s="706"/>
      <c r="Y6" s="706"/>
      <c r="Z6" s="706"/>
      <c r="AA6" s="706"/>
      <c r="AB6" s="706"/>
      <c r="AC6" s="706"/>
      <c r="AD6" s="706"/>
    </row>
    <row r="7" spans="1:55" s="334" customFormat="1" ht="21" customHeight="1" thickBot="1">
      <c r="A7" s="706"/>
      <c r="B7" s="706"/>
      <c r="C7" s="706"/>
      <c r="D7" s="707" t="s">
        <v>1729</v>
      </c>
      <c r="E7" s="706"/>
      <c r="F7" s="706"/>
      <c r="G7" s="706"/>
      <c r="H7" s="1557"/>
      <c r="I7" s="1558"/>
      <c r="J7" s="1558"/>
      <c r="K7" s="1558"/>
      <c r="L7" s="1558"/>
      <c r="M7" s="1558"/>
      <c r="N7" s="1558"/>
      <c r="O7" s="1558"/>
      <c r="P7" s="1558"/>
      <c r="Q7" s="1558"/>
      <c r="R7" s="1558"/>
      <c r="S7" s="1558"/>
      <c r="T7" s="1558"/>
      <c r="U7" s="1558"/>
      <c r="V7" s="1558"/>
      <c r="W7" s="1558"/>
      <c r="X7" s="1558"/>
      <c r="Y7" s="1558"/>
      <c r="Z7" s="1558"/>
      <c r="AA7" s="1558"/>
      <c r="AB7" s="1558"/>
      <c r="AC7" s="1558"/>
      <c r="AD7" s="1559"/>
    </row>
    <row r="8" spans="1:55" s="334" customFormat="1" ht="20.25" customHeight="1">
      <c r="A8" s="706"/>
      <c r="B8" s="706"/>
      <c r="C8" s="706"/>
      <c r="H8" s="1120" t="s">
        <v>1754</v>
      </c>
      <c r="AB8" s="706"/>
      <c r="AC8" s="706"/>
      <c r="AD8" s="706"/>
    </row>
    <row r="9" spans="1:55" s="334" customFormat="1" ht="6.75" customHeight="1" thickBot="1">
      <c r="A9" s="706"/>
      <c r="B9" s="706"/>
      <c r="C9" s="706"/>
      <c r="D9" s="1121"/>
      <c r="AB9" s="706"/>
      <c r="AC9" s="706"/>
      <c r="AD9" s="706"/>
    </row>
    <row r="10" spans="1:55" s="334" customFormat="1" ht="42" customHeight="1" thickBot="1">
      <c r="A10" s="706"/>
      <c r="B10" s="706"/>
      <c r="C10" s="706"/>
      <c r="D10" s="1596" t="s">
        <v>1746</v>
      </c>
      <c r="E10" s="1597"/>
      <c r="F10" s="1597"/>
      <c r="G10" s="1597"/>
      <c r="H10" s="1597"/>
      <c r="I10" s="1597"/>
      <c r="J10" s="1597"/>
      <c r="K10" s="1597"/>
      <c r="L10" s="1597"/>
      <c r="M10" s="1597"/>
      <c r="N10" s="1597"/>
      <c r="O10" s="1597"/>
      <c r="P10" s="1597"/>
      <c r="Q10" s="1597"/>
      <c r="R10" s="1597"/>
      <c r="S10" s="1597"/>
      <c r="T10" s="1597"/>
      <c r="U10" s="1597"/>
      <c r="V10" s="1597"/>
      <c r="W10" s="1597"/>
      <c r="X10" s="1597"/>
      <c r="Y10" s="706"/>
      <c r="Z10" s="706"/>
      <c r="AA10" s="1570"/>
      <c r="AB10" s="1571"/>
      <c r="AC10" s="1572"/>
      <c r="AD10" s="1192"/>
      <c r="AF10" s="1573" t="s">
        <v>3954</v>
      </c>
      <c r="AG10" s="1574"/>
      <c r="AH10" s="1574"/>
      <c r="AI10" s="1574"/>
      <c r="AJ10" s="1574"/>
      <c r="AK10" s="1574"/>
      <c r="AL10" s="1574"/>
      <c r="AM10" s="1574"/>
      <c r="AN10" s="1574"/>
      <c r="AO10" s="1574"/>
      <c r="AP10" s="1574"/>
      <c r="AQ10" s="1574"/>
      <c r="AR10" s="1574"/>
      <c r="AS10" s="1574"/>
      <c r="AT10" s="1574"/>
      <c r="AU10" s="1574"/>
      <c r="AV10" s="1574"/>
      <c r="AW10" s="1574"/>
      <c r="AX10" s="1574"/>
      <c r="AY10" s="1574"/>
      <c r="AZ10" s="1574"/>
      <c r="BA10" s="1574"/>
      <c r="BB10" s="1574"/>
      <c r="BC10" s="1318"/>
    </row>
    <row r="11" spans="1:55" s="334" customFormat="1" ht="7.5" customHeight="1" thickBot="1">
      <c r="A11" s="706"/>
      <c r="B11" s="706"/>
      <c r="C11" s="706"/>
      <c r="D11" s="709"/>
      <c r="E11" s="710"/>
      <c r="F11" s="710"/>
      <c r="G11" s="710"/>
      <c r="H11" s="710"/>
      <c r="I11" s="710"/>
      <c r="J11" s="710"/>
      <c r="K11" s="710"/>
      <c r="L11" s="710"/>
      <c r="M11" s="710"/>
      <c r="N11" s="710"/>
      <c r="O11" s="710"/>
      <c r="P11" s="710"/>
      <c r="Q11" s="710"/>
      <c r="R11" s="710"/>
      <c r="S11" s="710"/>
      <c r="T11" s="710"/>
      <c r="U11" s="710"/>
      <c r="V11" s="710"/>
      <c r="W11" s="710"/>
      <c r="X11" s="710"/>
      <c r="Y11" s="710"/>
      <c r="Z11" s="710"/>
      <c r="AA11" s="710"/>
      <c r="AB11" s="706"/>
      <c r="AC11" s="706"/>
      <c r="AD11" s="706"/>
      <c r="AF11" s="1318"/>
      <c r="AG11" s="1318"/>
      <c r="AH11" s="1318"/>
      <c r="AI11" s="1318"/>
      <c r="AJ11" s="1318"/>
      <c r="AK11" s="1318"/>
      <c r="AL11" s="1318"/>
      <c r="AM11" s="1318"/>
      <c r="AN11" s="1318"/>
      <c r="AO11" s="1318"/>
      <c r="AP11" s="1318"/>
      <c r="AQ11" s="1318"/>
      <c r="AR11" s="1318"/>
      <c r="AS11" s="1318"/>
      <c r="AT11" s="1318"/>
      <c r="AU11" s="1318"/>
      <c r="AV11" s="1318"/>
      <c r="AW11" s="1318"/>
      <c r="AX11" s="1318"/>
      <c r="AY11" s="1318"/>
      <c r="AZ11" s="1318"/>
      <c r="BA11" s="1318"/>
      <c r="BB11" s="1318"/>
      <c r="BC11" s="1318"/>
    </row>
    <row r="12" spans="1:55" s="334" customFormat="1" ht="23.25" customHeight="1" thickBot="1">
      <c r="A12" s="706"/>
      <c r="B12" s="706"/>
      <c r="C12" s="706"/>
      <c r="D12" s="1583" t="s">
        <v>1348</v>
      </c>
      <c r="E12" s="1583"/>
      <c r="F12" s="1583"/>
      <c r="G12" s="1583"/>
      <c r="H12" s="1584"/>
      <c r="I12" s="1585"/>
      <c r="J12" s="1585"/>
      <c r="K12" s="1586"/>
      <c r="L12" s="710" t="s">
        <v>1349</v>
      </c>
      <c r="M12" s="710"/>
      <c r="N12" s="710"/>
      <c r="O12" s="710"/>
      <c r="P12" s="710"/>
      <c r="Q12" s="710"/>
      <c r="R12" s="710"/>
      <c r="S12" s="710"/>
      <c r="T12" s="1560" t="s">
        <v>1350</v>
      </c>
      <c r="U12" s="1560"/>
      <c r="V12" s="1560"/>
      <c r="W12" s="1560"/>
      <c r="X12" s="710"/>
      <c r="Y12" s="1561"/>
      <c r="Z12" s="1562"/>
      <c r="AA12" s="1563"/>
      <c r="AB12" s="706" t="s">
        <v>1351</v>
      </c>
      <c r="AC12" s="706"/>
      <c r="AD12" s="706"/>
      <c r="AF12" s="1318"/>
      <c r="AG12" s="1318"/>
      <c r="AH12" s="1318"/>
      <c r="AI12" s="1318"/>
      <c r="AJ12" s="1318"/>
      <c r="AK12" s="1318"/>
      <c r="AL12" s="1318"/>
      <c r="AM12" s="1318"/>
      <c r="AN12" s="1318"/>
      <c r="AO12" s="1318"/>
      <c r="AP12" s="1318"/>
      <c r="AQ12" s="1318"/>
      <c r="AR12" s="1318"/>
      <c r="AS12" s="1318"/>
      <c r="AT12" s="1318"/>
      <c r="AU12" s="1318"/>
      <c r="AV12" s="1318"/>
      <c r="AW12" s="1318"/>
      <c r="AX12" s="1318"/>
      <c r="AY12" s="1318"/>
      <c r="AZ12" s="1318"/>
      <c r="BA12" s="1318"/>
      <c r="BB12" s="1318"/>
      <c r="BC12" s="1318"/>
    </row>
    <row r="13" spans="1:55" s="334" customFormat="1" ht="8.25" customHeight="1" thickBot="1">
      <c r="A13" s="706"/>
      <c r="B13" s="706"/>
      <c r="C13" s="706"/>
      <c r="D13" s="711"/>
      <c r="E13" s="711"/>
      <c r="F13" s="711"/>
      <c r="G13" s="711"/>
      <c r="H13" s="712"/>
      <c r="I13" s="712"/>
      <c r="J13" s="712"/>
      <c r="K13" s="712"/>
      <c r="L13" s="710"/>
      <c r="M13" s="710"/>
      <c r="N13" s="710"/>
      <c r="O13" s="710"/>
      <c r="P13" s="710"/>
      <c r="Q13" s="710"/>
      <c r="R13" s="710"/>
      <c r="S13" s="710"/>
      <c r="T13" s="713"/>
      <c r="U13" s="713"/>
      <c r="V13" s="713"/>
      <c r="W13" s="713"/>
      <c r="X13" s="710"/>
      <c r="Y13" s="714"/>
      <c r="Z13" s="714"/>
      <c r="AA13" s="714"/>
      <c r="AB13" s="706"/>
      <c r="AC13" s="706"/>
      <c r="AD13" s="706"/>
      <c r="AF13" s="1318"/>
      <c r="AG13" s="1318"/>
      <c r="AH13" s="1318"/>
      <c r="AI13" s="1318"/>
      <c r="AJ13" s="1318"/>
      <c r="AK13" s="1318"/>
      <c r="AL13" s="1318"/>
      <c r="AM13" s="1318"/>
      <c r="AN13" s="1318"/>
      <c r="AO13" s="1318"/>
      <c r="AP13" s="1318"/>
      <c r="AQ13" s="1318"/>
      <c r="AR13" s="1318"/>
      <c r="AS13" s="1318"/>
      <c r="AT13" s="1318"/>
      <c r="AU13" s="1318"/>
      <c r="AV13" s="1318"/>
      <c r="AW13" s="1318"/>
      <c r="AX13" s="1318"/>
      <c r="AY13" s="1318"/>
      <c r="AZ13" s="1318"/>
      <c r="BA13" s="1318"/>
      <c r="BB13" s="1318"/>
      <c r="BC13" s="1318"/>
    </row>
    <row r="14" spans="1:55" s="334" customFormat="1" ht="26.25" customHeight="1" thickBot="1">
      <c r="A14" s="706"/>
      <c r="B14" s="706"/>
      <c r="C14" s="706"/>
      <c r="D14" s="711"/>
      <c r="E14" s="1579" t="s">
        <v>3923</v>
      </c>
      <c r="F14" s="1579"/>
      <c r="G14" s="1579"/>
      <c r="H14" s="1579"/>
      <c r="I14" s="1579"/>
      <c r="J14" s="1579"/>
      <c r="K14" s="1579"/>
      <c r="L14" s="1579"/>
      <c r="M14" s="1579"/>
      <c r="N14" s="1579"/>
      <c r="O14" s="1579"/>
      <c r="P14" s="1579"/>
      <c r="Q14" s="1579"/>
      <c r="R14" s="1579"/>
      <c r="S14" s="1579"/>
      <c r="T14" s="1579"/>
      <c r="U14" s="1579"/>
      <c r="V14" s="1579"/>
      <c r="W14" s="1580"/>
      <c r="X14" s="1581"/>
      <c r="Y14" s="1581"/>
      <c r="Z14" s="1581"/>
      <c r="AA14" s="1582"/>
      <c r="AB14" s="706" t="s">
        <v>1352</v>
      </c>
      <c r="AC14" s="706"/>
      <c r="AD14" s="706"/>
      <c r="AF14" s="1318"/>
      <c r="AG14" s="1573" t="s">
        <v>1751</v>
      </c>
      <c r="AH14" s="1574"/>
      <c r="AI14" s="1574"/>
      <c r="AJ14" s="1574"/>
      <c r="AK14" s="1574"/>
      <c r="AL14" s="1574"/>
      <c r="AM14" s="1574"/>
      <c r="AN14" s="1574"/>
      <c r="AO14" s="1574"/>
      <c r="AP14" s="1574"/>
      <c r="AQ14" s="1574"/>
      <c r="AR14" s="1574"/>
      <c r="AS14" s="1574"/>
      <c r="AT14" s="1574"/>
      <c r="AU14" s="1574"/>
      <c r="AV14" s="1574"/>
      <c r="AW14" s="1574"/>
      <c r="AX14" s="1574"/>
      <c r="AY14" s="1574"/>
      <c r="AZ14" s="1574"/>
      <c r="BA14" s="1574"/>
      <c r="BB14" s="1574"/>
      <c r="BC14" s="1574"/>
    </row>
    <row r="15" spans="1:55" s="334" customFormat="1" ht="15.75" customHeight="1">
      <c r="A15" s="706"/>
      <c r="B15" s="706"/>
      <c r="C15" s="706"/>
      <c r="D15" s="711"/>
      <c r="E15" s="709"/>
      <c r="F15" s="709"/>
      <c r="G15" s="709"/>
      <c r="H15" s="709"/>
      <c r="I15" s="709"/>
      <c r="J15" s="709"/>
      <c r="K15" s="709"/>
      <c r="L15" s="709"/>
      <c r="M15" s="709"/>
      <c r="N15" s="709"/>
      <c r="O15" s="709"/>
      <c r="P15" s="709"/>
      <c r="Q15" s="709"/>
      <c r="R15" s="709"/>
      <c r="S15" s="709"/>
      <c r="T15" s="709"/>
      <c r="U15" s="709"/>
      <c r="V15" s="709"/>
      <c r="W15" s="709"/>
      <c r="X15" s="709"/>
      <c r="Y15" s="709"/>
      <c r="Z15" s="709"/>
      <c r="AA15" s="709"/>
      <c r="AB15" s="706"/>
      <c r="AC15" s="706"/>
      <c r="AD15" s="706"/>
      <c r="AF15" s="1318"/>
      <c r="AG15" s="1317"/>
      <c r="AH15" s="1317"/>
      <c r="AI15" s="1317"/>
      <c r="AJ15" s="1317"/>
      <c r="AK15" s="1317"/>
      <c r="AL15" s="1317"/>
      <c r="AM15" s="1317"/>
      <c r="AN15" s="1317"/>
      <c r="AO15" s="1317"/>
      <c r="AP15" s="1317"/>
      <c r="AQ15" s="1317"/>
      <c r="AR15" s="1317"/>
      <c r="AS15" s="1317"/>
      <c r="AT15" s="1317"/>
      <c r="AU15" s="1317"/>
      <c r="AV15" s="1317"/>
      <c r="AW15" s="1317"/>
      <c r="AX15" s="1317"/>
      <c r="AY15" s="1317"/>
      <c r="AZ15" s="1317"/>
      <c r="BA15" s="1317"/>
      <c r="BB15" s="1317"/>
      <c r="BC15" s="1317"/>
    </row>
    <row r="16" spans="1:55" s="334" customFormat="1" ht="23.25" customHeight="1">
      <c r="A16" s="706"/>
      <c r="B16" s="706"/>
      <c r="C16" s="706"/>
      <c r="D16" s="1578" t="s">
        <v>1752</v>
      </c>
      <c r="E16" s="1578"/>
      <c r="F16" s="1578"/>
      <c r="G16" s="1578"/>
      <c r="H16" s="1578"/>
      <c r="I16" s="1578"/>
      <c r="J16" s="1578"/>
      <c r="K16" s="1578"/>
      <c r="L16" s="1578"/>
      <c r="M16" s="1578"/>
      <c r="N16" s="1578"/>
      <c r="O16" s="1578"/>
      <c r="P16" s="1578"/>
      <c r="Q16" s="1578"/>
      <c r="R16" s="1578"/>
      <c r="S16" s="1578"/>
      <c r="T16" s="1578"/>
      <c r="U16" s="1578"/>
      <c r="V16" s="1578"/>
      <c r="W16" s="1578"/>
      <c r="X16" s="1578"/>
      <c r="Y16" s="1578"/>
      <c r="Z16" s="1578"/>
      <c r="AA16" s="1578"/>
      <c r="AB16" s="1578"/>
      <c r="AC16" s="1578"/>
      <c r="AD16" s="1578"/>
      <c r="AF16" s="1318"/>
      <c r="AG16" s="1573" t="s">
        <v>1753</v>
      </c>
      <c r="AH16" s="1573"/>
      <c r="AI16" s="1573"/>
      <c r="AJ16" s="1573"/>
      <c r="AK16" s="1573"/>
      <c r="AL16" s="1573"/>
      <c r="AM16" s="1573"/>
      <c r="AN16" s="1573"/>
      <c r="AO16" s="1573"/>
      <c r="AP16" s="1573"/>
      <c r="AQ16" s="1573"/>
      <c r="AR16" s="1573"/>
      <c r="AS16" s="1573"/>
      <c r="AT16" s="1573"/>
      <c r="AU16" s="1573"/>
      <c r="AV16" s="1573"/>
      <c r="AW16" s="1573"/>
      <c r="AX16" s="1573"/>
      <c r="AY16" s="1573"/>
      <c r="AZ16" s="1573"/>
      <c r="BA16" s="1573"/>
      <c r="BB16" s="1573"/>
      <c r="BC16" s="1573"/>
    </row>
    <row r="17" spans="1:55" s="334" customFormat="1" ht="23.25" customHeight="1">
      <c r="A17" s="706"/>
      <c r="B17" s="706"/>
      <c r="C17" s="706"/>
      <c r="D17" s="1578"/>
      <c r="E17" s="1578"/>
      <c r="F17" s="1578"/>
      <c r="G17" s="1578"/>
      <c r="H17" s="1578"/>
      <c r="I17" s="1578"/>
      <c r="J17" s="1578"/>
      <c r="K17" s="1578"/>
      <c r="L17" s="1578"/>
      <c r="M17" s="1578"/>
      <c r="N17" s="1578"/>
      <c r="O17" s="1578"/>
      <c r="P17" s="1578"/>
      <c r="Q17" s="1578"/>
      <c r="R17" s="1578"/>
      <c r="S17" s="1578"/>
      <c r="T17" s="1578"/>
      <c r="U17" s="1578"/>
      <c r="V17" s="1578"/>
      <c r="W17" s="1578"/>
      <c r="X17" s="1578"/>
      <c r="Y17" s="1578"/>
      <c r="Z17" s="1578"/>
      <c r="AA17" s="1578"/>
      <c r="AB17" s="1578"/>
      <c r="AC17" s="1578"/>
      <c r="AD17" s="1578"/>
      <c r="AF17" s="1318"/>
      <c r="AG17" s="1573"/>
      <c r="AH17" s="1573"/>
      <c r="AI17" s="1573"/>
      <c r="AJ17" s="1573"/>
      <c r="AK17" s="1573"/>
      <c r="AL17" s="1573"/>
      <c r="AM17" s="1573"/>
      <c r="AN17" s="1573"/>
      <c r="AO17" s="1573"/>
      <c r="AP17" s="1573"/>
      <c r="AQ17" s="1573"/>
      <c r="AR17" s="1573"/>
      <c r="AS17" s="1573"/>
      <c r="AT17" s="1573"/>
      <c r="AU17" s="1573"/>
      <c r="AV17" s="1573"/>
      <c r="AW17" s="1573"/>
      <c r="AX17" s="1573"/>
      <c r="AY17" s="1573"/>
      <c r="AZ17" s="1573"/>
      <c r="BA17" s="1573"/>
      <c r="BB17" s="1573"/>
      <c r="BC17" s="1573"/>
    </row>
    <row r="18" spans="1:55" s="334" customFormat="1" ht="23.25" customHeight="1">
      <c r="A18" s="706"/>
      <c r="B18" s="706"/>
      <c r="C18" s="706"/>
      <c r="D18" s="1578"/>
      <c r="E18" s="1578"/>
      <c r="F18" s="1578"/>
      <c r="G18" s="1578"/>
      <c r="H18" s="1578"/>
      <c r="I18" s="1578"/>
      <c r="J18" s="1578"/>
      <c r="K18" s="1578"/>
      <c r="L18" s="1578"/>
      <c r="M18" s="1578"/>
      <c r="N18" s="1578"/>
      <c r="O18" s="1578"/>
      <c r="P18" s="1578"/>
      <c r="Q18" s="1578"/>
      <c r="R18" s="1578"/>
      <c r="S18" s="1578"/>
      <c r="T18" s="1578"/>
      <c r="U18" s="1578"/>
      <c r="V18" s="1578"/>
      <c r="W18" s="1578"/>
      <c r="X18" s="1578"/>
      <c r="Y18" s="1578"/>
      <c r="Z18" s="1578"/>
      <c r="AA18" s="1578"/>
      <c r="AB18" s="1578"/>
      <c r="AC18" s="1578"/>
      <c r="AD18" s="1578"/>
      <c r="AF18" s="1318"/>
      <c r="AG18" s="1573"/>
      <c r="AH18" s="1573"/>
      <c r="AI18" s="1573"/>
      <c r="AJ18" s="1573"/>
      <c r="AK18" s="1573"/>
      <c r="AL18" s="1573"/>
      <c r="AM18" s="1573"/>
      <c r="AN18" s="1573"/>
      <c r="AO18" s="1573"/>
      <c r="AP18" s="1573"/>
      <c r="AQ18" s="1573"/>
      <c r="AR18" s="1573"/>
      <c r="AS18" s="1573"/>
      <c r="AT18" s="1573"/>
      <c r="AU18" s="1573"/>
      <c r="AV18" s="1573"/>
      <c r="AW18" s="1573"/>
      <c r="AX18" s="1573"/>
      <c r="AY18" s="1573"/>
      <c r="AZ18" s="1573"/>
      <c r="BA18" s="1573"/>
      <c r="BB18" s="1573"/>
      <c r="BC18" s="1573"/>
    </row>
    <row r="19" spans="1:55" s="334" customFormat="1" ht="18.75" customHeight="1">
      <c r="A19" s="706"/>
      <c r="B19" s="706"/>
      <c r="C19" s="706"/>
      <c r="D19" s="711"/>
      <c r="E19" s="711"/>
      <c r="F19" s="711"/>
      <c r="G19" s="711"/>
      <c r="H19" s="711"/>
      <c r="I19" s="711"/>
      <c r="J19" s="711"/>
      <c r="K19" s="711"/>
      <c r="L19" s="711"/>
      <c r="M19" s="711"/>
      <c r="N19" s="711"/>
      <c r="O19" s="711"/>
      <c r="P19" s="711"/>
      <c r="Q19" s="711"/>
      <c r="R19" s="711"/>
      <c r="S19" s="711"/>
      <c r="T19" s="711"/>
      <c r="U19" s="711"/>
      <c r="V19" s="711"/>
      <c r="W19" s="709"/>
      <c r="X19" s="715"/>
      <c r="Y19" s="715"/>
      <c r="Z19" s="715"/>
      <c r="AA19" s="715"/>
      <c r="AB19" s="706"/>
      <c r="AC19" s="706"/>
      <c r="AD19" s="706"/>
      <c r="AF19" s="1318"/>
      <c r="AG19" s="1318"/>
      <c r="AH19" s="1318"/>
      <c r="AI19" s="1318"/>
      <c r="AJ19" s="1318"/>
      <c r="AK19" s="1318"/>
      <c r="AL19" s="1318"/>
      <c r="AM19" s="1318"/>
      <c r="AN19" s="1318"/>
      <c r="AO19" s="1318"/>
      <c r="AP19" s="1318"/>
      <c r="AQ19" s="1318"/>
      <c r="AR19" s="1318"/>
      <c r="AS19" s="1318"/>
      <c r="AT19" s="1318"/>
      <c r="AU19" s="1318"/>
      <c r="AV19" s="1318"/>
      <c r="AW19" s="1318"/>
      <c r="AX19" s="1318"/>
      <c r="AY19" s="1318"/>
      <c r="AZ19" s="1318"/>
      <c r="BA19" s="1318"/>
      <c r="BB19" s="1318"/>
      <c r="BC19" s="1318"/>
    </row>
    <row r="20" spans="1:55" s="334" customFormat="1" ht="21.75" customHeight="1">
      <c r="A20" s="706"/>
      <c r="B20" s="704" t="s">
        <v>1353</v>
      </c>
      <c r="C20" s="706"/>
      <c r="D20" s="706"/>
      <c r="E20" s="706"/>
      <c r="F20" s="706"/>
      <c r="G20" s="706"/>
      <c r="H20" s="706"/>
      <c r="I20" s="706"/>
      <c r="J20" s="706"/>
      <c r="K20" s="706"/>
      <c r="L20" s="706"/>
      <c r="M20" s="706"/>
      <c r="N20" s="706"/>
      <c r="O20" s="706"/>
      <c r="P20" s="706"/>
      <c r="Q20" s="706"/>
      <c r="R20" s="706"/>
      <c r="S20" s="706"/>
      <c r="T20" s="706"/>
      <c r="U20" s="706"/>
      <c r="V20" s="706"/>
      <c r="W20" s="706"/>
      <c r="X20" s="706"/>
      <c r="Y20" s="706"/>
      <c r="Z20" s="706"/>
      <c r="AA20" s="706"/>
      <c r="AB20" s="706"/>
      <c r="AC20" s="706"/>
      <c r="AD20" s="706"/>
      <c r="AF20" s="1318"/>
      <c r="AG20" s="1318"/>
      <c r="AH20" s="1318"/>
      <c r="AI20" s="1318"/>
      <c r="AJ20" s="1318"/>
      <c r="AK20" s="1318"/>
      <c r="AL20" s="1318"/>
      <c r="AM20" s="1318"/>
      <c r="AN20" s="1318"/>
      <c r="AO20" s="1318"/>
      <c r="AP20" s="1318"/>
      <c r="AQ20" s="1318"/>
      <c r="AR20" s="1318"/>
      <c r="AS20" s="1318"/>
      <c r="AT20" s="1318"/>
      <c r="AU20" s="1318"/>
      <c r="AV20" s="1318"/>
      <c r="AW20" s="1318"/>
      <c r="AX20" s="1318"/>
      <c r="AY20" s="1318"/>
      <c r="AZ20" s="1318"/>
      <c r="BA20" s="1318"/>
      <c r="BB20" s="1318"/>
      <c r="BC20" s="1318"/>
    </row>
    <row r="21" spans="1:55" s="334" customFormat="1" ht="21.75" customHeight="1" thickBot="1">
      <c r="A21" s="706"/>
      <c r="B21" s="706"/>
      <c r="C21" s="706"/>
      <c r="D21" s="706" t="s">
        <v>1354</v>
      </c>
      <c r="E21" s="706"/>
      <c r="F21" s="706"/>
      <c r="G21" s="706"/>
      <c r="H21" s="706"/>
      <c r="I21" s="706"/>
      <c r="J21" s="1576"/>
      <c r="K21" s="1576"/>
      <c r="L21" s="1576"/>
      <c r="M21" s="1576"/>
      <c r="N21" s="1576"/>
      <c r="O21" s="1576"/>
      <c r="P21" s="1576"/>
      <c r="Q21" s="1576"/>
      <c r="R21" s="1576"/>
      <c r="S21" s="1576"/>
      <c r="T21" s="1576"/>
      <c r="U21" s="1576"/>
      <c r="V21" s="1576"/>
      <c r="W21" s="1576"/>
      <c r="X21" s="1576"/>
      <c r="Y21" s="1576"/>
      <c r="Z21" s="1576"/>
      <c r="AA21" s="1576"/>
      <c r="AB21" s="1576"/>
      <c r="AC21" s="1576"/>
      <c r="AD21" s="1576"/>
      <c r="AF21" s="1318"/>
      <c r="AG21" s="1320" t="s">
        <v>3957</v>
      </c>
      <c r="AH21" s="1320"/>
      <c r="AI21" s="1318"/>
      <c r="AJ21" s="1318"/>
      <c r="AK21" s="1318"/>
      <c r="AL21" s="1318"/>
      <c r="AM21" s="1318"/>
      <c r="AN21" s="1318"/>
      <c r="AO21" s="1318"/>
      <c r="AP21" s="1318"/>
      <c r="AQ21" s="1318"/>
      <c r="AR21" s="1318"/>
      <c r="AS21" s="1318"/>
      <c r="AT21" s="1318"/>
      <c r="AU21" s="1318"/>
      <c r="AV21" s="1318"/>
      <c r="AW21" s="1318"/>
      <c r="AX21" s="1318"/>
      <c r="AY21" s="1318"/>
      <c r="AZ21" s="1318"/>
      <c r="BA21" s="1318"/>
      <c r="BB21" s="1318"/>
      <c r="BC21" s="1318"/>
    </row>
    <row r="22" spans="1:55" s="334" customFormat="1" ht="21.75" customHeight="1" thickBot="1">
      <c r="A22" s="706"/>
      <c r="B22" s="706"/>
      <c r="C22" s="706"/>
      <c r="D22" s="706" t="s">
        <v>1355</v>
      </c>
      <c r="E22" s="706"/>
      <c r="F22" s="706"/>
      <c r="G22" s="706"/>
      <c r="H22" s="706"/>
      <c r="I22" s="706"/>
      <c r="J22" s="1577"/>
      <c r="K22" s="1577"/>
      <c r="L22" s="1577"/>
      <c r="M22" s="1577"/>
      <c r="N22" s="1577"/>
      <c r="O22" s="1577"/>
      <c r="P22" s="1577"/>
      <c r="Q22" s="1577"/>
      <c r="R22" s="1577"/>
      <c r="S22" s="1577"/>
      <c r="T22" s="1577"/>
      <c r="U22" s="1577"/>
      <c r="V22" s="1577"/>
      <c r="W22" s="1577"/>
      <c r="X22" s="1577"/>
      <c r="Y22" s="1577"/>
      <c r="Z22" s="1577"/>
      <c r="AA22" s="1577"/>
      <c r="AB22" s="1577"/>
      <c r="AC22" s="1577"/>
      <c r="AD22" s="1577"/>
      <c r="AF22" s="1318"/>
      <c r="AG22" s="1320" t="s">
        <v>3958</v>
      </c>
      <c r="AH22" s="1318"/>
      <c r="AI22" s="1318"/>
      <c r="AJ22" s="1318"/>
      <c r="AK22" s="1318"/>
      <c r="AL22" s="1318"/>
      <c r="AM22" s="1318"/>
      <c r="AN22" s="1318"/>
      <c r="AO22" s="1318"/>
      <c r="AP22" s="1318"/>
      <c r="AQ22" s="1318"/>
      <c r="AR22" s="1318"/>
      <c r="AS22" s="1318"/>
      <c r="AT22" s="1318"/>
      <c r="AU22" s="1318"/>
      <c r="AV22" s="1318"/>
      <c r="AW22" s="1318"/>
      <c r="AX22" s="1318"/>
      <c r="AY22" s="1318"/>
      <c r="AZ22" s="1318"/>
      <c r="BA22" s="1318"/>
      <c r="BB22" s="1318"/>
      <c r="BC22" s="1318"/>
    </row>
    <row r="23" spans="1:55" s="334" customFormat="1" ht="15.75" customHeight="1">
      <c r="A23" s="706"/>
      <c r="B23" s="706"/>
      <c r="C23" s="706"/>
      <c r="D23" s="706"/>
      <c r="E23" s="706"/>
      <c r="F23" s="706"/>
      <c r="G23" s="706"/>
      <c r="H23" s="706"/>
      <c r="I23" s="706"/>
      <c r="J23" s="706"/>
      <c r="K23" s="706"/>
      <c r="L23" s="706"/>
      <c r="M23" s="706"/>
      <c r="N23" s="706"/>
      <c r="O23" s="706"/>
      <c r="P23" s="706"/>
      <c r="Q23" s="706"/>
      <c r="R23" s="706"/>
      <c r="S23" s="706"/>
      <c r="T23" s="706"/>
      <c r="U23" s="706"/>
      <c r="V23" s="706"/>
      <c r="W23" s="706"/>
      <c r="X23" s="706"/>
      <c r="Y23" s="706"/>
      <c r="Z23" s="706"/>
      <c r="AA23" s="706"/>
      <c r="AB23" s="706"/>
      <c r="AC23" s="706"/>
      <c r="AD23" s="706"/>
      <c r="AF23" s="1318"/>
      <c r="AG23" s="1318"/>
      <c r="AH23" s="1318"/>
      <c r="AI23" s="1318"/>
      <c r="AJ23" s="1318"/>
      <c r="AK23" s="1318"/>
      <c r="AL23" s="1318"/>
      <c r="AM23" s="1318"/>
      <c r="AN23" s="1318"/>
      <c r="AO23" s="1318"/>
      <c r="AP23" s="1318"/>
      <c r="AQ23" s="1318"/>
      <c r="AR23" s="1318"/>
      <c r="AS23" s="1318"/>
      <c r="AT23" s="1318"/>
      <c r="AU23" s="1318"/>
      <c r="AV23" s="1318"/>
      <c r="AW23" s="1318"/>
      <c r="AX23" s="1318"/>
      <c r="AY23" s="1318"/>
      <c r="AZ23" s="1318"/>
      <c r="BA23" s="1318"/>
      <c r="BB23" s="1318"/>
      <c r="BC23" s="1318"/>
    </row>
    <row r="24" spans="1:55" s="334" customFormat="1" ht="21.75" customHeight="1">
      <c r="A24" s="706"/>
      <c r="B24" s="706"/>
      <c r="C24" s="706"/>
      <c r="D24" s="706" t="s">
        <v>1356</v>
      </c>
      <c r="E24" s="706"/>
      <c r="F24" s="706"/>
      <c r="G24" s="706"/>
      <c r="H24" s="706"/>
      <c r="I24" s="706"/>
      <c r="J24" s="1587"/>
      <c r="K24" s="1588"/>
      <c r="L24" s="1588"/>
      <c r="M24" s="1588"/>
      <c r="N24" s="1588"/>
      <c r="O24" s="1588"/>
      <c r="P24" s="1588"/>
      <c r="Q24" s="1588"/>
      <c r="R24" s="1588"/>
      <c r="S24" s="1588"/>
      <c r="T24" s="1588"/>
      <c r="U24" s="1588"/>
      <c r="V24" s="1588"/>
      <c r="W24" s="1588"/>
      <c r="X24" s="1588"/>
      <c r="Y24" s="1588"/>
      <c r="Z24" s="1588"/>
      <c r="AA24" s="1588"/>
      <c r="AB24" s="1588"/>
      <c r="AC24" s="1588"/>
      <c r="AD24" s="1589"/>
      <c r="AF24" s="1318"/>
      <c r="AG24" s="1318"/>
      <c r="AH24" s="1318"/>
      <c r="AI24" s="1318"/>
      <c r="AJ24" s="1318"/>
      <c r="AK24" s="1318"/>
      <c r="AL24" s="1318"/>
      <c r="AM24" s="1318"/>
      <c r="AN24" s="1318"/>
      <c r="AO24" s="1318"/>
      <c r="AP24" s="1318"/>
      <c r="AQ24" s="1318"/>
      <c r="AR24" s="1318"/>
      <c r="AS24" s="1318"/>
      <c r="AT24" s="1318"/>
      <c r="AU24" s="1318"/>
      <c r="AV24" s="1318"/>
      <c r="AW24" s="1318"/>
      <c r="AX24" s="1318"/>
      <c r="AY24" s="1318"/>
      <c r="AZ24" s="1318"/>
      <c r="BA24" s="1318"/>
      <c r="BB24" s="1318"/>
      <c r="BC24" s="1318"/>
    </row>
    <row r="25" spans="1:55" s="334" customFormat="1" ht="21.75" customHeight="1">
      <c r="A25" s="706"/>
      <c r="B25" s="706"/>
      <c r="C25" s="706"/>
      <c r="D25" s="706"/>
      <c r="E25" s="706"/>
      <c r="F25" s="706"/>
      <c r="G25" s="706"/>
      <c r="H25" s="706"/>
      <c r="I25" s="706"/>
      <c r="J25" s="1590"/>
      <c r="K25" s="1591"/>
      <c r="L25" s="1591"/>
      <c r="M25" s="1591"/>
      <c r="N25" s="1591"/>
      <c r="O25" s="1591"/>
      <c r="P25" s="1591"/>
      <c r="Q25" s="1591"/>
      <c r="R25" s="1591"/>
      <c r="S25" s="1591"/>
      <c r="T25" s="1591"/>
      <c r="U25" s="1591"/>
      <c r="V25" s="1591"/>
      <c r="W25" s="1591"/>
      <c r="X25" s="1591"/>
      <c r="Y25" s="1591"/>
      <c r="Z25" s="1591"/>
      <c r="AA25" s="1591"/>
      <c r="AB25" s="1591"/>
      <c r="AC25" s="1591"/>
      <c r="AD25" s="1592"/>
      <c r="AF25" s="1318"/>
      <c r="AG25" s="1318"/>
      <c r="AH25" s="1318"/>
      <c r="AI25" s="1318"/>
      <c r="AJ25" s="1318"/>
      <c r="AK25" s="1318"/>
      <c r="AL25" s="1318"/>
      <c r="AM25" s="1318"/>
      <c r="AN25" s="1318"/>
      <c r="AO25" s="1318"/>
      <c r="AP25" s="1318"/>
      <c r="AQ25" s="1318"/>
      <c r="AR25" s="1318"/>
      <c r="AS25" s="1318"/>
      <c r="AT25" s="1318"/>
      <c r="AU25" s="1318"/>
      <c r="AV25" s="1318"/>
      <c r="AW25" s="1318"/>
      <c r="AX25" s="1318"/>
      <c r="AY25" s="1318"/>
      <c r="AZ25" s="1318"/>
      <c r="BA25" s="1318"/>
      <c r="BB25" s="1318"/>
      <c r="BC25" s="1318"/>
    </row>
    <row r="26" spans="1:55" s="334" customFormat="1" ht="21.75" customHeight="1">
      <c r="A26" s="706"/>
      <c r="B26" s="706"/>
      <c r="C26" s="706"/>
      <c r="D26" s="706"/>
      <c r="E26" s="706"/>
      <c r="F26" s="706"/>
      <c r="G26" s="706"/>
      <c r="H26" s="706"/>
      <c r="I26" s="706"/>
      <c r="J26" s="1593"/>
      <c r="K26" s="1594"/>
      <c r="L26" s="1594"/>
      <c r="M26" s="1594"/>
      <c r="N26" s="1594"/>
      <c r="O26" s="1594"/>
      <c r="P26" s="1594"/>
      <c r="Q26" s="1594"/>
      <c r="R26" s="1594"/>
      <c r="S26" s="1594"/>
      <c r="T26" s="1594"/>
      <c r="U26" s="1594"/>
      <c r="V26" s="1594"/>
      <c r="W26" s="1594"/>
      <c r="X26" s="1594"/>
      <c r="Y26" s="1594"/>
      <c r="Z26" s="1594"/>
      <c r="AA26" s="1594"/>
      <c r="AB26" s="1594"/>
      <c r="AC26" s="1594"/>
      <c r="AD26" s="1595"/>
      <c r="AF26" s="1318"/>
      <c r="AG26" s="1318"/>
      <c r="AH26" s="1318"/>
      <c r="AI26" s="1318"/>
      <c r="AJ26" s="1318"/>
      <c r="AK26" s="1318"/>
      <c r="AL26" s="1318"/>
      <c r="AM26" s="1318"/>
      <c r="AN26" s="1318"/>
      <c r="AO26" s="1318"/>
      <c r="AP26" s="1318"/>
      <c r="AQ26" s="1318"/>
      <c r="AR26" s="1318"/>
      <c r="AS26" s="1318"/>
      <c r="AT26" s="1318"/>
      <c r="AU26" s="1318"/>
      <c r="AV26" s="1318"/>
      <c r="AW26" s="1318"/>
      <c r="AX26" s="1318"/>
      <c r="AY26" s="1318"/>
      <c r="AZ26" s="1318"/>
      <c r="BA26" s="1318"/>
      <c r="BB26" s="1318"/>
      <c r="BC26" s="1318"/>
    </row>
    <row r="27" spans="1:55" s="334" customFormat="1" ht="6.75" customHeight="1" thickBot="1">
      <c r="A27" s="706"/>
      <c r="B27" s="706"/>
      <c r="C27" s="706"/>
      <c r="D27" s="706"/>
      <c r="E27" s="706"/>
      <c r="F27" s="706"/>
      <c r="G27" s="706"/>
      <c r="H27" s="706"/>
      <c r="I27" s="706"/>
      <c r="J27" s="1135"/>
      <c r="K27" s="1135"/>
      <c r="L27" s="1135"/>
      <c r="M27" s="1135"/>
      <c r="N27" s="1135"/>
      <c r="O27" s="1135"/>
      <c r="P27" s="1135"/>
      <c r="Q27" s="1135"/>
      <c r="R27" s="1135"/>
      <c r="S27" s="1135"/>
      <c r="T27" s="1135"/>
      <c r="U27" s="1135"/>
      <c r="V27" s="1135"/>
      <c r="W27" s="1135"/>
      <c r="X27" s="1135"/>
      <c r="Y27" s="1135"/>
      <c r="Z27" s="1135"/>
      <c r="AA27" s="1135"/>
      <c r="AB27" s="1135"/>
      <c r="AC27" s="1135"/>
      <c r="AD27" s="1135"/>
      <c r="AF27" s="1318"/>
      <c r="AG27" s="1318"/>
      <c r="AH27" s="1318"/>
      <c r="AI27" s="1318"/>
      <c r="AJ27" s="1318"/>
      <c r="AK27" s="1318"/>
      <c r="AL27" s="1318"/>
      <c r="AM27" s="1318"/>
      <c r="AN27" s="1318"/>
      <c r="AO27" s="1318"/>
      <c r="AP27" s="1318"/>
      <c r="AQ27" s="1318"/>
      <c r="AR27" s="1318"/>
      <c r="AS27" s="1318"/>
      <c r="AT27" s="1318"/>
      <c r="AU27" s="1318"/>
      <c r="AV27" s="1318"/>
      <c r="AW27" s="1318"/>
      <c r="AX27" s="1318"/>
      <c r="AY27" s="1318"/>
      <c r="AZ27" s="1318"/>
      <c r="BA27" s="1318"/>
      <c r="BB27" s="1318"/>
      <c r="BC27" s="1318"/>
    </row>
    <row r="28" spans="1:55" s="334" customFormat="1" ht="29.25" customHeight="1">
      <c r="A28" s="706"/>
      <c r="B28" s="706"/>
      <c r="C28" s="706"/>
      <c r="D28" s="706" t="s">
        <v>1764</v>
      </c>
      <c r="E28" s="706"/>
      <c r="F28" s="706"/>
      <c r="G28" s="706"/>
      <c r="H28" s="706"/>
      <c r="I28" s="706"/>
      <c r="J28" s="1566"/>
      <c r="K28" s="1567"/>
      <c r="L28" s="1567"/>
      <c r="M28" s="1536" t="s">
        <v>1798</v>
      </c>
      <c r="N28" s="1539"/>
      <c r="O28" s="1539"/>
      <c r="P28" s="1539"/>
      <c r="Q28" s="1539"/>
      <c r="R28" s="1540"/>
      <c r="S28" s="1568" t="s">
        <v>1799</v>
      </c>
      <c r="T28" s="1569"/>
      <c r="U28" s="1569"/>
      <c r="V28" s="1569"/>
      <c r="W28" s="1569"/>
      <c r="X28" s="1569"/>
      <c r="Y28" s="1536" t="s">
        <v>1800</v>
      </c>
      <c r="Z28" s="1537"/>
      <c r="AA28" s="1537"/>
      <c r="AB28" s="1537"/>
      <c r="AC28" s="1537"/>
      <c r="AD28" s="1538"/>
      <c r="AF28" s="1318"/>
      <c r="AG28" s="1573" t="s">
        <v>1803</v>
      </c>
      <c r="AH28" s="1573"/>
      <c r="AI28" s="1573"/>
      <c r="AJ28" s="1573"/>
      <c r="AK28" s="1573"/>
      <c r="AL28" s="1573"/>
      <c r="AM28" s="1573"/>
      <c r="AN28" s="1573"/>
      <c r="AO28" s="1573"/>
      <c r="AP28" s="1573"/>
      <c r="AQ28" s="1573"/>
      <c r="AR28" s="1573"/>
      <c r="AS28" s="1573"/>
      <c r="AT28" s="1573"/>
      <c r="AU28" s="1573"/>
      <c r="AV28" s="1573"/>
      <c r="AW28" s="1573"/>
      <c r="AX28" s="1573"/>
      <c r="AY28" s="1573"/>
      <c r="AZ28" s="1573"/>
      <c r="BA28" s="1573"/>
      <c r="BB28" s="1573"/>
      <c r="BC28" s="1573"/>
    </row>
    <row r="29" spans="1:55" s="334" customFormat="1" ht="21.75" customHeight="1">
      <c r="A29" s="706"/>
      <c r="B29" s="706"/>
      <c r="C29" s="706"/>
      <c r="D29" s="706" t="s">
        <v>1765</v>
      </c>
      <c r="E29" s="706"/>
      <c r="F29" s="706"/>
      <c r="G29" s="706"/>
      <c r="H29" s="706"/>
      <c r="I29" s="706"/>
      <c r="J29" s="1564" t="s">
        <v>1801</v>
      </c>
      <c r="K29" s="1565"/>
      <c r="L29" s="1565"/>
      <c r="M29" s="1541"/>
      <c r="N29" s="1542"/>
      <c r="O29" s="1542"/>
      <c r="P29" s="1542"/>
      <c r="Q29" s="1542"/>
      <c r="R29" s="1543"/>
      <c r="S29" s="1549"/>
      <c r="T29" s="1549"/>
      <c r="U29" s="1549"/>
      <c r="V29" s="1549"/>
      <c r="W29" s="1549"/>
      <c r="X29" s="1549"/>
      <c r="Y29" s="1549"/>
      <c r="Z29" s="1549"/>
      <c r="AA29" s="1549"/>
      <c r="AB29" s="1549"/>
      <c r="AC29" s="1550"/>
      <c r="AD29" s="1551"/>
      <c r="AF29" s="1318"/>
      <c r="AG29" s="1573"/>
      <c r="AH29" s="1573"/>
      <c r="AI29" s="1573"/>
      <c r="AJ29" s="1573"/>
      <c r="AK29" s="1573"/>
      <c r="AL29" s="1573"/>
      <c r="AM29" s="1573"/>
      <c r="AN29" s="1573"/>
      <c r="AO29" s="1573"/>
      <c r="AP29" s="1573"/>
      <c r="AQ29" s="1573"/>
      <c r="AR29" s="1573"/>
      <c r="AS29" s="1573"/>
      <c r="AT29" s="1573"/>
      <c r="AU29" s="1573"/>
      <c r="AV29" s="1573"/>
      <c r="AW29" s="1573"/>
      <c r="AX29" s="1573"/>
      <c r="AY29" s="1573"/>
      <c r="AZ29" s="1573"/>
      <c r="BA29" s="1573"/>
      <c r="BB29" s="1573"/>
      <c r="BC29" s="1573"/>
    </row>
    <row r="30" spans="1:55" s="334" customFormat="1" ht="21.75" customHeight="1" thickBot="1">
      <c r="A30" s="706"/>
      <c r="B30" s="706"/>
      <c r="C30" s="706"/>
      <c r="D30" s="706"/>
      <c r="E30" s="706"/>
      <c r="F30" s="706"/>
      <c r="G30" s="706"/>
      <c r="H30" s="706"/>
      <c r="I30" s="706"/>
      <c r="J30" s="1555" t="s">
        <v>1802</v>
      </c>
      <c r="K30" s="1556"/>
      <c r="L30" s="1556"/>
      <c r="M30" s="1544"/>
      <c r="N30" s="1545"/>
      <c r="O30" s="1545"/>
      <c r="P30" s="1545"/>
      <c r="Q30" s="1545"/>
      <c r="R30" s="1546"/>
      <c r="S30" s="1552"/>
      <c r="T30" s="1552"/>
      <c r="U30" s="1552"/>
      <c r="V30" s="1552"/>
      <c r="W30" s="1552"/>
      <c r="X30" s="1552"/>
      <c r="Y30" s="1552"/>
      <c r="Z30" s="1552"/>
      <c r="AA30" s="1552"/>
      <c r="AB30" s="1552"/>
      <c r="AC30" s="1553"/>
      <c r="AD30" s="1554"/>
      <c r="AF30" s="1318"/>
      <c r="AG30" s="1534"/>
      <c r="AH30" s="1534"/>
      <c r="AI30" s="1534"/>
      <c r="AJ30" s="1534"/>
      <c r="AK30" s="1534"/>
      <c r="AL30" s="1534"/>
      <c r="AM30" s="1534"/>
      <c r="AN30" s="1534"/>
      <c r="AO30" s="1534"/>
      <c r="AP30" s="1318"/>
      <c r="AQ30" s="1318"/>
      <c r="AR30" s="1318"/>
      <c r="AS30" s="1318"/>
      <c r="AT30" s="1318"/>
      <c r="AU30" s="1318"/>
      <c r="AV30" s="1318"/>
      <c r="AW30" s="1318"/>
      <c r="AX30" s="1318"/>
      <c r="AY30" s="1318"/>
      <c r="AZ30" s="1318"/>
      <c r="BA30" s="1318"/>
      <c r="BB30" s="1318"/>
      <c r="BC30" s="1318"/>
    </row>
    <row r="31" spans="1:55" s="334" customFormat="1" ht="9" customHeight="1">
      <c r="A31" s="706"/>
      <c r="B31" s="706"/>
      <c r="C31" s="706"/>
      <c r="D31" s="706"/>
      <c r="E31" s="706"/>
      <c r="F31" s="706"/>
      <c r="G31" s="706"/>
      <c r="H31" s="706"/>
      <c r="I31" s="706"/>
      <c r="J31" s="706"/>
      <c r="K31" s="706"/>
      <c r="L31" s="706"/>
      <c r="M31" s="706"/>
      <c r="N31" s="706"/>
      <c r="O31" s="706"/>
      <c r="P31" s="706"/>
      <c r="Q31" s="706"/>
      <c r="R31" s="706"/>
      <c r="S31" s="706"/>
      <c r="T31" s="706"/>
      <c r="U31" s="706"/>
      <c r="V31" s="706"/>
      <c r="W31" s="706"/>
      <c r="X31" s="706"/>
      <c r="Y31" s="706"/>
      <c r="Z31" s="706"/>
      <c r="AA31" s="706"/>
      <c r="AB31" s="706"/>
      <c r="AC31" s="706"/>
      <c r="AD31" s="706"/>
      <c r="AF31" s="1318"/>
      <c r="AG31" s="1318"/>
      <c r="AH31" s="1318"/>
      <c r="AI31" s="1318"/>
      <c r="AJ31" s="1318"/>
      <c r="AK31" s="1318"/>
      <c r="AL31" s="1318"/>
      <c r="AM31" s="1318"/>
      <c r="AN31" s="1318"/>
      <c r="AO31" s="1318"/>
      <c r="AP31" s="1318"/>
      <c r="AQ31" s="1318"/>
      <c r="AR31" s="1318"/>
      <c r="AS31" s="1318"/>
      <c r="AT31" s="1318"/>
      <c r="AU31" s="1318"/>
      <c r="AV31" s="1318"/>
      <c r="AW31" s="1318"/>
      <c r="AX31" s="1318"/>
      <c r="AY31" s="1318"/>
      <c r="AZ31" s="1318"/>
      <c r="BA31" s="1318"/>
      <c r="BB31" s="1318"/>
      <c r="BC31" s="1318"/>
    </row>
    <row r="32" spans="1:55" s="334" customFormat="1" ht="14.25" customHeight="1">
      <c r="A32" s="706"/>
      <c r="B32" s="706"/>
      <c r="C32" s="706"/>
      <c r="D32" s="706"/>
      <c r="E32" s="706"/>
      <c r="F32" s="706"/>
      <c r="G32" s="706"/>
      <c r="H32" s="706"/>
      <c r="I32" s="706"/>
      <c r="J32" s="1191"/>
      <c r="K32" s="1191"/>
      <c r="L32" s="1191"/>
      <c r="M32" s="1191"/>
      <c r="N32" s="1191"/>
      <c r="O32" s="1191"/>
      <c r="P32" s="1191"/>
      <c r="Q32" s="1191"/>
      <c r="R32" s="1191"/>
      <c r="S32" s="706"/>
      <c r="T32" s="706"/>
      <c r="U32" s="706"/>
      <c r="V32" s="706"/>
      <c r="W32" s="706"/>
      <c r="X32" s="706"/>
      <c r="Y32" s="706"/>
      <c r="Z32" s="706"/>
      <c r="AA32" s="706"/>
      <c r="AB32" s="706"/>
      <c r="AC32" s="706"/>
      <c r="AD32" s="706"/>
      <c r="AF32" s="1318"/>
      <c r="AG32" s="1318"/>
      <c r="AH32" s="1318"/>
      <c r="AI32" s="1318"/>
      <c r="AJ32" s="1318"/>
      <c r="AK32" s="1318"/>
      <c r="AL32" s="1318"/>
      <c r="AM32" s="1318"/>
      <c r="AN32" s="1318"/>
      <c r="AO32" s="1318"/>
      <c r="AP32" s="1318"/>
      <c r="AQ32" s="1318"/>
      <c r="AR32" s="1318"/>
      <c r="AS32" s="1318"/>
      <c r="AT32" s="1318"/>
      <c r="AU32" s="1318"/>
      <c r="AV32" s="1318"/>
      <c r="AW32" s="1318"/>
      <c r="AX32" s="1318"/>
      <c r="AY32" s="1318"/>
      <c r="AZ32" s="1318"/>
      <c r="BA32" s="1318"/>
      <c r="BB32" s="1318"/>
      <c r="BC32" s="1318"/>
    </row>
    <row r="33" spans="1:55" s="334" customFormat="1" ht="9" customHeight="1">
      <c r="A33" s="706"/>
      <c r="B33" s="706"/>
      <c r="C33" s="706"/>
      <c r="D33" s="706"/>
      <c r="E33" s="706"/>
      <c r="F33" s="706"/>
      <c r="G33" s="706"/>
      <c r="H33" s="706"/>
      <c r="I33" s="706"/>
      <c r="J33" s="706"/>
      <c r="K33" s="706"/>
      <c r="L33" s="706"/>
      <c r="M33" s="706"/>
      <c r="N33" s="706"/>
      <c r="O33" s="706"/>
      <c r="P33" s="706"/>
      <c r="Q33" s="706"/>
      <c r="R33" s="706"/>
      <c r="S33" s="706"/>
      <c r="T33" s="706"/>
      <c r="U33" s="706"/>
      <c r="V33" s="706"/>
      <c r="W33" s="706"/>
      <c r="X33" s="706"/>
      <c r="Y33" s="706"/>
      <c r="Z33" s="706"/>
      <c r="AA33" s="706"/>
      <c r="AB33" s="706"/>
      <c r="AC33" s="706"/>
      <c r="AD33" s="706"/>
      <c r="AF33" s="1318"/>
      <c r="AG33" s="1318"/>
      <c r="AH33" s="1318"/>
      <c r="AI33" s="1318"/>
      <c r="AJ33" s="1318"/>
      <c r="AK33" s="1318"/>
      <c r="AL33" s="1318"/>
      <c r="AM33" s="1318"/>
      <c r="AN33" s="1318"/>
      <c r="AO33" s="1318"/>
      <c r="AP33" s="1318"/>
      <c r="AQ33" s="1318"/>
      <c r="AR33" s="1318"/>
      <c r="AS33" s="1318"/>
      <c r="AT33" s="1318"/>
      <c r="AU33" s="1318"/>
      <c r="AV33" s="1318"/>
      <c r="AW33" s="1318"/>
      <c r="AX33" s="1318"/>
      <c r="AY33" s="1318"/>
      <c r="AZ33" s="1318"/>
      <c r="BA33" s="1318"/>
      <c r="BB33" s="1318"/>
      <c r="BC33" s="1318"/>
    </row>
    <row r="34" spans="1:55" s="334" customFormat="1" ht="9" customHeight="1" thickBot="1">
      <c r="A34" s="706"/>
      <c r="B34" s="706"/>
      <c r="C34" s="706"/>
      <c r="D34" s="706"/>
      <c r="E34" s="706"/>
      <c r="F34" s="706"/>
      <c r="G34" s="706"/>
      <c r="H34" s="706"/>
      <c r="I34" s="706"/>
      <c r="J34" s="706"/>
      <c r="K34" s="706"/>
      <c r="L34" s="706"/>
      <c r="M34" s="706"/>
      <c r="N34" s="706"/>
      <c r="O34" s="706"/>
      <c r="P34" s="706"/>
      <c r="Q34" s="706"/>
      <c r="R34" s="706"/>
      <c r="S34" s="706"/>
      <c r="T34" s="706"/>
      <c r="U34" s="706"/>
      <c r="V34" s="706"/>
      <c r="W34" s="706"/>
      <c r="X34" s="706"/>
      <c r="Y34" s="706"/>
      <c r="Z34" s="706"/>
      <c r="AA34" s="706"/>
      <c r="AB34" s="706"/>
      <c r="AC34" s="706"/>
      <c r="AD34" s="706"/>
      <c r="AF34" s="1318"/>
      <c r="AG34" s="1318"/>
      <c r="AH34" s="1318"/>
      <c r="AI34" s="1318"/>
      <c r="AJ34" s="1318"/>
      <c r="AK34" s="1318"/>
      <c r="AL34" s="1318"/>
      <c r="AM34" s="1318"/>
      <c r="AN34" s="1318"/>
      <c r="AO34" s="1318"/>
      <c r="AP34" s="1318"/>
      <c r="AQ34" s="1318"/>
      <c r="AR34" s="1318"/>
      <c r="AS34" s="1318"/>
      <c r="AT34" s="1318"/>
      <c r="AU34" s="1318"/>
      <c r="AV34" s="1318"/>
      <c r="AW34" s="1318"/>
      <c r="AX34" s="1318"/>
      <c r="AY34" s="1318"/>
      <c r="AZ34" s="1318"/>
      <c r="BA34" s="1318"/>
      <c r="BB34" s="1318"/>
      <c r="BC34" s="1318"/>
    </row>
    <row r="35" spans="1:55" s="334" customFormat="1" ht="21.75" customHeight="1" thickBot="1">
      <c r="A35" s="706"/>
      <c r="B35" s="704"/>
      <c r="C35" s="706"/>
      <c r="D35" s="706"/>
      <c r="E35" s="706"/>
      <c r="F35" s="706"/>
      <c r="G35" s="334" t="s">
        <v>1759</v>
      </c>
      <c r="Y35" s="1547"/>
      <c r="Z35" s="1548"/>
      <c r="AA35" s="706"/>
      <c r="AB35" s="706"/>
      <c r="AC35" s="706"/>
      <c r="AD35" s="706"/>
      <c r="AF35" s="1318"/>
      <c r="AG35" s="1318"/>
      <c r="AH35" s="1318"/>
      <c r="AI35" s="1318"/>
      <c r="AJ35" s="1318"/>
      <c r="AK35" s="1318"/>
      <c r="AL35" s="1318"/>
      <c r="AM35" s="1318"/>
      <c r="AN35" s="1318"/>
      <c r="AO35" s="1318"/>
      <c r="AP35" s="1318"/>
      <c r="AQ35" s="1318"/>
      <c r="AR35" s="1318"/>
      <c r="AS35" s="1318"/>
      <c r="AT35" s="1318"/>
      <c r="AU35" s="1318"/>
      <c r="AV35" s="1318"/>
      <c r="AW35" s="1318"/>
      <c r="AX35" s="1318"/>
      <c r="AY35" s="1318"/>
      <c r="AZ35" s="1318"/>
      <c r="BA35" s="1318"/>
      <c r="BB35" s="1318"/>
      <c r="BC35" s="1318"/>
    </row>
    <row r="36" spans="1:55" s="334" customFormat="1" ht="15" customHeight="1">
      <c r="A36" s="706"/>
      <c r="B36" s="706"/>
      <c r="C36" s="706"/>
      <c r="D36" s="716"/>
      <c r="E36" s="717"/>
      <c r="F36" s="717"/>
      <c r="H36" s="706" t="s">
        <v>1760</v>
      </c>
      <c r="I36" s="1190"/>
      <c r="J36" s="1190"/>
      <c r="K36" s="1190"/>
      <c r="L36" s="1190"/>
      <c r="M36" s="1190"/>
      <c r="N36" s="1190"/>
      <c r="O36" s="1190"/>
      <c r="P36" s="1190"/>
      <c r="Q36" s="1190"/>
      <c r="R36" s="1190"/>
      <c r="S36" s="706"/>
      <c r="T36" s="1134"/>
      <c r="U36" s="1134"/>
      <c r="V36" s="1134"/>
      <c r="W36" s="1134"/>
      <c r="X36" s="1134"/>
      <c r="Y36" s="717"/>
      <c r="Z36" s="717"/>
      <c r="AA36" s="717"/>
      <c r="AB36" s="717"/>
      <c r="AC36" s="717"/>
      <c r="AD36" s="717"/>
      <c r="AF36" s="1318"/>
      <c r="AG36" s="1318"/>
      <c r="AH36" s="1318"/>
      <c r="AI36" s="1318"/>
      <c r="AJ36" s="1318"/>
      <c r="AK36" s="1318"/>
      <c r="AL36" s="1318"/>
      <c r="AM36" s="1318"/>
      <c r="AN36" s="1318"/>
      <c r="AO36" s="1318"/>
      <c r="AP36" s="1318"/>
      <c r="AQ36" s="1318"/>
      <c r="AR36" s="1318"/>
      <c r="AS36" s="1318"/>
      <c r="AT36" s="1318"/>
      <c r="AU36" s="1318"/>
      <c r="AV36" s="1318"/>
      <c r="AW36" s="1318"/>
      <c r="AX36" s="1318"/>
      <c r="AY36" s="1318"/>
      <c r="AZ36" s="1318"/>
      <c r="BA36" s="1318"/>
      <c r="BB36" s="1318"/>
      <c r="BC36" s="1318"/>
    </row>
    <row r="37" spans="1:55" s="334" customFormat="1" ht="15" customHeight="1">
      <c r="A37" s="706"/>
      <c r="B37" s="706"/>
      <c r="C37" s="706"/>
      <c r="D37" s="716"/>
      <c r="E37" s="717"/>
      <c r="F37" s="717"/>
      <c r="H37" s="716" t="s">
        <v>1761</v>
      </c>
      <c r="I37" s="717"/>
      <c r="J37" s="717"/>
      <c r="K37" s="717"/>
      <c r="L37" s="717"/>
      <c r="M37" s="717"/>
      <c r="N37" s="717"/>
      <c r="O37" s="717"/>
      <c r="P37" s="717"/>
      <c r="Q37" s="717"/>
      <c r="R37" s="717"/>
      <c r="S37" s="717"/>
      <c r="T37" s="717"/>
      <c r="U37" s="717"/>
      <c r="V37" s="717"/>
      <c r="W37" s="717"/>
      <c r="X37" s="717"/>
      <c r="Y37" s="717"/>
      <c r="Z37" s="717"/>
      <c r="AA37" s="717"/>
      <c r="AB37" s="717"/>
      <c r="AC37" s="717"/>
      <c r="AD37" s="717"/>
      <c r="AF37" s="1318"/>
      <c r="AG37" s="1318"/>
      <c r="AH37" s="1318"/>
      <c r="AI37" s="1318"/>
      <c r="AJ37" s="1318"/>
      <c r="AK37" s="1318"/>
      <c r="AL37" s="1318"/>
      <c r="AM37" s="1318"/>
      <c r="AN37" s="1318"/>
      <c r="AO37" s="1318"/>
      <c r="AP37" s="1318"/>
      <c r="AQ37" s="1318"/>
      <c r="AR37" s="1318"/>
      <c r="AS37" s="1318"/>
      <c r="AT37" s="1318"/>
      <c r="AU37" s="1318"/>
      <c r="AV37" s="1318"/>
      <c r="AW37" s="1318"/>
      <c r="AX37" s="1318"/>
      <c r="AY37" s="1318"/>
      <c r="AZ37" s="1318"/>
      <c r="BA37" s="1318"/>
      <c r="BB37" s="1318"/>
      <c r="BC37" s="1318"/>
    </row>
    <row r="38" spans="1:55" s="334" customFormat="1" ht="15" customHeight="1">
      <c r="A38" s="706"/>
      <c r="B38" s="706"/>
      <c r="C38" s="706"/>
      <c r="D38" s="717"/>
      <c r="E38" s="717"/>
      <c r="F38" s="717"/>
      <c r="H38" s="717" t="s">
        <v>1762</v>
      </c>
      <c r="I38" s="717"/>
      <c r="J38" s="717"/>
      <c r="K38" s="717"/>
      <c r="L38" s="717"/>
      <c r="M38" s="717"/>
      <c r="N38" s="717"/>
      <c r="O38" s="717"/>
      <c r="P38" s="717"/>
      <c r="Q38" s="717"/>
      <c r="R38" s="717"/>
      <c r="S38" s="717"/>
      <c r="T38" s="717"/>
      <c r="U38" s="717"/>
      <c r="V38" s="717"/>
      <c r="W38" s="717"/>
      <c r="X38" s="717"/>
      <c r="Y38" s="717"/>
      <c r="Z38" s="717"/>
      <c r="AA38" s="717"/>
      <c r="AB38" s="717"/>
      <c r="AC38" s="717"/>
      <c r="AD38" s="717"/>
      <c r="AF38" s="1318"/>
      <c r="AG38" s="1318"/>
      <c r="AH38" s="1318"/>
      <c r="AI38" s="1318"/>
      <c r="AJ38" s="1318"/>
      <c r="AK38" s="1318"/>
      <c r="AL38" s="1318"/>
      <c r="AM38" s="1318"/>
      <c r="AN38" s="1318"/>
      <c r="AO38" s="1318"/>
      <c r="AP38" s="1318"/>
      <c r="AQ38" s="1318"/>
      <c r="AR38" s="1318"/>
      <c r="AS38" s="1318"/>
      <c r="AT38" s="1318"/>
      <c r="AU38" s="1318"/>
      <c r="AV38" s="1318"/>
      <c r="AW38" s="1318"/>
      <c r="AX38" s="1318"/>
      <c r="AY38" s="1318"/>
      <c r="AZ38" s="1318"/>
      <c r="BA38" s="1318"/>
      <c r="BB38" s="1318"/>
      <c r="BC38" s="1318"/>
    </row>
    <row r="39" spans="1:55" s="334" customFormat="1" ht="15" customHeight="1">
      <c r="A39" s="706"/>
      <c r="B39" s="706"/>
      <c r="C39" s="706"/>
      <c r="D39" s="706"/>
      <c r="E39" s="706"/>
      <c r="F39" s="706"/>
      <c r="H39" s="706" t="s">
        <v>1763</v>
      </c>
      <c r="I39" s="706"/>
      <c r="J39" s="706"/>
      <c r="K39" s="706"/>
      <c r="L39" s="706"/>
      <c r="M39" s="706"/>
      <c r="N39" s="706"/>
      <c r="O39" s="706"/>
      <c r="P39" s="706"/>
      <c r="Q39" s="706"/>
      <c r="R39" s="706"/>
      <c r="S39" s="706"/>
      <c r="T39" s="706"/>
      <c r="U39" s="706"/>
      <c r="V39" s="706"/>
      <c r="W39" s="706"/>
      <c r="X39" s="706"/>
      <c r="Y39" s="706"/>
      <c r="Z39" s="706"/>
      <c r="AA39" s="706"/>
      <c r="AB39" s="706"/>
      <c r="AC39" s="706"/>
      <c r="AD39" s="706"/>
      <c r="AF39" s="1318"/>
      <c r="AG39" s="1318"/>
      <c r="AH39" s="1318"/>
      <c r="AI39" s="1318"/>
      <c r="AJ39" s="1318"/>
      <c r="AK39" s="1318"/>
      <c r="AL39" s="1318"/>
      <c r="AM39" s="1318"/>
      <c r="AN39" s="1318"/>
      <c r="AO39" s="1318"/>
      <c r="AP39" s="1318"/>
      <c r="AQ39" s="1318"/>
      <c r="AR39" s="1318"/>
      <c r="AS39" s="1318"/>
      <c r="AT39" s="1318"/>
      <c r="AU39" s="1318"/>
      <c r="AV39" s="1318"/>
      <c r="AW39" s="1318"/>
      <c r="AX39" s="1318"/>
      <c r="AY39" s="1318"/>
      <c r="AZ39" s="1318"/>
      <c r="BA39" s="1318"/>
      <c r="BB39" s="1318"/>
      <c r="BC39" s="1318"/>
    </row>
    <row r="40" spans="1:55" s="334" customFormat="1" ht="15" customHeight="1">
      <c r="A40" s="706"/>
      <c r="B40" s="706"/>
      <c r="C40" s="706"/>
      <c r="D40" s="706"/>
      <c r="E40" s="706"/>
      <c r="F40" s="706"/>
      <c r="H40" s="706"/>
      <c r="I40" s="706"/>
      <c r="J40" s="706"/>
      <c r="K40" s="706"/>
      <c r="L40" s="706"/>
      <c r="M40" s="706"/>
      <c r="N40" s="706"/>
      <c r="O40" s="706"/>
      <c r="P40" s="706"/>
      <c r="Q40" s="706"/>
      <c r="R40" s="706"/>
      <c r="S40" s="706"/>
      <c r="T40" s="706"/>
      <c r="U40" s="706"/>
      <c r="V40" s="706"/>
      <c r="W40" s="706"/>
      <c r="X40" s="706"/>
      <c r="Y40" s="706"/>
      <c r="Z40" s="706"/>
      <c r="AA40" s="706"/>
      <c r="AB40" s="706"/>
      <c r="AC40" s="706"/>
      <c r="AD40" s="706"/>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row>
    <row r="41" spans="1:55" s="334" customFormat="1" ht="15" customHeight="1">
      <c r="A41" s="706"/>
      <c r="B41" s="706"/>
      <c r="C41" s="706"/>
      <c r="D41" s="706"/>
      <c r="E41" s="706"/>
      <c r="F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F41" s="1318"/>
      <c r="AG41" s="1318"/>
      <c r="AH41" s="1318"/>
      <c r="AI41" s="1318"/>
      <c r="AJ41" s="1318"/>
      <c r="AK41" s="1318"/>
      <c r="AL41" s="1318"/>
      <c r="AM41" s="1318"/>
      <c r="AN41" s="1318"/>
      <c r="AO41" s="1318"/>
      <c r="AP41" s="1318"/>
      <c r="AQ41" s="1318"/>
      <c r="AR41" s="1318"/>
      <c r="AS41" s="1318"/>
      <c r="AT41" s="1318"/>
      <c r="AU41" s="1318"/>
      <c r="AV41" s="1318"/>
      <c r="AW41" s="1318"/>
      <c r="AX41" s="1318"/>
      <c r="AY41" s="1318"/>
      <c r="AZ41" s="1318"/>
      <c r="BA41" s="1318"/>
      <c r="BB41" s="1318"/>
      <c r="BC41" s="1318"/>
    </row>
    <row r="42" spans="1:55" s="334" customFormat="1" ht="5.25" customHeight="1">
      <c r="A42" s="706"/>
      <c r="B42" s="1535"/>
      <c r="C42" s="1535"/>
      <c r="D42" s="1535"/>
      <c r="E42" s="1535"/>
      <c r="F42" s="1535"/>
      <c r="G42" s="1535"/>
      <c r="H42" s="1535"/>
      <c r="I42" s="1535"/>
      <c r="J42" s="1535"/>
      <c r="K42" s="1535"/>
      <c r="L42" s="1535"/>
      <c r="M42" s="1535"/>
      <c r="N42" s="1535"/>
      <c r="O42" s="1535"/>
      <c r="P42" s="1535"/>
      <c r="Q42" s="1535"/>
      <c r="R42" s="1535"/>
      <c r="S42" s="1535"/>
      <c r="T42" s="1535"/>
      <c r="U42" s="1535"/>
      <c r="V42" s="1535"/>
      <c r="W42" s="1535"/>
      <c r="X42" s="1535"/>
      <c r="Y42" s="1535"/>
      <c r="Z42" s="1535"/>
      <c r="AA42" s="1535"/>
      <c r="AB42" s="1535"/>
      <c r="AC42" s="1535"/>
      <c r="AD42" s="1535"/>
      <c r="AF42" s="1318"/>
      <c r="AG42" s="1318"/>
      <c r="AH42" s="1318"/>
      <c r="AI42" s="1318"/>
      <c r="AJ42" s="1318"/>
      <c r="AK42" s="1318"/>
      <c r="AL42" s="1318"/>
      <c r="AM42" s="1318"/>
      <c r="AN42" s="1318"/>
      <c r="AO42" s="1318"/>
      <c r="AP42" s="1318"/>
      <c r="AQ42" s="1318"/>
      <c r="AR42" s="1318"/>
      <c r="AS42" s="1318"/>
      <c r="AT42" s="1318"/>
      <c r="AU42" s="1318"/>
      <c r="AV42" s="1318"/>
      <c r="AW42" s="1318"/>
      <c r="AX42" s="1318"/>
      <c r="AY42" s="1318"/>
      <c r="AZ42" s="1318"/>
      <c r="BA42" s="1318"/>
      <c r="BB42" s="1318"/>
      <c r="BC42" s="1318"/>
    </row>
    <row r="43" spans="1:55" ht="21.75" customHeight="1">
      <c r="AF43" s="1319"/>
      <c r="AG43" s="1319"/>
      <c r="AH43" s="1319"/>
      <c r="AI43" s="1319"/>
      <c r="AJ43" s="1319"/>
      <c r="AK43" s="1319"/>
      <c r="AL43" s="1319"/>
      <c r="AM43" s="1319"/>
      <c r="AN43" s="1319"/>
      <c r="AO43" s="1319"/>
      <c r="AP43" s="1319"/>
      <c r="AQ43" s="1319"/>
      <c r="AR43" s="1319"/>
      <c r="AS43" s="1319"/>
      <c r="AT43" s="1319"/>
      <c r="AU43" s="1319"/>
      <c r="AV43" s="1319"/>
      <c r="AW43" s="1319"/>
      <c r="AX43" s="1319"/>
      <c r="AY43" s="1319"/>
      <c r="AZ43" s="1319"/>
      <c r="BA43" s="1319"/>
      <c r="BB43" s="1319"/>
      <c r="BC43" s="1319"/>
    </row>
    <row r="44" spans="1:55" ht="21.75" customHeight="1">
      <c r="AF44" s="1319"/>
      <c r="AG44" s="1319"/>
      <c r="AH44" s="1319"/>
      <c r="AI44" s="1319"/>
      <c r="AJ44" s="1319"/>
      <c r="AK44" s="1319"/>
      <c r="AL44" s="1319"/>
      <c r="AM44" s="1319"/>
      <c r="AN44" s="1319"/>
      <c r="AO44" s="1319"/>
      <c r="AP44" s="1319"/>
      <c r="AQ44" s="1319"/>
      <c r="AR44" s="1319"/>
      <c r="AS44" s="1319"/>
      <c r="AT44" s="1319"/>
      <c r="AU44" s="1319"/>
      <c r="AV44" s="1319"/>
      <c r="AW44" s="1319"/>
      <c r="AX44" s="1319"/>
      <c r="AY44" s="1319"/>
      <c r="AZ44" s="1319"/>
      <c r="BA44" s="1319"/>
      <c r="BB44" s="1319"/>
      <c r="BC44" s="1319"/>
    </row>
    <row r="45" spans="1:55" s="334" customFormat="1" ht="21.75" customHeight="1" thickBot="1">
      <c r="A45" s="706"/>
      <c r="B45" s="704" t="s">
        <v>3928</v>
      </c>
      <c r="C45" s="706"/>
      <c r="D45" s="706"/>
      <c r="E45" s="706"/>
      <c r="F45" s="706"/>
      <c r="G45" s="706"/>
      <c r="H45" s="706"/>
      <c r="I45" s="706"/>
      <c r="J45" s="706"/>
      <c r="K45" s="706"/>
      <c r="L45" s="706"/>
      <c r="M45" s="706"/>
      <c r="N45" s="706"/>
      <c r="O45" s="706"/>
      <c r="P45" s="706"/>
      <c r="Q45" s="706"/>
      <c r="R45" s="706"/>
      <c r="S45" s="706"/>
      <c r="T45" s="706"/>
      <c r="U45" s="706"/>
      <c r="V45" s="706"/>
      <c r="W45" s="706"/>
      <c r="X45" s="706"/>
      <c r="Y45" s="706"/>
      <c r="Z45" s="706"/>
      <c r="AA45" s="706"/>
      <c r="AB45" s="706"/>
      <c r="AC45" s="706"/>
      <c r="AD45" s="706"/>
      <c r="AF45" s="1318"/>
      <c r="AG45" s="1318"/>
      <c r="AH45" s="1318"/>
      <c r="AI45" s="1318"/>
      <c r="AJ45" s="1318"/>
      <c r="AK45" s="1318"/>
      <c r="AL45" s="1318"/>
      <c r="AM45" s="1318"/>
      <c r="AN45" s="1318"/>
      <c r="AO45" s="1318"/>
      <c r="AP45" s="1318"/>
      <c r="AQ45" s="1318"/>
      <c r="AR45" s="1318"/>
      <c r="AS45" s="1318"/>
      <c r="AT45" s="1318"/>
      <c r="AU45" s="1318"/>
      <c r="AV45" s="1318"/>
      <c r="AW45" s="1318"/>
      <c r="AX45" s="1318"/>
      <c r="AY45" s="1318"/>
      <c r="AZ45" s="1318"/>
      <c r="BA45" s="1318"/>
      <c r="BB45" s="1318"/>
      <c r="BC45" s="1318"/>
    </row>
    <row r="46" spans="1:55" ht="21.75" customHeight="1" thickBot="1">
      <c r="C46" s="1599" t="s">
        <v>3929</v>
      </c>
      <c r="D46" s="1599"/>
      <c r="E46" s="1599"/>
      <c r="F46" s="1599"/>
      <c r="G46" s="1599"/>
      <c r="H46" s="1599"/>
      <c r="I46" s="1599"/>
      <c r="J46" s="1599"/>
      <c r="K46" s="1599"/>
      <c r="L46" s="1599"/>
      <c r="M46" s="1599"/>
      <c r="N46" s="1570"/>
      <c r="O46" s="1571"/>
      <c r="P46" s="1572"/>
      <c r="AF46" s="1318"/>
      <c r="AG46" s="1320" t="s">
        <v>3930</v>
      </c>
      <c r="AH46" s="1320"/>
      <c r="AI46" s="1320"/>
      <c r="AJ46" s="1320"/>
      <c r="AK46" s="1320"/>
      <c r="AL46" s="1320"/>
      <c r="AM46" s="1320"/>
      <c r="AN46" s="1320"/>
      <c r="AO46" s="1320"/>
      <c r="AP46" s="1320"/>
      <c r="AQ46" s="1320"/>
      <c r="AR46" s="1320"/>
      <c r="AS46" s="1320"/>
      <c r="AT46" s="1320"/>
      <c r="AU46" s="1320"/>
      <c r="AV46" s="1319"/>
      <c r="AW46" s="1319"/>
      <c r="AX46" s="1319"/>
      <c r="AY46" s="1319"/>
      <c r="AZ46" s="1319"/>
      <c r="BA46" s="1319"/>
      <c r="BB46" s="1319"/>
      <c r="BC46" s="1319"/>
    </row>
    <row r="47" spans="1:55" ht="21.75" customHeight="1" thickBot="1">
      <c r="C47" s="334"/>
      <c r="D47" s="334"/>
      <c r="E47" s="334"/>
      <c r="F47" s="334"/>
      <c r="G47" s="334"/>
      <c r="H47" s="334"/>
      <c r="I47" s="334"/>
      <c r="J47" s="334"/>
      <c r="K47" s="334"/>
      <c r="L47" s="334"/>
      <c r="M47" s="334"/>
      <c r="AF47" s="1318"/>
      <c r="AG47" s="1320"/>
      <c r="AH47" s="1320"/>
      <c r="AI47" s="1320"/>
      <c r="AJ47" s="1320"/>
      <c r="AK47" s="1320"/>
      <c r="AL47" s="1320"/>
      <c r="AM47" s="1320"/>
      <c r="AN47" s="1320"/>
      <c r="AO47" s="1320"/>
      <c r="AP47" s="1320"/>
      <c r="AQ47" s="1320"/>
      <c r="AR47" s="1320"/>
      <c r="AS47" s="1320"/>
      <c r="AT47" s="1320"/>
      <c r="AU47" s="1320"/>
      <c r="AV47" s="1319"/>
      <c r="AW47" s="1319"/>
      <c r="AX47" s="1319"/>
      <c r="AY47" s="1319"/>
      <c r="AZ47" s="1319"/>
      <c r="BA47" s="1319"/>
      <c r="BB47" s="1319"/>
      <c r="BC47" s="1319"/>
    </row>
    <row r="48" spans="1:55" ht="21.75" customHeight="1" thickBot="1">
      <c r="C48" s="334" t="s">
        <v>3931</v>
      </c>
      <c r="D48" s="334"/>
      <c r="E48" s="334"/>
      <c r="F48" s="334"/>
      <c r="G48" s="334"/>
      <c r="H48" s="334"/>
      <c r="I48" s="334"/>
      <c r="N48" s="1570"/>
      <c r="O48" s="1571"/>
      <c r="P48" s="1572"/>
      <c r="R48" s="334" t="s">
        <v>3932</v>
      </c>
      <c r="AF48" s="1318"/>
      <c r="AG48" s="1320" t="s">
        <v>3933</v>
      </c>
      <c r="AH48" s="1320"/>
      <c r="AI48" s="1320"/>
      <c r="AJ48" s="1320"/>
      <c r="AK48" s="1320"/>
      <c r="AL48" s="1320"/>
      <c r="AM48" s="1320"/>
      <c r="AN48" s="1320"/>
      <c r="AO48" s="1320"/>
      <c r="AP48" s="1320"/>
      <c r="AQ48" s="1320"/>
      <c r="AR48" s="1320"/>
      <c r="AS48" s="1320"/>
      <c r="AT48" s="1320"/>
      <c r="AU48" s="1320"/>
      <c r="AV48" s="1319"/>
      <c r="AW48" s="1319"/>
      <c r="AX48" s="1319"/>
      <c r="AY48" s="1319"/>
      <c r="AZ48" s="1319"/>
      <c r="BA48" s="1319"/>
      <c r="BB48" s="1319"/>
      <c r="BC48" s="1319"/>
    </row>
    <row r="49" spans="3:55" ht="21.75" customHeight="1">
      <c r="T49" s="334"/>
      <c r="AF49" s="1318"/>
      <c r="AG49" s="1320"/>
      <c r="AH49" s="1320"/>
      <c r="AI49" s="1320"/>
      <c r="AJ49" s="1320"/>
      <c r="AK49" s="1320"/>
      <c r="AL49" s="1320"/>
      <c r="AM49" s="1320"/>
      <c r="AN49" s="1320"/>
      <c r="AO49" s="1320"/>
      <c r="AP49" s="1320"/>
      <c r="AQ49" s="1320"/>
      <c r="AR49" s="1320"/>
      <c r="AS49" s="1320"/>
      <c r="AT49" s="1320"/>
      <c r="AU49" s="1320"/>
      <c r="AV49" s="1319"/>
      <c r="AW49" s="1319"/>
      <c r="AX49" s="1319"/>
      <c r="AY49" s="1319"/>
      <c r="AZ49" s="1319"/>
      <c r="BA49" s="1319"/>
      <c r="BB49" s="1319"/>
      <c r="BC49" s="1319"/>
    </row>
    <row r="50" spans="3:55" ht="21.75" customHeight="1">
      <c r="C50" s="334" t="s">
        <v>3934</v>
      </c>
      <c r="AF50" s="1318"/>
      <c r="AG50" s="1600" t="s">
        <v>3935</v>
      </c>
      <c r="AH50" s="1600"/>
      <c r="AI50" s="1600"/>
      <c r="AJ50" s="1600"/>
      <c r="AK50" s="1600"/>
      <c r="AL50" s="1600"/>
      <c r="AM50" s="1600"/>
      <c r="AN50" s="1600"/>
      <c r="AO50" s="1600"/>
      <c r="AP50" s="1600"/>
      <c r="AQ50" s="1600"/>
      <c r="AR50" s="1600"/>
      <c r="AS50" s="1600"/>
      <c r="AT50" s="1600"/>
      <c r="AU50" s="1600"/>
      <c r="AV50" s="1600"/>
      <c r="AW50" s="1319"/>
      <c r="AX50" s="1319"/>
      <c r="AY50" s="1319"/>
      <c r="AZ50" s="1319"/>
      <c r="BA50" s="1319"/>
      <c r="BB50" s="1319"/>
      <c r="BC50" s="1319"/>
    </row>
    <row r="51" spans="3:55" ht="21.75" customHeight="1">
      <c r="E51" s="1587"/>
      <c r="F51" s="1588"/>
      <c r="G51" s="1588"/>
      <c r="H51" s="1588"/>
      <c r="I51" s="1588"/>
      <c r="J51" s="1588"/>
      <c r="K51" s="1588"/>
      <c r="L51" s="1588"/>
      <c r="M51" s="1588"/>
      <c r="N51" s="1588"/>
      <c r="O51" s="1588"/>
      <c r="P51" s="1588"/>
      <c r="Q51" s="1588"/>
      <c r="R51" s="1588"/>
      <c r="S51" s="1588"/>
      <c r="T51" s="1588"/>
      <c r="U51" s="1588"/>
      <c r="V51" s="1588"/>
      <c r="W51" s="1588"/>
      <c r="X51" s="1588"/>
      <c r="Y51" s="1589"/>
      <c r="AF51" s="1318"/>
      <c r="AG51" s="1600"/>
      <c r="AH51" s="1600"/>
      <c r="AI51" s="1600"/>
      <c r="AJ51" s="1600"/>
      <c r="AK51" s="1600"/>
      <c r="AL51" s="1600"/>
      <c r="AM51" s="1600"/>
      <c r="AN51" s="1600"/>
      <c r="AO51" s="1600"/>
      <c r="AP51" s="1600"/>
      <c r="AQ51" s="1600"/>
      <c r="AR51" s="1600"/>
      <c r="AS51" s="1600"/>
      <c r="AT51" s="1600"/>
      <c r="AU51" s="1600"/>
      <c r="AV51" s="1600"/>
      <c r="AW51" s="1319"/>
      <c r="AX51" s="1319"/>
      <c r="AY51" s="1319"/>
      <c r="AZ51" s="1319"/>
      <c r="BA51" s="1319"/>
      <c r="BB51" s="1319"/>
      <c r="BC51" s="1319"/>
    </row>
    <row r="52" spans="3:55" ht="21.75" customHeight="1">
      <c r="E52" s="1590"/>
      <c r="F52" s="1591"/>
      <c r="G52" s="1591"/>
      <c r="H52" s="1591"/>
      <c r="I52" s="1591"/>
      <c r="J52" s="1591"/>
      <c r="K52" s="1591"/>
      <c r="L52" s="1591"/>
      <c r="M52" s="1591"/>
      <c r="N52" s="1591"/>
      <c r="O52" s="1591"/>
      <c r="P52" s="1591"/>
      <c r="Q52" s="1591"/>
      <c r="R52" s="1591"/>
      <c r="S52" s="1591"/>
      <c r="T52" s="1591"/>
      <c r="U52" s="1591"/>
      <c r="V52" s="1591"/>
      <c r="W52" s="1591"/>
      <c r="X52" s="1591"/>
      <c r="Y52" s="1592"/>
      <c r="AF52" s="1319"/>
      <c r="AG52" s="1600"/>
      <c r="AH52" s="1600"/>
      <c r="AI52" s="1600"/>
      <c r="AJ52" s="1600"/>
      <c r="AK52" s="1600"/>
      <c r="AL52" s="1600"/>
      <c r="AM52" s="1600"/>
      <c r="AN52" s="1600"/>
      <c r="AO52" s="1600"/>
      <c r="AP52" s="1600"/>
      <c r="AQ52" s="1600"/>
      <c r="AR52" s="1600"/>
      <c r="AS52" s="1600"/>
      <c r="AT52" s="1600"/>
      <c r="AU52" s="1600"/>
      <c r="AV52" s="1600"/>
      <c r="AW52" s="1319"/>
      <c r="AX52" s="1319"/>
      <c r="AY52" s="1319"/>
      <c r="AZ52" s="1319"/>
      <c r="BA52" s="1319"/>
      <c r="BB52" s="1319"/>
      <c r="BC52" s="1319"/>
    </row>
    <row r="53" spans="3:55" ht="21.75" customHeight="1">
      <c r="E53" s="1593"/>
      <c r="F53" s="1594"/>
      <c r="G53" s="1594"/>
      <c r="H53" s="1594"/>
      <c r="I53" s="1594"/>
      <c r="J53" s="1594"/>
      <c r="K53" s="1594"/>
      <c r="L53" s="1594"/>
      <c r="M53" s="1594"/>
      <c r="N53" s="1594"/>
      <c r="O53" s="1594"/>
      <c r="P53" s="1594"/>
      <c r="Q53" s="1594"/>
      <c r="R53" s="1594"/>
      <c r="S53" s="1594"/>
      <c r="T53" s="1594"/>
      <c r="U53" s="1594"/>
      <c r="V53" s="1594"/>
      <c r="W53" s="1594"/>
      <c r="X53" s="1594"/>
      <c r="Y53" s="1595"/>
      <c r="AF53" s="1319"/>
      <c r="AG53" s="1319"/>
      <c r="AH53" s="1319"/>
      <c r="AI53" s="1319"/>
      <c r="AJ53" s="1319"/>
      <c r="AK53" s="1319"/>
      <c r="AL53" s="1319"/>
      <c r="AM53" s="1319"/>
      <c r="AN53" s="1319"/>
      <c r="AO53" s="1319"/>
      <c r="AP53" s="1319"/>
      <c r="AQ53" s="1319"/>
      <c r="AR53" s="1319"/>
      <c r="AS53" s="1319"/>
      <c r="AT53" s="1319"/>
      <c r="AU53" s="1319"/>
      <c r="AV53" s="1319"/>
      <c r="AW53" s="1319"/>
      <c r="AX53" s="1319"/>
      <c r="AY53" s="1319"/>
      <c r="AZ53" s="1319"/>
      <c r="BA53" s="1319"/>
      <c r="BB53" s="1319"/>
      <c r="BC53" s="1319"/>
    </row>
    <row r="54" spans="3:55" ht="10.5" customHeight="1">
      <c r="E54" s="1135"/>
      <c r="F54" s="1135"/>
      <c r="G54" s="1135"/>
      <c r="H54" s="1135"/>
      <c r="I54" s="1135"/>
      <c r="J54" s="1135"/>
      <c r="K54" s="1135"/>
      <c r="L54" s="1135"/>
      <c r="M54" s="1135"/>
      <c r="N54" s="1135"/>
      <c r="O54" s="1135"/>
      <c r="P54" s="1135"/>
      <c r="Q54" s="1135"/>
      <c r="R54" s="1135"/>
      <c r="S54" s="1135"/>
      <c r="T54" s="1135"/>
      <c r="U54" s="1135"/>
      <c r="V54" s="1135"/>
      <c r="W54" s="1135"/>
      <c r="X54" s="1135"/>
      <c r="Y54" s="1135"/>
      <c r="AF54" s="1319"/>
      <c r="AG54" s="1319"/>
      <c r="AH54" s="1319"/>
      <c r="AI54" s="1319"/>
      <c r="AJ54" s="1319"/>
      <c r="AK54" s="1319"/>
      <c r="AL54" s="1319"/>
      <c r="AM54" s="1319"/>
      <c r="AN54" s="1319"/>
      <c r="AO54" s="1319"/>
      <c r="AP54" s="1319"/>
      <c r="AQ54" s="1319"/>
      <c r="AR54" s="1319"/>
      <c r="AS54" s="1319"/>
      <c r="AT54" s="1319"/>
      <c r="AU54" s="1319"/>
      <c r="AV54" s="1319"/>
      <c r="AW54" s="1319"/>
      <c r="AX54" s="1319"/>
      <c r="AY54" s="1319"/>
      <c r="AZ54" s="1319"/>
      <c r="BA54" s="1319"/>
      <c r="BB54" s="1319"/>
      <c r="BC54" s="1319"/>
    </row>
    <row r="55" spans="3:55" ht="21.75" customHeight="1">
      <c r="E55" s="1598" t="s">
        <v>3936</v>
      </c>
      <c r="F55" s="1598"/>
      <c r="G55" s="1598"/>
      <c r="H55" s="1598"/>
      <c r="I55" s="1598"/>
      <c r="J55" s="1598"/>
      <c r="K55" s="1598"/>
      <c r="L55" s="1598"/>
      <c r="M55" s="1598"/>
      <c r="N55" s="1598"/>
      <c r="O55" s="1598"/>
      <c r="P55" s="1598"/>
      <c r="Q55" s="1598"/>
      <c r="R55" s="1598"/>
      <c r="S55" s="1598"/>
      <c r="T55" s="1598"/>
      <c r="U55" s="1598"/>
      <c r="V55" s="1598"/>
      <c r="W55" s="1598"/>
      <c r="X55" s="1598"/>
      <c r="Y55" s="1598"/>
      <c r="AF55" s="1319"/>
      <c r="AG55" s="1319"/>
      <c r="AH55" s="1319"/>
      <c r="AI55" s="1319"/>
      <c r="AJ55" s="1319"/>
      <c r="AK55" s="1319"/>
      <c r="AL55" s="1319"/>
      <c r="AM55" s="1319"/>
      <c r="AN55" s="1319"/>
      <c r="AO55" s="1319"/>
      <c r="AP55" s="1319"/>
      <c r="AQ55" s="1319"/>
      <c r="AR55" s="1319"/>
      <c r="AS55" s="1319"/>
      <c r="AT55" s="1319"/>
      <c r="AU55" s="1319"/>
      <c r="AV55" s="1319"/>
      <c r="AW55" s="1319"/>
      <c r="AX55" s="1319"/>
      <c r="AY55" s="1319"/>
      <c r="AZ55" s="1319"/>
      <c r="BA55" s="1319"/>
      <c r="BB55" s="1319"/>
      <c r="BC55" s="1319"/>
    </row>
    <row r="56" spans="3:55" ht="21.75" customHeight="1">
      <c r="E56" s="333" t="s">
        <v>3937</v>
      </c>
      <c r="AF56" s="1319"/>
      <c r="AG56" s="1319"/>
      <c r="AH56" s="1319"/>
      <c r="AI56" s="1319"/>
      <c r="AJ56" s="1319"/>
      <c r="AK56" s="1319"/>
      <c r="AL56" s="1319"/>
      <c r="AM56" s="1319"/>
      <c r="AN56" s="1319"/>
      <c r="AO56" s="1319"/>
      <c r="AP56" s="1319"/>
      <c r="AQ56" s="1319"/>
      <c r="AR56" s="1319"/>
      <c r="AS56" s="1319"/>
      <c r="AT56" s="1319"/>
      <c r="AU56" s="1319"/>
      <c r="AV56" s="1319"/>
      <c r="AW56" s="1319"/>
      <c r="AX56" s="1319"/>
      <c r="AY56" s="1319"/>
      <c r="AZ56" s="1319"/>
      <c r="BA56" s="1319"/>
      <c r="BB56" s="1319"/>
      <c r="BC56" s="1319"/>
    </row>
  </sheetData>
  <sheetProtection selectLockedCells="1"/>
  <mergeCells count="42">
    <mergeCell ref="E55:Y55"/>
    <mergeCell ref="C46:M46"/>
    <mergeCell ref="N46:P46"/>
    <mergeCell ref="N48:P48"/>
    <mergeCell ref="AG50:AV52"/>
    <mergeCell ref="E51:Y53"/>
    <mergeCell ref="AF10:BB10"/>
    <mergeCell ref="G2:AD2"/>
    <mergeCell ref="AG28:BC29"/>
    <mergeCell ref="AG16:BC18"/>
    <mergeCell ref="J21:AD21"/>
    <mergeCell ref="J22:AD22"/>
    <mergeCell ref="D18:AD18"/>
    <mergeCell ref="AG14:BC14"/>
    <mergeCell ref="E14:V14"/>
    <mergeCell ref="W14:AA14"/>
    <mergeCell ref="D12:G12"/>
    <mergeCell ref="H12:K12"/>
    <mergeCell ref="D16:AD16"/>
    <mergeCell ref="D17:AD17"/>
    <mergeCell ref="J24:AD26"/>
    <mergeCell ref="D10:X10"/>
    <mergeCell ref="H5:AD5"/>
    <mergeCell ref="S29:X29"/>
    <mergeCell ref="T12:W12"/>
    <mergeCell ref="Y12:AA12"/>
    <mergeCell ref="H7:AD7"/>
    <mergeCell ref="J29:L29"/>
    <mergeCell ref="J28:L28"/>
    <mergeCell ref="S28:X28"/>
    <mergeCell ref="AA10:AC10"/>
    <mergeCell ref="AG30:AO30"/>
    <mergeCell ref="B42:AD42"/>
    <mergeCell ref="Y28:AD28"/>
    <mergeCell ref="M28:R28"/>
    <mergeCell ref="M29:R29"/>
    <mergeCell ref="M30:R30"/>
    <mergeCell ref="Y35:Z35"/>
    <mergeCell ref="Y29:AD29"/>
    <mergeCell ref="Y30:AD30"/>
    <mergeCell ref="J30:L30"/>
    <mergeCell ref="S30:X30"/>
  </mergeCells>
  <phoneticPr fontId="65"/>
  <conditionalFormatting sqref="E51">
    <cfRule type="containsBlanks" dxfId="248" priority="1">
      <formula>LEN(TRIM(E51))=0</formula>
    </cfRule>
  </conditionalFormatting>
  <conditionalFormatting sqref="H12:K12 J21:AD22">
    <cfRule type="containsBlanks" dxfId="247" priority="11">
      <formula>LEN(TRIM(H12))=0</formula>
    </cfRule>
  </conditionalFormatting>
  <conditionalFormatting sqref="H5:AD5 H7:AD7">
    <cfRule type="containsBlanks" dxfId="246" priority="9">
      <formula>LEN(TRIM(H5))=0</formula>
    </cfRule>
  </conditionalFormatting>
  <conditionalFormatting sqref="J24">
    <cfRule type="containsBlanks" dxfId="245" priority="16">
      <formula>LEN(TRIM(J24))=0</formula>
    </cfRule>
  </conditionalFormatting>
  <conditionalFormatting sqref="M29:AD30">
    <cfRule type="containsBlanks" dxfId="244" priority="5">
      <formula>LEN(TRIM(M29))=0</formula>
    </cfRule>
  </conditionalFormatting>
  <conditionalFormatting sqref="N46">
    <cfRule type="containsBlanks" dxfId="243" priority="3">
      <formula>LEN(TRIM(N46))=0</formula>
    </cfRule>
  </conditionalFormatting>
  <conditionalFormatting sqref="N48">
    <cfRule type="containsBlanks" dxfId="242" priority="2">
      <formula>LEN(TRIM(N48))=0</formula>
    </cfRule>
  </conditionalFormatting>
  <conditionalFormatting sqref="W14:AA14">
    <cfRule type="containsBlanks" dxfId="241" priority="13">
      <formula>LEN(TRIM(W14))=0</formula>
    </cfRule>
  </conditionalFormatting>
  <conditionalFormatting sqref="Y35">
    <cfRule type="containsBlanks" dxfId="240" priority="4">
      <formula>LEN(TRIM(Y35))=0</formula>
    </cfRule>
  </conditionalFormatting>
  <conditionalFormatting sqref="Y12:AA12">
    <cfRule type="containsBlanks" dxfId="239" priority="12">
      <formula>LEN(TRIM(Y12))=0</formula>
    </cfRule>
  </conditionalFormatting>
  <conditionalFormatting sqref="AA10">
    <cfRule type="containsBlanks" dxfId="238" priority="6">
      <formula>LEN(TRIM(AA10))=0</formula>
    </cfRule>
  </conditionalFormatting>
  <dataValidations count="4">
    <dataValidation type="list" allowBlank="1" showInputMessage="1" showErrorMessage="1" sqref="Y35" xr:uid="{FEC02406-E484-47EA-9FE4-CEC4946BD763}">
      <formula1>"①,②,③,④"</formula1>
    </dataValidation>
    <dataValidation type="list" allowBlank="1" showInputMessage="1" showErrorMessage="1" sqref="H5:AD5" xr:uid="{3AB2E8DE-658D-4E47-BCCC-C6F5001EECF0}">
      <formula1>"(1)民間企業,(2)地方独立行政法人,(3)地方独立行政法人法,(4)国立大学、公立大学法人及び学校法人,(5)社会福祉法人,(6)医療法人,(7)特別法の規定に基づき設立された協同組合等,(8)一般社団法人、一般財団法人、公益社団法人、公益財団法人,(9)その他、環境大臣の承認を得て執行団体が適当と認める者,(10)地方公共団体"</formula1>
    </dataValidation>
    <dataValidation type="list" allowBlank="1" showInputMessage="1" showErrorMessage="1" sqref="H7:AD7" xr:uid="{9E5CB4EF-6098-4DA9-80E9-F1E68F6C7F11}">
      <formula1>"製造業、建設業、運輸業その他,卸売業、サービス業,小売業"</formula1>
    </dataValidation>
    <dataValidation type="list" allowBlank="1" showInputMessage="1" showErrorMessage="1" sqref="AA10 N46:N48" xr:uid="{D3D48FF3-CECD-4355-BAD7-17EC62F35F8A}">
      <formula1>"✓"</formula1>
    </dataValidation>
  </dataValidations>
  <printOptions horizontalCentered="1"/>
  <pageMargins left="0.70866141732283472" right="0.70866141732283472" top="0.74803149606299213" bottom="0.74803149606299213" header="0.31496062992125984" footer="0.31496062992125984"/>
  <pageSetup paperSize="9" scale="97" orientation="portrait" r:id="rId1"/>
  <rowBreaks count="1" manualBreakCount="1">
    <brk id="43" max="3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36BB7-21BC-42CA-8234-294CFE9095B1}">
  <sheetPr codeName="Sheet5">
    <tabColor rgb="FF00B0F0"/>
  </sheetPr>
  <dimension ref="A1:BE31"/>
  <sheetViews>
    <sheetView showGridLines="0" view="pageBreakPreview" zoomScaleNormal="100" zoomScaleSheetLayoutView="100" workbookViewId="0">
      <selection sqref="A1:B1"/>
    </sheetView>
  </sheetViews>
  <sheetFormatPr defaultColWidth="0" defaultRowHeight="0" customHeight="1" zeroHeight="1"/>
  <cols>
    <col min="1" max="1" width="3.75" style="335" customWidth="1"/>
    <col min="2" max="4" width="4.375" style="335" customWidth="1"/>
    <col min="5" max="5" width="5.625" style="335" customWidth="1"/>
    <col min="6" max="6" width="6.625" style="335" customWidth="1"/>
    <col min="7" max="45" width="4.375" style="335" customWidth="1"/>
    <col min="46" max="57" width="4.375" style="335" hidden="1" customWidth="1"/>
    <col min="58" max="16384" width="8" style="335" hidden="1"/>
  </cols>
  <sheetData>
    <row r="1" spans="1:49" ht="18.75" customHeight="1">
      <c r="A1" s="1601" t="s">
        <v>1731</v>
      </c>
      <c r="B1" s="1601"/>
    </row>
    <row r="2" spans="1:49" ht="17.25" hidden="1" customHeight="1">
      <c r="B2" s="336" t="s">
        <v>1357</v>
      </c>
      <c r="C2" s="336"/>
      <c r="D2" s="336"/>
      <c r="E2" s="336"/>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337"/>
      <c r="AF2" s="337"/>
      <c r="AG2" s="337"/>
      <c r="AH2" s="337"/>
      <c r="AI2" s="337"/>
      <c r="AJ2" s="337"/>
      <c r="AK2" s="337"/>
      <c r="AL2" s="337"/>
      <c r="AM2" s="337"/>
      <c r="AN2" s="337"/>
      <c r="AO2" s="337"/>
      <c r="AP2" s="337"/>
      <c r="AQ2" s="337"/>
      <c r="AR2" s="337"/>
      <c r="AS2" s="337"/>
      <c r="AT2" s="337"/>
      <c r="AU2" s="337"/>
      <c r="AV2" s="337"/>
      <c r="AW2" s="337"/>
    </row>
    <row r="3" spans="1:49" ht="17.25" customHeight="1">
      <c r="B3" s="336"/>
      <c r="C3" s="338" t="s">
        <v>1358</v>
      </c>
      <c r="D3" s="336"/>
      <c r="E3" s="336"/>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c r="AL3" s="337"/>
      <c r="AM3" s="337"/>
      <c r="AN3" s="337"/>
      <c r="AO3" s="337"/>
      <c r="AP3" s="337"/>
      <c r="AQ3" s="337"/>
      <c r="AR3" s="337"/>
      <c r="AS3" s="337"/>
      <c r="AT3" s="337"/>
      <c r="AU3" s="337"/>
      <c r="AV3" s="337"/>
      <c r="AW3" s="337"/>
    </row>
    <row r="4" spans="1:49" ht="8.25" customHeight="1">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row>
    <row r="5" spans="1:49" ht="20.100000000000001" customHeight="1">
      <c r="B5" s="337"/>
      <c r="C5" s="1602" t="s">
        <v>1359</v>
      </c>
      <c r="D5" s="1602"/>
      <c r="E5" s="1602"/>
      <c r="F5" s="1603"/>
      <c r="G5" s="1604"/>
      <c r="H5" s="1604"/>
      <c r="I5" s="1604"/>
      <c r="J5" s="1604"/>
      <c r="K5" s="1604"/>
      <c r="L5" s="1604"/>
      <c r="M5" s="1604"/>
      <c r="N5" s="1604"/>
      <c r="O5" s="1604"/>
      <c r="P5" s="1604"/>
      <c r="Q5" s="1605"/>
      <c r="V5" s="1321" t="s">
        <v>1743</v>
      </c>
      <c r="Y5" s="1122"/>
      <c r="Z5" s="1122"/>
      <c r="AA5" s="1122"/>
      <c r="AB5" s="1122"/>
      <c r="AC5" s="1122"/>
      <c r="AD5" s="1122"/>
      <c r="AE5" s="1122"/>
      <c r="AF5" s="1122"/>
      <c r="AG5" s="1122"/>
      <c r="AH5" s="1122"/>
      <c r="AI5" s="1122"/>
      <c r="AJ5" s="1122"/>
      <c r="AK5" s="1122"/>
    </row>
    <row r="6" spans="1:49" ht="30.75" customHeight="1">
      <c r="B6" s="337"/>
      <c r="C6" s="1602" t="s">
        <v>1360</v>
      </c>
      <c r="D6" s="1602"/>
      <c r="E6" s="1602"/>
      <c r="F6" s="1606"/>
      <c r="G6" s="1606"/>
      <c r="H6" s="1606"/>
      <c r="I6" s="1606"/>
      <c r="J6" s="1606"/>
      <c r="K6" s="1606"/>
      <c r="L6" s="1606"/>
      <c r="M6" s="1607" t="s">
        <v>1361</v>
      </c>
      <c r="N6" s="1608"/>
      <c r="O6" s="1608"/>
      <c r="P6" s="1608"/>
      <c r="Q6" s="1608"/>
    </row>
    <row r="7" spans="1:49" ht="20.100000000000001" customHeight="1">
      <c r="B7" s="337"/>
      <c r="C7" s="1602" t="s">
        <v>1362</v>
      </c>
      <c r="D7" s="1602"/>
      <c r="E7" s="1602"/>
      <c r="F7" s="1609"/>
      <c r="G7" s="1610"/>
      <c r="H7" s="1610"/>
      <c r="I7" s="1611"/>
      <c r="J7" s="337"/>
      <c r="K7" s="337"/>
      <c r="L7" s="337"/>
      <c r="M7" s="337"/>
      <c r="N7" s="337"/>
      <c r="O7" s="337"/>
      <c r="P7" s="337"/>
      <c r="Q7" s="337"/>
    </row>
    <row r="8" spans="1:49" ht="20.100000000000001" customHeight="1">
      <c r="B8" s="337"/>
      <c r="C8" s="1602" t="s">
        <v>1363</v>
      </c>
      <c r="D8" s="1602"/>
      <c r="E8" s="1602"/>
      <c r="F8" s="1612"/>
      <c r="G8" s="1613"/>
      <c r="H8" s="1613"/>
      <c r="I8" s="1614"/>
      <c r="J8" s="718" t="s">
        <v>1364</v>
      </c>
      <c r="K8" s="719"/>
      <c r="L8" s="337"/>
      <c r="M8" s="337"/>
      <c r="N8" s="337"/>
      <c r="O8" s="337"/>
      <c r="P8" s="337"/>
      <c r="Q8" s="337"/>
    </row>
    <row r="9" spans="1:49" ht="20.100000000000001" customHeight="1">
      <c r="B9" s="337"/>
      <c r="C9" s="1602" t="s">
        <v>1365</v>
      </c>
      <c r="D9" s="1602"/>
      <c r="E9" s="1602"/>
      <c r="F9" s="1615"/>
      <c r="G9" s="1616"/>
      <c r="H9" s="718" t="s">
        <v>1366</v>
      </c>
      <c r="I9" s="720"/>
      <c r="J9" s="721"/>
      <c r="K9" s="337"/>
      <c r="L9" s="337"/>
      <c r="M9" s="337"/>
      <c r="N9" s="337"/>
      <c r="O9" s="337"/>
      <c r="P9" s="337"/>
      <c r="Q9" s="337"/>
    </row>
    <row r="10" spans="1:49" ht="20.100000000000001" customHeight="1">
      <c r="B10" s="337"/>
      <c r="C10" s="1602" t="s">
        <v>1367</v>
      </c>
      <c r="D10" s="1602"/>
      <c r="E10" s="1602"/>
      <c r="F10" s="1617"/>
      <c r="G10" s="1618"/>
      <c r="H10" s="722" t="s">
        <v>1368</v>
      </c>
      <c r="I10" s="719"/>
      <c r="J10" s="337"/>
      <c r="K10" s="337"/>
      <c r="L10" s="337"/>
      <c r="M10" s="337"/>
      <c r="N10" s="337"/>
      <c r="O10" s="337"/>
      <c r="P10" s="337"/>
      <c r="Q10" s="337"/>
    </row>
    <row r="11" spans="1:49" ht="24.75" customHeight="1">
      <c r="B11" s="337"/>
      <c r="C11" s="1602" t="s">
        <v>1369</v>
      </c>
      <c r="D11" s="1602"/>
      <c r="E11" s="1602"/>
      <c r="F11" s="1619"/>
      <c r="G11" s="1620"/>
      <c r="H11" s="1620"/>
      <c r="I11" s="1620"/>
      <c r="J11" s="1620"/>
      <c r="K11" s="1620"/>
      <c r="L11" s="1620"/>
      <c r="M11" s="1620"/>
      <c r="N11" s="1620"/>
      <c r="O11" s="1620"/>
      <c r="P11" s="1620"/>
      <c r="Q11" s="1621"/>
    </row>
    <row r="12" spans="1:49" ht="24.75" customHeight="1">
      <c r="B12" s="337"/>
      <c r="C12" s="1602"/>
      <c r="D12" s="1602"/>
      <c r="E12" s="1602"/>
      <c r="F12" s="1622"/>
      <c r="G12" s="1623"/>
      <c r="H12" s="1623"/>
      <c r="I12" s="1623"/>
      <c r="J12" s="1623"/>
      <c r="K12" s="1623"/>
      <c r="L12" s="1623"/>
      <c r="M12" s="1623"/>
      <c r="N12" s="1623"/>
      <c r="O12" s="1623"/>
      <c r="P12" s="1623"/>
      <c r="Q12" s="1624"/>
    </row>
    <row r="13" spans="1:49" ht="20.100000000000001" customHeight="1">
      <c r="B13" s="337"/>
      <c r="C13" s="1602" t="s">
        <v>1177</v>
      </c>
      <c r="D13" s="1602"/>
      <c r="E13" s="1602"/>
      <c r="F13" s="723" t="s">
        <v>1370</v>
      </c>
      <c r="G13" s="1625"/>
      <c r="H13" s="1625"/>
      <c r="I13" s="1626" t="s">
        <v>1371</v>
      </c>
      <c r="J13" s="1627"/>
      <c r="K13" s="723" t="s">
        <v>1370</v>
      </c>
      <c r="L13" s="1625"/>
      <c r="M13" s="1625"/>
      <c r="N13" s="1627" t="s">
        <v>1371</v>
      </c>
      <c r="O13" s="1628"/>
      <c r="P13" s="337"/>
      <c r="Q13" s="337"/>
      <c r="R13" s="339"/>
      <c r="S13" s="339"/>
      <c r="T13" s="339"/>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row>
    <row r="14" spans="1:49" ht="20.100000000000001" customHeight="1">
      <c r="B14" s="337"/>
      <c r="C14" s="1602"/>
      <c r="D14" s="1602"/>
      <c r="E14" s="1602"/>
      <c r="F14" s="1629" t="s">
        <v>1372</v>
      </c>
      <c r="G14" s="1629"/>
      <c r="H14" s="1629"/>
      <c r="I14" s="1629"/>
      <c r="J14" s="1629"/>
      <c r="K14" s="1629" t="s">
        <v>1373</v>
      </c>
      <c r="L14" s="1629"/>
      <c r="M14" s="1629"/>
      <c r="N14" s="1629"/>
      <c r="O14" s="1629"/>
      <c r="P14" s="337"/>
      <c r="Q14" s="337"/>
      <c r="R14" s="339"/>
      <c r="S14" s="339"/>
      <c r="T14" s="339"/>
      <c r="U14" s="339"/>
      <c r="V14" s="339"/>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row>
    <row r="15" spans="1:49" ht="20.100000000000001" customHeight="1">
      <c r="B15" s="337"/>
      <c r="C15" s="1602" t="s">
        <v>1374</v>
      </c>
      <c r="D15" s="1602"/>
      <c r="E15" s="1602"/>
      <c r="F15" s="1630"/>
      <c r="G15" s="1631"/>
      <c r="H15" s="1631"/>
      <c r="I15" s="1632"/>
      <c r="J15" s="724" t="s">
        <v>1364</v>
      </c>
      <c r="K15" s="1630"/>
      <c r="L15" s="1631"/>
      <c r="M15" s="1631"/>
      <c r="N15" s="1632"/>
      <c r="O15" s="724" t="s">
        <v>1364</v>
      </c>
      <c r="P15" s="337"/>
      <c r="Q15" s="337"/>
      <c r="R15" s="339"/>
      <c r="S15" s="339"/>
      <c r="T15" s="339"/>
      <c r="U15" s="339"/>
      <c r="V15" s="339"/>
      <c r="W15" s="339"/>
      <c r="X15" s="339"/>
      <c r="Y15" s="339"/>
      <c r="Z15" s="339"/>
      <c r="AA15" s="339"/>
      <c r="AB15" s="339"/>
      <c r="AC15" s="339"/>
      <c r="AD15" s="339"/>
      <c r="AE15" s="339"/>
      <c r="AF15" s="339"/>
      <c r="AG15" s="339"/>
      <c r="AH15" s="339"/>
      <c r="AI15" s="339"/>
      <c r="AJ15" s="339"/>
      <c r="AK15" s="339"/>
      <c r="AL15" s="339"/>
      <c r="AM15" s="339"/>
      <c r="AN15" s="339"/>
      <c r="AO15" s="339"/>
      <c r="AP15" s="339"/>
      <c r="AQ15" s="339"/>
      <c r="AR15" s="339"/>
    </row>
    <row r="16" spans="1:49" ht="20.100000000000001" customHeight="1">
      <c r="B16" s="337"/>
      <c r="C16" s="1602" t="s">
        <v>1178</v>
      </c>
      <c r="D16" s="1602"/>
      <c r="E16" s="1602"/>
      <c r="F16" s="1630"/>
      <c r="G16" s="1631"/>
      <c r="H16" s="1631"/>
      <c r="I16" s="1632"/>
      <c r="J16" s="724" t="s">
        <v>1364</v>
      </c>
      <c r="K16" s="1630"/>
      <c r="L16" s="1631"/>
      <c r="M16" s="1631"/>
      <c r="N16" s="1632"/>
      <c r="O16" s="724" t="s">
        <v>1364</v>
      </c>
      <c r="P16" s="337"/>
      <c r="Q16" s="337"/>
      <c r="R16" s="339"/>
      <c r="S16" s="339"/>
      <c r="T16" s="339"/>
      <c r="U16" s="339"/>
      <c r="V16" s="339"/>
      <c r="W16" s="339"/>
      <c r="X16" s="339"/>
      <c r="Y16" s="339"/>
      <c r="Z16" s="339"/>
      <c r="AA16" s="339"/>
      <c r="AB16" s="339"/>
      <c r="AC16" s="339"/>
      <c r="AD16" s="339"/>
      <c r="AE16" s="339"/>
      <c r="AF16" s="339"/>
      <c r="AG16" s="339"/>
      <c r="AH16" s="339"/>
      <c r="AI16" s="339"/>
      <c r="AJ16" s="339"/>
      <c r="AK16" s="339"/>
      <c r="AL16" s="339"/>
      <c r="AM16" s="339"/>
      <c r="AN16" s="339"/>
      <c r="AO16" s="339"/>
      <c r="AP16" s="339"/>
      <c r="AQ16" s="339"/>
      <c r="AR16" s="339"/>
    </row>
    <row r="17" spans="2:49" ht="20.100000000000001" customHeight="1">
      <c r="B17" s="337"/>
      <c r="C17" s="1633" t="s">
        <v>1179</v>
      </c>
      <c r="D17" s="1633"/>
      <c r="E17" s="1633"/>
      <c r="F17" s="1634"/>
      <c r="G17" s="1635"/>
      <c r="H17" s="1635"/>
      <c r="I17" s="1636"/>
      <c r="J17" s="725" t="s">
        <v>1364</v>
      </c>
      <c r="K17" s="1634"/>
      <c r="L17" s="1635"/>
      <c r="M17" s="1635"/>
      <c r="N17" s="1636"/>
      <c r="O17" s="725" t="s">
        <v>1364</v>
      </c>
      <c r="P17" s="337"/>
      <c r="Q17" s="337"/>
      <c r="R17" s="339"/>
      <c r="S17" s="339"/>
      <c r="T17" s="339"/>
      <c r="U17" s="339"/>
      <c r="V17" s="339"/>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39"/>
    </row>
    <row r="18" spans="2:49" ht="20.100000000000001" customHeight="1" thickBot="1">
      <c r="B18" s="337"/>
      <c r="C18" s="1637" t="s">
        <v>1375</v>
      </c>
      <c r="D18" s="1637"/>
      <c r="E18" s="1637"/>
      <c r="F18" s="1638"/>
      <c r="G18" s="1639"/>
      <c r="H18" s="1639"/>
      <c r="I18" s="1640"/>
      <c r="J18" s="1111" t="s">
        <v>1364</v>
      </c>
      <c r="K18" s="1638"/>
      <c r="L18" s="1639"/>
      <c r="M18" s="1639"/>
      <c r="N18" s="1640"/>
      <c r="O18" s="1111" t="s">
        <v>1364</v>
      </c>
      <c r="P18" s="337"/>
      <c r="Q18" s="337"/>
      <c r="R18" s="339"/>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39"/>
    </row>
    <row r="19" spans="2:49" ht="20.100000000000001" customHeight="1" thickBot="1">
      <c r="B19" s="337"/>
      <c r="C19" s="1642" t="s">
        <v>1728</v>
      </c>
      <c r="D19" s="1643"/>
      <c r="E19" s="1643"/>
      <c r="F19" s="1644"/>
      <c r="G19" s="1644"/>
      <c r="H19" s="1644"/>
      <c r="I19" s="1644"/>
      <c r="J19" s="726" t="s">
        <v>1364</v>
      </c>
      <c r="K19" s="1644"/>
      <c r="L19" s="1644"/>
      <c r="M19" s="1644"/>
      <c r="N19" s="1644"/>
      <c r="O19" s="1110" t="s">
        <v>1364</v>
      </c>
      <c r="P19" s="337"/>
      <c r="Q19" s="337"/>
      <c r="R19" s="339"/>
      <c r="S19" s="339"/>
      <c r="T19" s="339"/>
      <c r="U19" s="339"/>
      <c r="V19" s="339"/>
      <c r="W19" s="339"/>
      <c r="X19" s="339"/>
      <c r="Y19" s="339"/>
      <c r="Z19" s="339"/>
      <c r="AA19" s="339"/>
      <c r="AB19" s="339"/>
      <c r="AC19" s="339"/>
      <c r="AD19" s="339"/>
      <c r="AE19" s="339"/>
      <c r="AF19" s="339"/>
      <c r="AG19" s="339"/>
      <c r="AH19" s="339"/>
      <c r="AI19" s="339"/>
      <c r="AJ19" s="339"/>
      <c r="AK19" s="339"/>
      <c r="AL19" s="339"/>
      <c r="AM19" s="339"/>
      <c r="AN19" s="339"/>
      <c r="AO19" s="339"/>
      <c r="AP19" s="339"/>
      <c r="AQ19" s="339"/>
      <c r="AR19" s="339"/>
    </row>
    <row r="20" spans="2:49" ht="20.100000000000001" customHeight="1">
      <c r="B20" s="337"/>
      <c r="C20" s="1645" t="s">
        <v>1376</v>
      </c>
      <c r="D20" s="1645"/>
      <c r="E20" s="1645"/>
      <c r="F20" s="1647"/>
      <c r="G20" s="1648"/>
      <c r="H20" s="1648"/>
      <c r="I20" s="1648"/>
      <c r="J20" s="1648"/>
      <c r="K20" s="1648"/>
      <c r="L20" s="1648"/>
      <c r="M20" s="1648"/>
      <c r="N20" s="1109" t="s">
        <v>1377</v>
      </c>
      <c r="O20" s="1649"/>
      <c r="P20" s="1650"/>
      <c r="Q20" s="341" t="s">
        <v>1378</v>
      </c>
    </row>
    <row r="21" spans="2:49" ht="20.100000000000001" customHeight="1">
      <c r="B21" s="337"/>
      <c r="C21" s="1646"/>
      <c r="D21" s="1646"/>
      <c r="E21" s="1646"/>
      <c r="F21" s="1651"/>
      <c r="G21" s="1652"/>
      <c r="H21" s="1652"/>
      <c r="I21" s="1652"/>
      <c r="J21" s="1652"/>
      <c r="K21" s="1652"/>
      <c r="L21" s="1652"/>
      <c r="M21" s="1652"/>
      <c r="N21" s="340" t="s">
        <v>1377</v>
      </c>
      <c r="O21" s="1650"/>
      <c r="P21" s="1650"/>
      <c r="Q21" s="341" t="s">
        <v>1378</v>
      </c>
    </row>
    <row r="22" spans="2:49" ht="20.100000000000001" customHeight="1">
      <c r="B22" s="337"/>
      <c r="C22" s="1646"/>
      <c r="D22" s="1646"/>
      <c r="E22" s="1646"/>
      <c r="F22" s="1651"/>
      <c r="G22" s="1652"/>
      <c r="H22" s="1652"/>
      <c r="I22" s="1652"/>
      <c r="J22" s="1652"/>
      <c r="K22" s="1652"/>
      <c r="L22" s="1652"/>
      <c r="M22" s="1652"/>
      <c r="N22" s="340" t="s">
        <v>1377</v>
      </c>
      <c r="O22" s="1650"/>
      <c r="P22" s="1650"/>
      <c r="Q22" s="341" t="s">
        <v>1378</v>
      </c>
    </row>
    <row r="23" spans="2:49" ht="20.100000000000001" customHeight="1">
      <c r="B23" s="337"/>
      <c r="C23" s="1646"/>
      <c r="D23" s="1646"/>
      <c r="E23" s="1646"/>
      <c r="F23" s="1651"/>
      <c r="G23" s="1652"/>
      <c r="H23" s="1652"/>
      <c r="I23" s="1652"/>
      <c r="J23" s="1652"/>
      <c r="K23" s="1652"/>
      <c r="L23" s="1652"/>
      <c r="M23" s="1652"/>
      <c r="N23" s="340" t="s">
        <v>1377</v>
      </c>
      <c r="O23" s="1650"/>
      <c r="P23" s="1650"/>
      <c r="Q23" s="341" t="s">
        <v>1378</v>
      </c>
    </row>
    <row r="24" spans="2:49" ht="20.100000000000001" customHeight="1">
      <c r="B24" s="337"/>
      <c r="C24" s="1646"/>
      <c r="D24" s="1646"/>
      <c r="E24" s="1646"/>
      <c r="F24" s="1651"/>
      <c r="G24" s="1652"/>
      <c r="H24" s="1652"/>
      <c r="I24" s="1652"/>
      <c r="J24" s="1652"/>
      <c r="K24" s="1652"/>
      <c r="L24" s="1652"/>
      <c r="M24" s="1652"/>
      <c r="N24" s="340" t="s">
        <v>1377</v>
      </c>
      <c r="O24" s="1650"/>
      <c r="P24" s="1650"/>
      <c r="Q24" s="341" t="s">
        <v>1378</v>
      </c>
    </row>
    <row r="25" spans="2:49" ht="20.100000000000001" customHeight="1">
      <c r="B25" s="337"/>
    </row>
    <row r="26" spans="2:49" ht="20.100000000000001" customHeight="1">
      <c r="C26" s="1641" t="s">
        <v>1379</v>
      </c>
      <c r="D26" s="1641"/>
      <c r="E26" s="1641"/>
      <c r="F26" s="1641"/>
      <c r="G26" s="1641"/>
      <c r="H26" s="1641"/>
      <c r="I26" s="1641"/>
      <c r="J26" s="1641"/>
      <c r="K26" s="1641"/>
      <c r="L26" s="1641"/>
      <c r="M26" s="1641"/>
      <c r="N26" s="1641"/>
      <c r="O26" s="1641"/>
      <c r="P26" s="337"/>
      <c r="Q26" s="337"/>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row>
    <row r="27" spans="2:49" ht="20.100000000000001" customHeight="1">
      <c r="C27" s="1641" t="s">
        <v>1380</v>
      </c>
      <c r="D27" s="1641"/>
      <c r="E27" s="1641"/>
      <c r="F27" s="1641"/>
      <c r="G27" s="1641"/>
      <c r="H27" s="1641"/>
      <c r="I27" s="1641"/>
      <c r="J27" s="1641"/>
      <c r="K27" s="1641"/>
      <c r="L27" s="1641"/>
      <c r="M27" s="1641"/>
      <c r="N27" s="1641"/>
      <c r="O27" s="1641"/>
      <c r="P27" s="337"/>
      <c r="Q27" s="337"/>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row>
    <row r="28" spans="2:49" ht="20.100000000000001" customHeight="1">
      <c r="C28" s="342"/>
      <c r="D28" s="342"/>
      <c r="E28" s="342"/>
      <c r="F28" s="342"/>
      <c r="G28" s="342"/>
      <c r="H28" s="342"/>
      <c r="I28" s="342"/>
      <c r="J28" s="342"/>
      <c r="K28" s="342"/>
      <c r="L28" s="342"/>
      <c r="M28" s="342"/>
      <c r="N28" s="342"/>
      <c r="O28" s="342"/>
      <c r="P28" s="337"/>
      <c r="Q28" s="337"/>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row>
    <row r="29" spans="2:49" ht="12"/>
    <row r="30" spans="2:49" ht="12"/>
    <row r="31" spans="2:49" ht="12"/>
  </sheetData>
  <sheetProtection selectLockedCells="1"/>
  <mergeCells count="51">
    <mergeCell ref="C27:O27"/>
    <mergeCell ref="C19:E19"/>
    <mergeCell ref="F19:I19"/>
    <mergeCell ref="K19:N19"/>
    <mergeCell ref="C20:E24"/>
    <mergeCell ref="F20:M20"/>
    <mergeCell ref="O20:P20"/>
    <mergeCell ref="F21:M21"/>
    <mergeCell ref="O21:P21"/>
    <mergeCell ref="F22:M22"/>
    <mergeCell ref="O22:P22"/>
    <mergeCell ref="F23:M23"/>
    <mergeCell ref="O23:P23"/>
    <mergeCell ref="F24:M24"/>
    <mergeCell ref="O24:P24"/>
    <mergeCell ref="C26:O26"/>
    <mergeCell ref="C17:E17"/>
    <mergeCell ref="F17:I17"/>
    <mergeCell ref="K17:N17"/>
    <mergeCell ref="C18:E18"/>
    <mergeCell ref="F18:I18"/>
    <mergeCell ref="K18:N18"/>
    <mergeCell ref="C15:E15"/>
    <mergeCell ref="F15:I15"/>
    <mergeCell ref="K15:N15"/>
    <mergeCell ref="C16:E16"/>
    <mergeCell ref="F16:I16"/>
    <mergeCell ref="K16:N16"/>
    <mergeCell ref="C10:E10"/>
    <mergeCell ref="F10:G10"/>
    <mergeCell ref="C11:E12"/>
    <mergeCell ref="F11:Q12"/>
    <mergeCell ref="C13:E14"/>
    <mergeCell ref="G13:H13"/>
    <mergeCell ref="I13:J13"/>
    <mergeCell ref="L13:M13"/>
    <mergeCell ref="N13:O13"/>
    <mergeCell ref="F14:J14"/>
    <mergeCell ref="K14:O14"/>
    <mergeCell ref="C7:E7"/>
    <mergeCell ref="F7:I7"/>
    <mergeCell ref="C8:E8"/>
    <mergeCell ref="F8:I8"/>
    <mergeCell ref="C9:E9"/>
    <mergeCell ref="F9:G9"/>
    <mergeCell ref="A1:B1"/>
    <mergeCell ref="C5:E5"/>
    <mergeCell ref="F5:Q5"/>
    <mergeCell ref="C6:E6"/>
    <mergeCell ref="F6:L6"/>
    <mergeCell ref="M6:Q6"/>
  </mergeCells>
  <phoneticPr fontId="65"/>
  <conditionalFormatting sqref="F15:F19">
    <cfRule type="cellIs" dxfId="237" priority="5" stopIfTrue="1" operator="equal">
      <formula>""</formula>
    </cfRule>
  </conditionalFormatting>
  <conditionalFormatting sqref="F9:G9">
    <cfRule type="containsBlanks" dxfId="236" priority="8" stopIfTrue="1">
      <formula>LEN(TRIM(F9))=0</formula>
    </cfRule>
  </conditionalFormatting>
  <conditionalFormatting sqref="F10:G10">
    <cfRule type="containsBlanks" dxfId="235" priority="15">
      <formula>LEN(TRIM(F10))=0</formula>
    </cfRule>
  </conditionalFormatting>
  <conditionalFormatting sqref="F7:I7">
    <cfRule type="containsBlanks" dxfId="234" priority="9">
      <formula>LEN(TRIM(F7))=0</formula>
    </cfRule>
  </conditionalFormatting>
  <conditionalFormatting sqref="F8:I8">
    <cfRule type="containsBlanks" dxfId="233" priority="14">
      <formula>LEN(TRIM(F8))=0</formula>
    </cfRule>
  </conditionalFormatting>
  <conditionalFormatting sqref="F15:I18 F19">
    <cfRule type="containsBlanks" dxfId="232" priority="4">
      <formula>LEN(TRIM(F15))=0</formula>
    </cfRule>
  </conditionalFormatting>
  <conditionalFormatting sqref="F6:L6">
    <cfRule type="containsBlanks" dxfId="231" priority="13">
      <formula>LEN(TRIM(F6))=0</formula>
    </cfRule>
  </conditionalFormatting>
  <conditionalFormatting sqref="F5:Q5 F6:L6 F7:I8 F9:G10">
    <cfRule type="containsBlanks" dxfId="230" priority="1">
      <formula>LEN(TRIM(F5))=0</formula>
    </cfRule>
  </conditionalFormatting>
  <conditionalFormatting sqref="F5:Q5">
    <cfRule type="containsBlanks" dxfId="229" priority="12">
      <formula>LEN(TRIM(F5))=0</formula>
    </cfRule>
  </conditionalFormatting>
  <conditionalFormatting sqref="F11:Q12 G13:H13 L13:M13">
    <cfRule type="containsBlanks" dxfId="228" priority="6">
      <formula>LEN(TRIM(F11))=0</formula>
    </cfRule>
  </conditionalFormatting>
  <conditionalFormatting sqref="F11:Q12">
    <cfRule type="containsBlanks" dxfId="227" priority="7">
      <formula>LEN(TRIM(F11))=0</formula>
    </cfRule>
  </conditionalFormatting>
  <conditionalFormatting sqref="G13">
    <cfRule type="cellIs" dxfId="226" priority="11" stopIfTrue="1" operator="equal">
      <formula>""</formula>
    </cfRule>
  </conditionalFormatting>
  <conditionalFormatting sqref="K15:K19">
    <cfRule type="cellIs" dxfId="225" priority="3" stopIfTrue="1" operator="equal">
      <formula>""</formula>
    </cfRule>
  </conditionalFormatting>
  <conditionalFormatting sqref="K15:N18 K19">
    <cfRule type="containsBlanks" dxfId="224" priority="2">
      <formula>LEN(TRIM(K15))=0</formula>
    </cfRule>
  </conditionalFormatting>
  <conditionalFormatting sqref="L13">
    <cfRule type="cellIs" dxfId="223" priority="10" stopIfTrue="1" operator="equal">
      <formula>""</formula>
    </cfRule>
  </conditionalFormatting>
  <dataValidations count="1">
    <dataValidation type="whole" allowBlank="1" showInputMessage="1" showErrorMessage="1" sqref="F9:G9" xr:uid="{B1FBC95E-87D6-470A-9A44-68DCF2F8287E}">
      <formula1>1</formula1>
      <formula2>12</formula2>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8CCFD-5864-4FF8-8418-48EC19DC6E9C}">
  <sheetPr codeName="Sheet6">
    <tabColor rgb="FF00B0F0"/>
  </sheetPr>
  <dimension ref="A1:BE31"/>
  <sheetViews>
    <sheetView showGridLines="0" view="pageBreakPreview" zoomScaleNormal="100" zoomScaleSheetLayoutView="100" workbookViewId="0">
      <selection sqref="A1:B1"/>
    </sheetView>
  </sheetViews>
  <sheetFormatPr defaultColWidth="0" defaultRowHeight="0" customHeight="1" zeroHeight="1"/>
  <cols>
    <col min="1" max="1" width="3.75" style="335" customWidth="1"/>
    <col min="2" max="4" width="4.375" style="335" customWidth="1"/>
    <col min="5" max="5" width="5.625" style="335" customWidth="1"/>
    <col min="6" max="6" width="6.625" style="335" customWidth="1"/>
    <col min="7" max="45" width="4.375" style="335" customWidth="1"/>
    <col min="46" max="57" width="4.375" style="335" hidden="1" customWidth="1"/>
    <col min="58" max="16384" width="8" style="335" hidden="1"/>
  </cols>
  <sheetData>
    <row r="1" spans="1:49" ht="18.75" customHeight="1">
      <c r="A1" s="1601" t="s">
        <v>1731</v>
      </c>
      <c r="B1" s="1601"/>
    </row>
    <row r="2" spans="1:49" ht="17.25" hidden="1" customHeight="1">
      <c r="B2" s="336" t="s">
        <v>1357</v>
      </c>
      <c r="C2" s="336"/>
      <c r="D2" s="336"/>
      <c r="E2" s="336"/>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337"/>
      <c r="AF2" s="337"/>
      <c r="AG2" s="337"/>
      <c r="AH2" s="337"/>
      <c r="AI2" s="337"/>
      <c r="AJ2" s="337"/>
      <c r="AK2" s="337"/>
      <c r="AL2" s="337"/>
      <c r="AM2" s="337"/>
      <c r="AN2" s="337"/>
      <c r="AO2" s="337"/>
      <c r="AP2" s="337"/>
      <c r="AQ2" s="337"/>
      <c r="AR2" s="337"/>
      <c r="AS2" s="337"/>
      <c r="AT2" s="337"/>
      <c r="AU2" s="337"/>
      <c r="AV2" s="337"/>
      <c r="AW2" s="337"/>
    </row>
    <row r="3" spans="1:49" ht="17.25" customHeight="1">
      <c r="B3" s="336"/>
      <c r="C3" s="338" t="s">
        <v>1358</v>
      </c>
      <c r="D3" s="336"/>
      <c r="E3" s="336"/>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c r="AL3" s="337"/>
      <c r="AM3" s="337"/>
      <c r="AN3" s="337"/>
      <c r="AO3" s="337"/>
      <c r="AP3" s="337"/>
      <c r="AQ3" s="337"/>
      <c r="AR3" s="337"/>
      <c r="AS3" s="337"/>
      <c r="AT3" s="337"/>
      <c r="AU3" s="337"/>
      <c r="AV3" s="337"/>
      <c r="AW3" s="337"/>
    </row>
    <row r="4" spans="1:49" ht="8.25" customHeight="1">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row>
    <row r="5" spans="1:49" ht="20.100000000000001" customHeight="1">
      <c r="B5" s="337"/>
      <c r="C5" s="1602" t="s">
        <v>1359</v>
      </c>
      <c r="D5" s="1602"/>
      <c r="E5" s="1602"/>
      <c r="F5" s="1603"/>
      <c r="G5" s="1604"/>
      <c r="H5" s="1604"/>
      <c r="I5" s="1604"/>
      <c r="J5" s="1604"/>
      <c r="K5" s="1604"/>
      <c r="L5" s="1604"/>
      <c r="M5" s="1604"/>
      <c r="N5" s="1604"/>
      <c r="O5" s="1604"/>
      <c r="P5" s="1604"/>
      <c r="Q5" s="1605"/>
    </row>
    <row r="6" spans="1:49" ht="30.75" customHeight="1">
      <c r="B6" s="337"/>
      <c r="C6" s="1602" t="s">
        <v>1360</v>
      </c>
      <c r="D6" s="1602"/>
      <c r="E6" s="1602"/>
      <c r="F6" s="1606"/>
      <c r="G6" s="1606"/>
      <c r="H6" s="1606"/>
      <c r="I6" s="1606"/>
      <c r="J6" s="1606"/>
      <c r="K6" s="1606"/>
      <c r="L6" s="1606"/>
      <c r="M6" s="1607" t="s">
        <v>1361</v>
      </c>
      <c r="N6" s="1608"/>
      <c r="O6" s="1608"/>
      <c r="P6" s="1608"/>
      <c r="Q6" s="1608"/>
    </row>
    <row r="7" spans="1:49" ht="20.100000000000001" customHeight="1">
      <c r="B7" s="337"/>
      <c r="C7" s="1602" t="s">
        <v>1362</v>
      </c>
      <c r="D7" s="1602"/>
      <c r="E7" s="1602"/>
      <c r="F7" s="1609"/>
      <c r="G7" s="1610"/>
      <c r="H7" s="1610"/>
      <c r="I7" s="1611"/>
      <c r="J7" s="337"/>
      <c r="K7" s="337"/>
      <c r="L7" s="337"/>
      <c r="M7" s="337"/>
      <c r="N7" s="337"/>
      <c r="O7" s="337"/>
      <c r="P7" s="337"/>
      <c r="Q7" s="337"/>
    </row>
    <row r="8" spans="1:49" ht="20.100000000000001" customHeight="1">
      <c r="B8" s="337"/>
      <c r="C8" s="1602" t="s">
        <v>1363</v>
      </c>
      <c r="D8" s="1602"/>
      <c r="E8" s="1602"/>
      <c r="F8" s="1612"/>
      <c r="G8" s="1613"/>
      <c r="H8" s="1613"/>
      <c r="I8" s="1614"/>
      <c r="J8" s="718" t="s">
        <v>1364</v>
      </c>
      <c r="K8" s="719"/>
      <c r="L8" s="337"/>
      <c r="M8" s="337"/>
      <c r="N8" s="337"/>
      <c r="O8" s="337"/>
      <c r="P8" s="337"/>
      <c r="Q8" s="337"/>
    </row>
    <row r="9" spans="1:49" ht="20.100000000000001" customHeight="1">
      <c r="B9" s="337"/>
      <c r="C9" s="1602" t="s">
        <v>1365</v>
      </c>
      <c r="D9" s="1602"/>
      <c r="E9" s="1602"/>
      <c r="F9" s="1615"/>
      <c r="G9" s="1616"/>
      <c r="H9" s="718" t="s">
        <v>1366</v>
      </c>
      <c r="I9" s="720"/>
      <c r="J9" s="721"/>
      <c r="K9" s="337"/>
      <c r="L9" s="337"/>
      <c r="M9" s="337"/>
      <c r="N9" s="337"/>
      <c r="O9" s="337"/>
      <c r="P9" s="337"/>
      <c r="Q9" s="337"/>
    </row>
    <row r="10" spans="1:49" ht="20.100000000000001" customHeight="1">
      <c r="B10" s="337"/>
      <c r="C10" s="1602" t="s">
        <v>1367</v>
      </c>
      <c r="D10" s="1602"/>
      <c r="E10" s="1602"/>
      <c r="F10" s="1617"/>
      <c r="G10" s="1618"/>
      <c r="H10" s="722" t="s">
        <v>1368</v>
      </c>
      <c r="I10" s="719"/>
      <c r="J10" s="337"/>
      <c r="K10" s="337"/>
      <c r="L10" s="337"/>
      <c r="M10" s="337"/>
      <c r="N10" s="337"/>
      <c r="O10" s="337"/>
      <c r="P10" s="337"/>
      <c r="Q10" s="337"/>
    </row>
    <row r="11" spans="1:49" ht="24.75" customHeight="1">
      <c r="B11" s="337"/>
      <c r="C11" s="1602" t="s">
        <v>1369</v>
      </c>
      <c r="D11" s="1602"/>
      <c r="E11" s="1602"/>
      <c r="F11" s="1619"/>
      <c r="G11" s="1620"/>
      <c r="H11" s="1620"/>
      <c r="I11" s="1620"/>
      <c r="J11" s="1620"/>
      <c r="K11" s="1620"/>
      <c r="L11" s="1620"/>
      <c r="M11" s="1620"/>
      <c r="N11" s="1620"/>
      <c r="O11" s="1620"/>
      <c r="P11" s="1620"/>
      <c r="Q11" s="1621"/>
    </row>
    <row r="12" spans="1:49" ht="24.75" customHeight="1">
      <c r="B12" s="337"/>
      <c r="C12" s="1602"/>
      <c r="D12" s="1602"/>
      <c r="E12" s="1602"/>
      <c r="F12" s="1622"/>
      <c r="G12" s="1623"/>
      <c r="H12" s="1623"/>
      <c r="I12" s="1623"/>
      <c r="J12" s="1623"/>
      <c r="K12" s="1623"/>
      <c r="L12" s="1623"/>
      <c r="M12" s="1623"/>
      <c r="N12" s="1623"/>
      <c r="O12" s="1623"/>
      <c r="P12" s="1623"/>
      <c r="Q12" s="1624"/>
    </row>
    <row r="13" spans="1:49" ht="20.100000000000001" customHeight="1">
      <c r="B13" s="337"/>
      <c r="C13" s="1602" t="s">
        <v>1177</v>
      </c>
      <c r="D13" s="1602"/>
      <c r="E13" s="1602"/>
      <c r="F13" s="723" t="s">
        <v>1370</v>
      </c>
      <c r="G13" s="1625"/>
      <c r="H13" s="1625"/>
      <c r="I13" s="1626" t="s">
        <v>1371</v>
      </c>
      <c r="J13" s="1627"/>
      <c r="K13" s="723" t="s">
        <v>1370</v>
      </c>
      <c r="L13" s="1625"/>
      <c r="M13" s="1625"/>
      <c r="N13" s="1627" t="s">
        <v>1371</v>
      </c>
      <c r="O13" s="1628"/>
      <c r="P13" s="337"/>
      <c r="Q13" s="337"/>
      <c r="R13" s="339"/>
      <c r="S13" s="339"/>
      <c r="T13" s="339"/>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row>
    <row r="14" spans="1:49" ht="20.100000000000001" customHeight="1">
      <c r="B14" s="337"/>
      <c r="C14" s="1602"/>
      <c r="D14" s="1602"/>
      <c r="E14" s="1602"/>
      <c r="F14" s="1629" t="s">
        <v>1372</v>
      </c>
      <c r="G14" s="1629"/>
      <c r="H14" s="1629"/>
      <c r="I14" s="1629"/>
      <c r="J14" s="1629"/>
      <c r="K14" s="1629" t="s">
        <v>1373</v>
      </c>
      <c r="L14" s="1629"/>
      <c r="M14" s="1629"/>
      <c r="N14" s="1629"/>
      <c r="O14" s="1629"/>
      <c r="P14" s="337"/>
      <c r="Q14" s="337"/>
      <c r="R14" s="339"/>
      <c r="S14" s="339"/>
      <c r="T14" s="339"/>
      <c r="U14" s="339"/>
      <c r="V14" s="339"/>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row>
    <row r="15" spans="1:49" ht="20.100000000000001" customHeight="1">
      <c r="B15" s="337"/>
      <c r="C15" s="1602" t="s">
        <v>1374</v>
      </c>
      <c r="D15" s="1602"/>
      <c r="E15" s="1602"/>
      <c r="F15" s="1630"/>
      <c r="G15" s="1631"/>
      <c r="H15" s="1631"/>
      <c r="I15" s="1632"/>
      <c r="J15" s="724" t="s">
        <v>1364</v>
      </c>
      <c r="K15" s="1630"/>
      <c r="L15" s="1631"/>
      <c r="M15" s="1631"/>
      <c r="N15" s="1632"/>
      <c r="O15" s="724" t="s">
        <v>1364</v>
      </c>
      <c r="P15" s="337"/>
      <c r="Q15" s="337"/>
      <c r="R15" s="339"/>
      <c r="S15" s="339"/>
      <c r="T15" s="339"/>
      <c r="U15" s="339"/>
      <c r="V15" s="339"/>
      <c r="W15" s="339"/>
      <c r="X15" s="339"/>
      <c r="Y15" s="339"/>
      <c r="Z15" s="339"/>
      <c r="AA15" s="339"/>
      <c r="AB15" s="339"/>
      <c r="AC15" s="339"/>
      <c r="AD15" s="339"/>
      <c r="AE15" s="339"/>
      <c r="AF15" s="339"/>
      <c r="AG15" s="339"/>
      <c r="AH15" s="339"/>
      <c r="AI15" s="339"/>
      <c r="AJ15" s="339"/>
      <c r="AK15" s="339"/>
      <c r="AL15" s="339"/>
      <c r="AM15" s="339"/>
      <c r="AN15" s="339"/>
      <c r="AO15" s="339"/>
      <c r="AP15" s="339"/>
      <c r="AQ15" s="339"/>
      <c r="AR15" s="339"/>
    </row>
    <row r="16" spans="1:49" ht="20.100000000000001" customHeight="1">
      <c r="B16" s="337"/>
      <c r="C16" s="1602" t="s">
        <v>1178</v>
      </c>
      <c r="D16" s="1602"/>
      <c r="E16" s="1602"/>
      <c r="F16" s="1630"/>
      <c r="G16" s="1631"/>
      <c r="H16" s="1631"/>
      <c r="I16" s="1632"/>
      <c r="J16" s="724" t="s">
        <v>1364</v>
      </c>
      <c r="K16" s="1630"/>
      <c r="L16" s="1631"/>
      <c r="M16" s="1631"/>
      <c r="N16" s="1632"/>
      <c r="O16" s="724" t="s">
        <v>1364</v>
      </c>
      <c r="P16" s="337"/>
      <c r="Q16" s="337"/>
      <c r="R16" s="339"/>
      <c r="S16" s="339"/>
      <c r="T16" s="339"/>
      <c r="U16" s="339"/>
      <c r="V16" s="339"/>
      <c r="W16" s="339"/>
      <c r="X16" s="339"/>
      <c r="Y16" s="339"/>
      <c r="Z16" s="339"/>
      <c r="AA16" s="339"/>
      <c r="AB16" s="339"/>
      <c r="AC16" s="339"/>
      <c r="AD16" s="339"/>
      <c r="AE16" s="339"/>
      <c r="AF16" s="339"/>
      <c r="AG16" s="339"/>
      <c r="AH16" s="339"/>
      <c r="AI16" s="339"/>
      <c r="AJ16" s="339"/>
      <c r="AK16" s="339"/>
      <c r="AL16" s="339"/>
      <c r="AM16" s="339"/>
      <c r="AN16" s="339"/>
      <c r="AO16" s="339"/>
      <c r="AP16" s="339"/>
      <c r="AQ16" s="339"/>
      <c r="AR16" s="339"/>
    </row>
    <row r="17" spans="2:49" ht="20.100000000000001" customHeight="1">
      <c r="B17" s="337"/>
      <c r="C17" s="1633" t="s">
        <v>1179</v>
      </c>
      <c r="D17" s="1633"/>
      <c r="E17" s="1633"/>
      <c r="F17" s="1634"/>
      <c r="G17" s="1635"/>
      <c r="H17" s="1635"/>
      <c r="I17" s="1636"/>
      <c r="J17" s="725" t="s">
        <v>1364</v>
      </c>
      <c r="K17" s="1634"/>
      <c r="L17" s="1635"/>
      <c r="M17" s="1635"/>
      <c r="N17" s="1636"/>
      <c r="O17" s="725" t="s">
        <v>1364</v>
      </c>
      <c r="P17" s="337"/>
      <c r="Q17" s="337"/>
      <c r="R17" s="339"/>
      <c r="S17" s="339"/>
      <c r="T17" s="339"/>
      <c r="U17" s="339"/>
      <c r="V17" s="339"/>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39"/>
    </row>
    <row r="18" spans="2:49" ht="20.100000000000001" customHeight="1" thickBot="1">
      <c r="B18" s="337"/>
      <c r="C18" s="1637" t="s">
        <v>1375</v>
      </c>
      <c r="D18" s="1637"/>
      <c r="E18" s="1637"/>
      <c r="F18" s="1638"/>
      <c r="G18" s="1639"/>
      <c r="H18" s="1639"/>
      <c r="I18" s="1640"/>
      <c r="J18" s="1111" t="s">
        <v>1364</v>
      </c>
      <c r="K18" s="1638"/>
      <c r="L18" s="1639"/>
      <c r="M18" s="1639"/>
      <c r="N18" s="1640"/>
      <c r="O18" s="1111" t="s">
        <v>1364</v>
      </c>
      <c r="P18" s="337"/>
      <c r="Q18" s="337"/>
      <c r="R18" s="339"/>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39"/>
    </row>
    <row r="19" spans="2:49" ht="20.100000000000001" customHeight="1" thickBot="1">
      <c r="B19" s="337"/>
      <c r="C19" s="1642" t="s">
        <v>1728</v>
      </c>
      <c r="D19" s="1643"/>
      <c r="E19" s="1643"/>
      <c r="F19" s="1644"/>
      <c r="G19" s="1644"/>
      <c r="H19" s="1644"/>
      <c r="I19" s="1644"/>
      <c r="J19" s="726" t="s">
        <v>1364</v>
      </c>
      <c r="K19" s="1644"/>
      <c r="L19" s="1644"/>
      <c r="M19" s="1644"/>
      <c r="N19" s="1644"/>
      <c r="O19" s="1110" t="s">
        <v>1364</v>
      </c>
      <c r="P19" s="337"/>
      <c r="Q19" s="337"/>
      <c r="R19" s="339"/>
      <c r="S19" s="339"/>
      <c r="T19" s="339"/>
      <c r="U19" s="339"/>
      <c r="V19" s="339"/>
      <c r="W19" s="339"/>
      <c r="X19" s="339"/>
      <c r="Y19" s="339"/>
      <c r="Z19" s="339"/>
      <c r="AA19" s="339"/>
      <c r="AB19" s="339"/>
      <c r="AC19" s="339"/>
      <c r="AD19" s="339"/>
      <c r="AE19" s="339"/>
      <c r="AF19" s="339"/>
      <c r="AG19" s="339"/>
      <c r="AH19" s="339"/>
      <c r="AI19" s="339"/>
      <c r="AJ19" s="339"/>
      <c r="AK19" s="339"/>
      <c r="AL19" s="339"/>
      <c r="AM19" s="339"/>
      <c r="AN19" s="339"/>
      <c r="AO19" s="339"/>
      <c r="AP19" s="339"/>
      <c r="AQ19" s="339"/>
      <c r="AR19" s="339"/>
    </row>
    <row r="20" spans="2:49" ht="20.100000000000001" customHeight="1">
      <c r="B20" s="337"/>
      <c r="C20" s="1645" t="s">
        <v>1376</v>
      </c>
      <c r="D20" s="1645"/>
      <c r="E20" s="1645"/>
      <c r="F20" s="1647"/>
      <c r="G20" s="1648"/>
      <c r="H20" s="1648"/>
      <c r="I20" s="1648"/>
      <c r="J20" s="1648"/>
      <c r="K20" s="1648"/>
      <c r="L20" s="1648"/>
      <c r="M20" s="1648"/>
      <c r="N20" s="1109" t="s">
        <v>1377</v>
      </c>
      <c r="O20" s="1649"/>
      <c r="P20" s="1650"/>
      <c r="Q20" s="341" t="s">
        <v>1378</v>
      </c>
    </row>
    <row r="21" spans="2:49" ht="20.100000000000001" customHeight="1">
      <c r="B21" s="337"/>
      <c r="C21" s="1646"/>
      <c r="D21" s="1646"/>
      <c r="E21" s="1646"/>
      <c r="F21" s="1651"/>
      <c r="G21" s="1652"/>
      <c r="H21" s="1652"/>
      <c r="I21" s="1652"/>
      <c r="J21" s="1652"/>
      <c r="K21" s="1652"/>
      <c r="L21" s="1652"/>
      <c r="M21" s="1652"/>
      <c r="N21" s="340" t="s">
        <v>1377</v>
      </c>
      <c r="O21" s="1650"/>
      <c r="P21" s="1650"/>
      <c r="Q21" s="341" t="s">
        <v>1378</v>
      </c>
    </row>
    <row r="22" spans="2:49" ht="20.100000000000001" customHeight="1">
      <c r="B22" s="337"/>
      <c r="C22" s="1646"/>
      <c r="D22" s="1646"/>
      <c r="E22" s="1646"/>
      <c r="F22" s="1651"/>
      <c r="G22" s="1652"/>
      <c r="H22" s="1652"/>
      <c r="I22" s="1652"/>
      <c r="J22" s="1652"/>
      <c r="K22" s="1652"/>
      <c r="L22" s="1652"/>
      <c r="M22" s="1652"/>
      <c r="N22" s="340" t="s">
        <v>1377</v>
      </c>
      <c r="O22" s="1650"/>
      <c r="P22" s="1650"/>
      <c r="Q22" s="341" t="s">
        <v>1378</v>
      </c>
    </row>
    <row r="23" spans="2:49" ht="20.100000000000001" customHeight="1">
      <c r="B23" s="337"/>
      <c r="C23" s="1646"/>
      <c r="D23" s="1646"/>
      <c r="E23" s="1646"/>
      <c r="F23" s="1651"/>
      <c r="G23" s="1652"/>
      <c r="H23" s="1652"/>
      <c r="I23" s="1652"/>
      <c r="J23" s="1652"/>
      <c r="K23" s="1652"/>
      <c r="L23" s="1652"/>
      <c r="M23" s="1652"/>
      <c r="N23" s="340" t="s">
        <v>1377</v>
      </c>
      <c r="O23" s="1650"/>
      <c r="P23" s="1650"/>
      <c r="Q23" s="341" t="s">
        <v>1378</v>
      </c>
    </row>
    <row r="24" spans="2:49" ht="20.100000000000001" customHeight="1">
      <c r="B24" s="337"/>
      <c r="C24" s="1646"/>
      <c r="D24" s="1646"/>
      <c r="E24" s="1646"/>
      <c r="F24" s="1651"/>
      <c r="G24" s="1652"/>
      <c r="H24" s="1652"/>
      <c r="I24" s="1652"/>
      <c r="J24" s="1652"/>
      <c r="K24" s="1652"/>
      <c r="L24" s="1652"/>
      <c r="M24" s="1652"/>
      <c r="N24" s="340" t="s">
        <v>1377</v>
      </c>
      <c r="O24" s="1650"/>
      <c r="P24" s="1650"/>
      <c r="Q24" s="341" t="s">
        <v>1378</v>
      </c>
    </row>
    <row r="25" spans="2:49" ht="20.100000000000001" customHeight="1">
      <c r="B25" s="337"/>
    </row>
    <row r="26" spans="2:49" ht="20.100000000000001" customHeight="1">
      <c r="C26" s="1641" t="s">
        <v>1379</v>
      </c>
      <c r="D26" s="1641"/>
      <c r="E26" s="1641"/>
      <c r="F26" s="1641"/>
      <c r="G26" s="1641"/>
      <c r="H26" s="1641"/>
      <c r="I26" s="1641"/>
      <c r="J26" s="1641"/>
      <c r="K26" s="1641"/>
      <c r="L26" s="1641"/>
      <c r="M26" s="1641"/>
      <c r="N26" s="1641"/>
      <c r="O26" s="1641"/>
      <c r="P26" s="337"/>
      <c r="Q26" s="337"/>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row>
    <row r="27" spans="2:49" ht="20.100000000000001" customHeight="1">
      <c r="C27" s="1641" t="s">
        <v>1380</v>
      </c>
      <c r="D27" s="1641"/>
      <c r="E27" s="1641"/>
      <c r="F27" s="1641"/>
      <c r="G27" s="1641"/>
      <c r="H27" s="1641"/>
      <c r="I27" s="1641"/>
      <c r="J27" s="1641"/>
      <c r="K27" s="1641"/>
      <c r="L27" s="1641"/>
      <c r="M27" s="1641"/>
      <c r="N27" s="1641"/>
      <c r="O27" s="1641"/>
      <c r="P27" s="337"/>
      <c r="Q27" s="337"/>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row>
    <row r="28" spans="2:49" ht="20.100000000000001" customHeight="1">
      <c r="C28" s="342"/>
      <c r="D28" s="342"/>
      <c r="E28" s="342"/>
      <c r="F28" s="342"/>
      <c r="G28" s="342"/>
      <c r="H28" s="342"/>
      <c r="I28" s="342"/>
      <c r="J28" s="342"/>
      <c r="K28" s="342"/>
      <c r="L28" s="342"/>
      <c r="M28" s="342"/>
      <c r="N28" s="342"/>
      <c r="O28" s="342"/>
      <c r="P28" s="337"/>
      <c r="Q28" s="337"/>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row>
    <row r="29" spans="2:49" ht="12"/>
    <row r="30" spans="2:49" ht="12"/>
    <row r="31" spans="2:49" ht="12"/>
  </sheetData>
  <sheetProtection selectLockedCells="1"/>
  <mergeCells count="51">
    <mergeCell ref="O24:P24"/>
    <mergeCell ref="C26:O26"/>
    <mergeCell ref="C27:O27"/>
    <mergeCell ref="C20:E24"/>
    <mergeCell ref="F20:M20"/>
    <mergeCell ref="O20:P20"/>
    <mergeCell ref="F21:M21"/>
    <mergeCell ref="O21:P21"/>
    <mergeCell ref="F22:M22"/>
    <mergeCell ref="O22:P22"/>
    <mergeCell ref="F23:M23"/>
    <mergeCell ref="O23:P23"/>
    <mergeCell ref="F24:M24"/>
    <mergeCell ref="C17:E17"/>
    <mergeCell ref="F17:I17"/>
    <mergeCell ref="K17:N17"/>
    <mergeCell ref="C18:E18"/>
    <mergeCell ref="F18:I18"/>
    <mergeCell ref="K18:N18"/>
    <mergeCell ref="C15:E15"/>
    <mergeCell ref="F15:I15"/>
    <mergeCell ref="K15:N15"/>
    <mergeCell ref="C16:E16"/>
    <mergeCell ref="F16:I16"/>
    <mergeCell ref="K16:N16"/>
    <mergeCell ref="F10:G10"/>
    <mergeCell ref="C11:E12"/>
    <mergeCell ref="F11:Q12"/>
    <mergeCell ref="C13:E14"/>
    <mergeCell ref="G13:H13"/>
    <mergeCell ref="I13:J13"/>
    <mergeCell ref="L13:M13"/>
    <mergeCell ref="N13:O13"/>
    <mergeCell ref="F14:J14"/>
    <mergeCell ref="K14:O14"/>
    <mergeCell ref="C19:E19"/>
    <mergeCell ref="F19:I19"/>
    <mergeCell ref="K19:N19"/>
    <mergeCell ref="A1:B1"/>
    <mergeCell ref="C5:E5"/>
    <mergeCell ref="F5:Q5"/>
    <mergeCell ref="C6:E6"/>
    <mergeCell ref="F6:L6"/>
    <mergeCell ref="M6:Q6"/>
    <mergeCell ref="C7:E7"/>
    <mergeCell ref="F7:I7"/>
    <mergeCell ref="C8:E8"/>
    <mergeCell ref="F8:I8"/>
    <mergeCell ref="C9:E9"/>
    <mergeCell ref="F9:G9"/>
    <mergeCell ref="C10:E10"/>
  </mergeCells>
  <phoneticPr fontId="65"/>
  <conditionalFormatting sqref="F15:F19">
    <cfRule type="cellIs" dxfId="222" priority="5" stopIfTrue="1" operator="equal">
      <formula>""</formula>
    </cfRule>
  </conditionalFormatting>
  <conditionalFormatting sqref="F9:G9">
    <cfRule type="containsBlanks" dxfId="221" priority="8" stopIfTrue="1">
      <formula>LEN(TRIM(F9))=0</formula>
    </cfRule>
  </conditionalFormatting>
  <conditionalFormatting sqref="F10:G10">
    <cfRule type="containsBlanks" dxfId="220" priority="17">
      <formula>LEN(TRIM(F10))=0</formula>
    </cfRule>
  </conditionalFormatting>
  <conditionalFormatting sqref="F7:I7">
    <cfRule type="containsBlanks" dxfId="219" priority="9">
      <formula>LEN(TRIM(F7))=0</formula>
    </cfRule>
  </conditionalFormatting>
  <conditionalFormatting sqref="F8:I8">
    <cfRule type="containsBlanks" dxfId="218" priority="16">
      <formula>LEN(TRIM(F8))=0</formula>
    </cfRule>
  </conditionalFormatting>
  <conditionalFormatting sqref="F15:I18 F19">
    <cfRule type="containsBlanks" dxfId="217" priority="4">
      <formula>LEN(TRIM(F15))=0</formula>
    </cfRule>
  </conditionalFormatting>
  <conditionalFormatting sqref="F6:L6">
    <cfRule type="containsBlanks" dxfId="216" priority="15">
      <formula>LEN(TRIM(F6))=0</formula>
    </cfRule>
  </conditionalFormatting>
  <conditionalFormatting sqref="F5:Q5 F6:L6 F7:I8 F9:G10">
    <cfRule type="containsBlanks" dxfId="215" priority="1">
      <formula>LEN(TRIM(F5))=0</formula>
    </cfRule>
  </conditionalFormatting>
  <conditionalFormatting sqref="F5:Q5">
    <cfRule type="containsBlanks" dxfId="214" priority="14">
      <formula>LEN(TRIM(F5))=0</formula>
    </cfRule>
  </conditionalFormatting>
  <conditionalFormatting sqref="F11:Q12 G13:H13 L13:M13">
    <cfRule type="containsBlanks" dxfId="213" priority="6">
      <formula>LEN(TRIM(F11))=0</formula>
    </cfRule>
  </conditionalFormatting>
  <conditionalFormatting sqref="F11:Q12">
    <cfRule type="containsBlanks" dxfId="212" priority="7">
      <formula>LEN(TRIM(F11))=0</formula>
    </cfRule>
  </conditionalFormatting>
  <conditionalFormatting sqref="G13">
    <cfRule type="cellIs" dxfId="211" priority="13" stopIfTrue="1" operator="equal">
      <formula>""</formula>
    </cfRule>
  </conditionalFormatting>
  <conditionalFormatting sqref="K15:K19">
    <cfRule type="cellIs" dxfId="210" priority="3" stopIfTrue="1" operator="equal">
      <formula>""</formula>
    </cfRule>
  </conditionalFormatting>
  <conditionalFormatting sqref="K15:N18 K19">
    <cfRule type="containsBlanks" dxfId="209" priority="2">
      <formula>LEN(TRIM(K15))=0</formula>
    </cfRule>
  </conditionalFormatting>
  <conditionalFormatting sqref="L13">
    <cfRule type="cellIs" dxfId="208" priority="10" stopIfTrue="1" operator="equal">
      <formula>""</formula>
    </cfRule>
  </conditionalFormatting>
  <dataValidations count="1">
    <dataValidation type="whole" allowBlank="1" showInputMessage="1" showErrorMessage="1" sqref="F9:G9" xr:uid="{4DB8E7FE-3E67-4B47-8BB9-CD1561D56EE3}">
      <formula1>1</formula1>
      <formula2>12</formula2>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B3FE-D977-428B-8BA6-5401AF517576}">
  <sheetPr codeName="Sheet7">
    <tabColor rgb="FF00B0F0"/>
  </sheetPr>
  <dimension ref="A1:BE31"/>
  <sheetViews>
    <sheetView showGridLines="0" view="pageBreakPreview" zoomScaleNormal="100" zoomScaleSheetLayoutView="100" workbookViewId="0">
      <selection sqref="A1:B1"/>
    </sheetView>
  </sheetViews>
  <sheetFormatPr defaultColWidth="0" defaultRowHeight="0" customHeight="1" zeroHeight="1"/>
  <cols>
    <col min="1" max="1" width="3.75" style="335" customWidth="1"/>
    <col min="2" max="4" width="4.375" style="335" customWidth="1"/>
    <col min="5" max="5" width="5.625" style="335" customWidth="1"/>
    <col min="6" max="6" width="6.625" style="335" customWidth="1"/>
    <col min="7" max="45" width="4.375" style="335" customWidth="1"/>
    <col min="46" max="57" width="4.375" style="335" hidden="1" customWidth="1"/>
    <col min="58" max="16384" width="8" style="335" hidden="1"/>
  </cols>
  <sheetData>
    <row r="1" spans="1:49" ht="18.75" customHeight="1">
      <c r="A1" s="1601" t="s">
        <v>1731</v>
      </c>
      <c r="B1" s="1601"/>
    </row>
    <row r="2" spans="1:49" ht="17.25" hidden="1" customHeight="1">
      <c r="B2" s="336" t="s">
        <v>1357</v>
      </c>
      <c r="C2" s="336"/>
      <c r="D2" s="336"/>
      <c r="E2" s="336"/>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337"/>
      <c r="AF2" s="337"/>
      <c r="AG2" s="337"/>
      <c r="AH2" s="337"/>
      <c r="AI2" s="337"/>
      <c r="AJ2" s="337"/>
      <c r="AK2" s="337"/>
      <c r="AL2" s="337"/>
      <c r="AM2" s="337"/>
      <c r="AN2" s="337"/>
      <c r="AO2" s="337"/>
      <c r="AP2" s="337"/>
      <c r="AQ2" s="337"/>
      <c r="AR2" s="337"/>
      <c r="AS2" s="337"/>
      <c r="AT2" s="337"/>
      <c r="AU2" s="337"/>
      <c r="AV2" s="337"/>
      <c r="AW2" s="337"/>
    </row>
    <row r="3" spans="1:49" ht="17.25" customHeight="1">
      <c r="B3" s="336"/>
      <c r="C3" s="338" t="s">
        <v>1358</v>
      </c>
      <c r="D3" s="336"/>
      <c r="E3" s="336"/>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c r="AL3" s="337"/>
      <c r="AM3" s="337"/>
      <c r="AN3" s="337"/>
      <c r="AO3" s="337"/>
      <c r="AP3" s="337"/>
      <c r="AQ3" s="337"/>
      <c r="AR3" s="337"/>
      <c r="AS3" s="337"/>
      <c r="AT3" s="337"/>
      <c r="AU3" s="337"/>
      <c r="AV3" s="337"/>
      <c r="AW3" s="337"/>
    </row>
    <row r="4" spans="1:49" ht="8.25" customHeight="1">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row>
    <row r="5" spans="1:49" ht="20.100000000000001" customHeight="1">
      <c r="B5" s="337"/>
      <c r="C5" s="1602" t="s">
        <v>1359</v>
      </c>
      <c r="D5" s="1602"/>
      <c r="E5" s="1602"/>
      <c r="F5" s="1603"/>
      <c r="G5" s="1604"/>
      <c r="H5" s="1604"/>
      <c r="I5" s="1604"/>
      <c r="J5" s="1604"/>
      <c r="K5" s="1604"/>
      <c r="L5" s="1604"/>
      <c r="M5" s="1604"/>
      <c r="N5" s="1604"/>
      <c r="O5" s="1604"/>
      <c r="P5" s="1604"/>
      <c r="Q5" s="1605"/>
    </row>
    <row r="6" spans="1:49" ht="30.75" customHeight="1">
      <c r="B6" s="337"/>
      <c r="C6" s="1602" t="s">
        <v>1360</v>
      </c>
      <c r="D6" s="1602"/>
      <c r="E6" s="1602"/>
      <c r="F6" s="1606"/>
      <c r="G6" s="1606"/>
      <c r="H6" s="1606"/>
      <c r="I6" s="1606"/>
      <c r="J6" s="1606"/>
      <c r="K6" s="1606"/>
      <c r="L6" s="1606"/>
      <c r="M6" s="1607" t="s">
        <v>1361</v>
      </c>
      <c r="N6" s="1608"/>
      <c r="O6" s="1608"/>
      <c r="P6" s="1608"/>
      <c r="Q6" s="1608"/>
    </row>
    <row r="7" spans="1:49" ht="20.100000000000001" customHeight="1">
      <c r="B7" s="337"/>
      <c r="C7" s="1602" t="s">
        <v>1362</v>
      </c>
      <c r="D7" s="1602"/>
      <c r="E7" s="1602"/>
      <c r="F7" s="1609"/>
      <c r="G7" s="1610"/>
      <c r="H7" s="1610"/>
      <c r="I7" s="1611"/>
      <c r="J7" s="337"/>
      <c r="K7" s="337"/>
      <c r="L7" s="337"/>
      <c r="M7" s="337"/>
      <c r="N7" s="337"/>
      <c r="O7" s="337"/>
      <c r="P7" s="337"/>
      <c r="Q7" s="337"/>
    </row>
    <row r="8" spans="1:49" ht="20.100000000000001" customHeight="1">
      <c r="B8" s="337"/>
      <c r="C8" s="1602" t="s">
        <v>1363</v>
      </c>
      <c r="D8" s="1602"/>
      <c r="E8" s="1602"/>
      <c r="F8" s="1612"/>
      <c r="G8" s="1613"/>
      <c r="H8" s="1613"/>
      <c r="I8" s="1614"/>
      <c r="J8" s="718" t="s">
        <v>1364</v>
      </c>
      <c r="K8" s="719"/>
      <c r="L8" s="337"/>
      <c r="M8" s="337"/>
      <c r="N8" s="337"/>
      <c r="O8" s="337"/>
      <c r="P8" s="337"/>
      <c r="Q8" s="337"/>
    </row>
    <row r="9" spans="1:49" ht="20.100000000000001" customHeight="1">
      <c r="B9" s="337"/>
      <c r="C9" s="1602" t="s">
        <v>1365</v>
      </c>
      <c r="D9" s="1602"/>
      <c r="E9" s="1602"/>
      <c r="F9" s="1615"/>
      <c r="G9" s="1616"/>
      <c r="H9" s="718" t="s">
        <v>1366</v>
      </c>
      <c r="I9" s="720"/>
      <c r="J9" s="721"/>
      <c r="K9" s="337"/>
      <c r="L9" s="337"/>
      <c r="M9" s="337"/>
      <c r="N9" s="337"/>
      <c r="O9" s="337"/>
      <c r="P9" s="337"/>
      <c r="Q9" s="337"/>
    </row>
    <row r="10" spans="1:49" ht="20.100000000000001" customHeight="1">
      <c r="B10" s="337"/>
      <c r="C10" s="1602" t="s">
        <v>1367</v>
      </c>
      <c r="D10" s="1602"/>
      <c r="E10" s="1602"/>
      <c r="F10" s="1617"/>
      <c r="G10" s="1618"/>
      <c r="H10" s="722" t="s">
        <v>1368</v>
      </c>
      <c r="I10" s="719"/>
      <c r="J10" s="337"/>
      <c r="K10" s="337"/>
      <c r="L10" s="337"/>
      <c r="M10" s="337"/>
      <c r="N10" s="337"/>
      <c r="O10" s="337"/>
      <c r="P10" s="337"/>
      <c r="Q10" s="337"/>
    </row>
    <row r="11" spans="1:49" ht="24.75" customHeight="1">
      <c r="B11" s="337"/>
      <c r="C11" s="1602" t="s">
        <v>1369</v>
      </c>
      <c r="D11" s="1602"/>
      <c r="E11" s="1602"/>
      <c r="F11" s="1619"/>
      <c r="G11" s="1620"/>
      <c r="H11" s="1620"/>
      <c r="I11" s="1620"/>
      <c r="J11" s="1620"/>
      <c r="K11" s="1620"/>
      <c r="L11" s="1620"/>
      <c r="M11" s="1620"/>
      <c r="N11" s="1620"/>
      <c r="O11" s="1620"/>
      <c r="P11" s="1620"/>
      <c r="Q11" s="1621"/>
    </row>
    <row r="12" spans="1:49" ht="24.75" customHeight="1">
      <c r="B12" s="337"/>
      <c r="C12" s="1602"/>
      <c r="D12" s="1602"/>
      <c r="E12" s="1602"/>
      <c r="F12" s="1622"/>
      <c r="G12" s="1623"/>
      <c r="H12" s="1623"/>
      <c r="I12" s="1623"/>
      <c r="J12" s="1623"/>
      <c r="K12" s="1623"/>
      <c r="L12" s="1623"/>
      <c r="M12" s="1623"/>
      <c r="N12" s="1623"/>
      <c r="O12" s="1623"/>
      <c r="P12" s="1623"/>
      <c r="Q12" s="1624"/>
    </row>
    <row r="13" spans="1:49" ht="20.100000000000001" customHeight="1">
      <c r="B13" s="337"/>
      <c r="C13" s="1602" t="s">
        <v>1177</v>
      </c>
      <c r="D13" s="1602"/>
      <c r="E13" s="1602"/>
      <c r="F13" s="723" t="s">
        <v>1370</v>
      </c>
      <c r="G13" s="1625"/>
      <c r="H13" s="1625"/>
      <c r="I13" s="1626" t="s">
        <v>1371</v>
      </c>
      <c r="J13" s="1627"/>
      <c r="K13" s="723" t="s">
        <v>1370</v>
      </c>
      <c r="L13" s="1625"/>
      <c r="M13" s="1625"/>
      <c r="N13" s="1627" t="s">
        <v>1371</v>
      </c>
      <c r="O13" s="1628"/>
      <c r="P13" s="337"/>
      <c r="Q13" s="337"/>
      <c r="R13" s="339"/>
      <c r="S13" s="339"/>
      <c r="T13" s="339"/>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row>
    <row r="14" spans="1:49" ht="20.100000000000001" customHeight="1">
      <c r="B14" s="337"/>
      <c r="C14" s="1602"/>
      <c r="D14" s="1602"/>
      <c r="E14" s="1602"/>
      <c r="F14" s="1629" t="s">
        <v>1372</v>
      </c>
      <c r="G14" s="1629"/>
      <c r="H14" s="1629"/>
      <c r="I14" s="1629"/>
      <c r="J14" s="1629"/>
      <c r="K14" s="1629" t="s">
        <v>1373</v>
      </c>
      <c r="L14" s="1629"/>
      <c r="M14" s="1629"/>
      <c r="N14" s="1629"/>
      <c r="O14" s="1629"/>
      <c r="P14" s="337"/>
      <c r="Q14" s="337"/>
      <c r="R14" s="339"/>
      <c r="S14" s="339"/>
      <c r="T14" s="339"/>
      <c r="U14" s="339"/>
      <c r="V14" s="339"/>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row>
    <row r="15" spans="1:49" ht="20.100000000000001" customHeight="1">
      <c r="B15" s="337"/>
      <c r="C15" s="1602" t="s">
        <v>1374</v>
      </c>
      <c r="D15" s="1602"/>
      <c r="E15" s="1602"/>
      <c r="F15" s="1630"/>
      <c r="G15" s="1631"/>
      <c r="H15" s="1631"/>
      <c r="I15" s="1632"/>
      <c r="J15" s="724" t="s">
        <v>1364</v>
      </c>
      <c r="K15" s="1630"/>
      <c r="L15" s="1631"/>
      <c r="M15" s="1631"/>
      <c r="N15" s="1632"/>
      <c r="O15" s="724" t="s">
        <v>1364</v>
      </c>
      <c r="P15" s="337"/>
      <c r="Q15" s="337"/>
      <c r="R15" s="339"/>
      <c r="S15" s="339"/>
      <c r="T15" s="339"/>
      <c r="U15" s="339"/>
      <c r="V15" s="339"/>
      <c r="W15" s="339"/>
      <c r="X15" s="339"/>
      <c r="Y15" s="339"/>
      <c r="Z15" s="339"/>
      <c r="AA15" s="339"/>
      <c r="AB15" s="339"/>
      <c r="AC15" s="339"/>
      <c r="AD15" s="339"/>
      <c r="AE15" s="339"/>
      <c r="AF15" s="339"/>
      <c r="AG15" s="339"/>
      <c r="AH15" s="339"/>
      <c r="AI15" s="339"/>
      <c r="AJ15" s="339"/>
      <c r="AK15" s="339"/>
      <c r="AL15" s="339"/>
      <c r="AM15" s="339"/>
      <c r="AN15" s="339"/>
      <c r="AO15" s="339"/>
      <c r="AP15" s="339"/>
      <c r="AQ15" s="339"/>
      <c r="AR15" s="339"/>
    </row>
    <row r="16" spans="1:49" ht="20.100000000000001" customHeight="1">
      <c r="B16" s="337"/>
      <c r="C16" s="1602" t="s">
        <v>1178</v>
      </c>
      <c r="D16" s="1602"/>
      <c r="E16" s="1602"/>
      <c r="F16" s="1630"/>
      <c r="G16" s="1631"/>
      <c r="H16" s="1631"/>
      <c r="I16" s="1632"/>
      <c r="J16" s="724" t="s">
        <v>1364</v>
      </c>
      <c r="K16" s="1630"/>
      <c r="L16" s="1631"/>
      <c r="M16" s="1631"/>
      <c r="N16" s="1632"/>
      <c r="O16" s="724" t="s">
        <v>1364</v>
      </c>
      <c r="P16" s="337"/>
      <c r="Q16" s="337"/>
      <c r="R16" s="339"/>
      <c r="S16" s="339"/>
      <c r="T16" s="339"/>
      <c r="U16" s="339"/>
      <c r="V16" s="339"/>
      <c r="W16" s="339"/>
      <c r="X16" s="339"/>
      <c r="Y16" s="339"/>
      <c r="Z16" s="339"/>
      <c r="AA16" s="339"/>
      <c r="AB16" s="339"/>
      <c r="AC16" s="339"/>
      <c r="AD16" s="339"/>
      <c r="AE16" s="339"/>
      <c r="AF16" s="339"/>
      <c r="AG16" s="339"/>
      <c r="AH16" s="339"/>
      <c r="AI16" s="339"/>
      <c r="AJ16" s="339"/>
      <c r="AK16" s="339"/>
      <c r="AL16" s="339"/>
      <c r="AM16" s="339"/>
      <c r="AN16" s="339"/>
      <c r="AO16" s="339"/>
      <c r="AP16" s="339"/>
      <c r="AQ16" s="339"/>
      <c r="AR16" s="339"/>
    </row>
    <row r="17" spans="2:49" ht="20.100000000000001" customHeight="1">
      <c r="B17" s="337"/>
      <c r="C17" s="1633" t="s">
        <v>1179</v>
      </c>
      <c r="D17" s="1633"/>
      <c r="E17" s="1633"/>
      <c r="F17" s="1634"/>
      <c r="G17" s="1635"/>
      <c r="H17" s="1635"/>
      <c r="I17" s="1636"/>
      <c r="J17" s="725" t="s">
        <v>1364</v>
      </c>
      <c r="K17" s="1634"/>
      <c r="L17" s="1635"/>
      <c r="M17" s="1635"/>
      <c r="N17" s="1636"/>
      <c r="O17" s="725" t="s">
        <v>1364</v>
      </c>
      <c r="P17" s="337"/>
      <c r="Q17" s="337"/>
      <c r="R17" s="339"/>
      <c r="S17" s="339"/>
      <c r="T17" s="339"/>
      <c r="U17" s="339"/>
      <c r="V17" s="339"/>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39"/>
    </row>
    <row r="18" spans="2:49" ht="20.100000000000001" customHeight="1" thickBot="1">
      <c r="B18" s="337"/>
      <c r="C18" s="1637" t="s">
        <v>1375</v>
      </c>
      <c r="D18" s="1637"/>
      <c r="E18" s="1637"/>
      <c r="F18" s="1638"/>
      <c r="G18" s="1639"/>
      <c r="H18" s="1639"/>
      <c r="I18" s="1640"/>
      <c r="J18" s="1111" t="s">
        <v>1364</v>
      </c>
      <c r="K18" s="1638"/>
      <c r="L18" s="1639"/>
      <c r="M18" s="1639"/>
      <c r="N18" s="1640"/>
      <c r="O18" s="1111" t="s">
        <v>1364</v>
      </c>
      <c r="P18" s="337"/>
      <c r="Q18" s="337"/>
      <c r="R18" s="339"/>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39"/>
    </row>
    <row r="19" spans="2:49" ht="20.100000000000001" customHeight="1" thickBot="1">
      <c r="B19" s="337"/>
      <c r="C19" s="1642" t="s">
        <v>1728</v>
      </c>
      <c r="D19" s="1643"/>
      <c r="E19" s="1643"/>
      <c r="F19" s="1644"/>
      <c r="G19" s="1644"/>
      <c r="H19" s="1644"/>
      <c r="I19" s="1644"/>
      <c r="J19" s="726" t="s">
        <v>1364</v>
      </c>
      <c r="K19" s="1644"/>
      <c r="L19" s="1644"/>
      <c r="M19" s="1644"/>
      <c r="N19" s="1644"/>
      <c r="O19" s="1110" t="s">
        <v>1364</v>
      </c>
      <c r="P19" s="337"/>
      <c r="Q19" s="337"/>
      <c r="R19" s="339"/>
      <c r="S19" s="339"/>
      <c r="T19" s="339"/>
      <c r="U19" s="339"/>
      <c r="V19" s="339"/>
      <c r="W19" s="339"/>
      <c r="X19" s="339"/>
      <c r="Y19" s="339"/>
      <c r="Z19" s="339"/>
      <c r="AA19" s="339"/>
      <c r="AB19" s="339"/>
      <c r="AC19" s="339"/>
      <c r="AD19" s="339"/>
      <c r="AE19" s="339"/>
      <c r="AF19" s="339"/>
      <c r="AG19" s="339"/>
      <c r="AH19" s="339"/>
      <c r="AI19" s="339"/>
      <c r="AJ19" s="339"/>
      <c r="AK19" s="339"/>
      <c r="AL19" s="339"/>
      <c r="AM19" s="339"/>
      <c r="AN19" s="339"/>
      <c r="AO19" s="339"/>
      <c r="AP19" s="339"/>
      <c r="AQ19" s="339"/>
      <c r="AR19" s="339"/>
    </row>
    <row r="20" spans="2:49" ht="20.100000000000001" customHeight="1">
      <c r="B20" s="337"/>
      <c r="C20" s="1645" t="s">
        <v>1376</v>
      </c>
      <c r="D20" s="1645"/>
      <c r="E20" s="1645"/>
      <c r="F20" s="1647"/>
      <c r="G20" s="1648"/>
      <c r="H20" s="1648"/>
      <c r="I20" s="1648"/>
      <c r="J20" s="1648"/>
      <c r="K20" s="1648"/>
      <c r="L20" s="1648"/>
      <c r="M20" s="1648"/>
      <c r="N20" s="1109" t="s">
        <v>1377</v>
      </c>
      <c r="O20" s="1649"/>
      <c r="P20" s="1650"/>
      <c r="Q20" s="341" t="s">
        <v>1378</v>
      </c>
    </row>
    <row r="21" spans="2:49" ht="20.100000000000001" customHeight="1">
      <c r="B21" s="337"/>
      <c r="C21" s="1646"/>
      <c r="D21" s="1646"/>
      <c r="E21" s="1646"/>
      <c r="F21" s="1651"/>
      <c r="G21" s="1652"/>
      <c r="H21" s="1652"/>
      <c r="I21" s="1652"/>
      <c r="J21" s="1652"/>
      <c r="K21" s="1652"/>
      <c r="L21" s="1652"/>
      <c r="M21" s="1652"/>
      <c r="N21" s="340" t="s">
        <v>1377</v>
      </c>
      <c r="O21" s="1650"/>
      <c r="P21" s="1650"/>
      <c r="Q21" s="341" t="s">
        <v>1378</v>
      </c>
    </row>
    <row r="22" spans="2:49" ht="20.100000000000001" customHeight="1">
      <c r="B22" s="337"/>
      <c r="C22" s="1646"/>
      <c r="D22" s="1646"/>
      <c r="E22" s="1646"/>
      <c r="F22" s="1651"/>
      <c r="G22" s="1652"/>
      <c r="H22" s="1652"/>
      <c r="I22" s="1652"/>
      <c r="J22" s="1652"/>
      <c r="K22" s="1652"/>
      <c r="L22" s="1652"/>
      <c r="M22" s="1652"/>
      <c r="N22" s="340" t="s">
        <v>1377</v>
      </c>
      <c r="O22" s="1650"/>
      <c r="P22" s="1650"/>
      <c r="Q22" s="341" t="s">
        <v>1378</v>
      </c>
    </row>
    <row r="23" spans="2:49" ht="20.100000000000001" customHeight="1">
      <c r="B23" s="337"/>
      <c r="C23" s="1646"/>
      <c r="D23" s="1646"/>
      <c r="E23" s="1646"/>
      <c r="F23" s="1651"/>
      <c r="G23" s="1652"/>
      <c r="H23" s="1652"/>
      <c r="I23" s="1652"/>
      <c r="J23" s="1652"/>
      <c r="K23" s="1652"/>
      <c r="L23" s="1652"/>
      <c r="M23" s="1652"/>
      <c r="N23" s="340" t="s">
        <v>1377</v>
      </c>
      <c r="O23" s="1650"/>
      <c r="P23" s="1650"/>
      <c r="Q23" s="341" t="s">
        <v>1378</v>
      </c>
    </row>
    <row r="24" spans="2:49" ht="20.100000000000001" customHeight="1">
      <c r="B24" s="337"/>
      <c r="C24" s="1646"/>
      <c r="D24" s="1646"/>
      <c r="E24" s="1646"/>
      <c r="F24" s="1651"/>
      <c r="G24" s="1652"/>
      <c r="H24" s="1652"/>
      <c r="I24" s="1652"/>
      <c r="J24" s="1652"/>
      <c r="K24" s="1652"/>
      <c r="L24" s="1652"/>
      <c r="M24" s="1652"/>
      <c r="N24" s="340" t="s">
        <v>1377</v>
      </c>
      <c r="O24" s="1650"/>
      <c r="P24" s="1650"/>
      <c r="Q24" s="341" t="s">
        <v>1378</v>
      </c>
    </row>
    <row r="25" spans="2:49" ht="20.100000000000001" customHeight="1">
      <c r="B25" s="337"/>
    </row>
    <row r="26" spans="2:49" ht="20.100000000000001" customHeight="1">
      <c r="C26" s="1641" t="s">
        <v>1379</v>
      </c>
      <c r="D26" s="1641"/>
      <c r="E26" s="1641"/>
      <c r="F26" s="1641"/>
      <c r="G26" s="1641"/>
      <c r="H26" s="1641"/>
      <c r="I26" s="1641"/>
      <c r="J26" s="1641"/>
      <c r="K26" s="1641"/>
      <c r="L26" s="1641"/>
      <c r="M26" s="1641"/>
      <c r="N26" s="1641"/>
      <c r="O26" s="1641"/>
      <c r="P26" s="337"/>
      <c r="Q26" s="337"/>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row>
    <row r="27" spans="2:49" ht="20.100000000000001" customHeight="1">
      <c r="C27" s="1641" t="s">
        <v>1380</v>
      </c>
      <c r="D27" s="1641"/>
      <c r="E27" s="1641"/>
      <c r="F27" s="1641"/>
      <c r="G27" s="1641"/>
      <c r="H27" s="1641"/>
      <c r="I27" s="1641"/>
      <c r="J27" s="1641"/>
      <c r="K27" s="1641"/>
      <c r="L27" s="1641"/>
      <c r="M27" s="1641"/>
      <c r="N27" s="1641"/>
      <c r="O27" s="1641"/>
      <c r="P27" s="337"/>
      <c r="Q27" s="337"/>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row>
    <row r="28" spans="2:49" ht="20.100000000000001" customHeight="1">
      <c r="C28" s="342"/>
      <c r="D28" s="342"/>
      <c r="E28" s="342"/>
      <c r="F28" s="342"/>
      <c r="G28" s="342"/>
      <c r="H28" s="342"/>
      <c r="I28" s="342"/>
      <c r="J28" s="342"/>
      <c r="K28" s="342"/>
      <c r="L28" s="342"/>
      <c r="M28" s="342"/>
      <c r="N28" s="342"/>
      <c r="O28" s="342"/>
      <c r="P28" s="337"/>
      <c r="Q28" s="337"/>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row>
    <row r="29" spans="2:49" ht="12"/>
    <row r="30" spans="2:49" ht="12"/>
    <row r="31" spans="2:49" ht="12"/>
  </sheetData>
  <sheetProtection selectLockedCells="1"/>
  <mergeCells count="51">
    <mergeCell ref="C27:O27"/>
    <mergeCell ref="C19:E19"/>
    <mergeCell ref="F19:I19"/>
    <mergeCell ref="K19:N19"/>
    <mergeCell ref="C20:E24"/>
    <mergeCell ref="F20:M20"/>
    <mergeCell ref="O20:P20"/>
    <mergeCell ref="F21:M21"/>
    <mergeCell ref="O21:P21"/>
    <mergeCell ref="F22:M22"/>
    <mergeCell ref="O22:P22"/>
    <mergeCell ref="F23:M23"/>
    <mergeCell ref="O23:P23"/>
    <mergeCell ref="F24:M24"/>
    <mergeCell ref="O24:P24"/>
    <mergeCell ref="C26:O26"/>
    <mergeCell ref="C17:E17"/>
    <mergeCell ref="F17:I17"/>
    <mergeCell ref="K17:N17"/>
    <mergeCell ref="C18:E18"/>
    <mergeCell ref="F18:I18"/>
    <mergeCell ref="K18:N18"/>
    <mergeCell ref="C15:E15"/>
    <mergeCell ref="F15:I15"/>
    <mergeCell ref="K15:N15"/>
    <mergeCell ref="C16:E16"/>
    <mergeCell ref="F16:I16"/>
    <mergeCell ref="K16:N16"/>
    <mergeCell ref="C10:E10"/>
    <mergeCell ref="F10:G10"/>
    <mergeCell ref="C11:E12"/>
    <mergeCell ref="F11:Q12"/>
    <mergeCell ref="C13:E14"/>
    <mergeCell ref="G13:H13"/>
    <mergeCell ref="I13:J13"/>
    <mergeCell ref="L13:M13"/>
    <mergeCell ref="N13:O13"/>
    <mergeCell ref="F14:J14"/>
    <mergeCell ref="K14:O14"/>
    <mergeCell ref="C7:E7"/>
    <mergeCell ref="F7:I7"/>
    <mergeCell ref="C8:E8"/>
    <mergeCell ref="F8:I8"/>
    <mergeCell ref="C9:E9"/>
    <mergeCell ref="F9:G9"/>
    <mergeCell ref="A1:B1"/>
    <mergeCell ref="C5:E5"/>
    <mergeCell ref="F5:Q5"/>
    <mergeCell ref="C6:E6"/>
    <mergeCell ref="F6:L6"/>
    <mergeCell ref="M6:Q6"/>
  </mergeCells>
  <phoneticPr fontId="65"/>
  <conditionalFormatting sqref="F15:F19">
    <cfRule type="cellIs" dxfId="207" priority="5" stopIfTrue="1" operator="equal">
      <formula>""</formula>
    </cfRule>
  </conditionalFormatting>
  <conditionalFormatting sqref="F9:G9">
    <cfRule type="containsBlanks" dxfId="206" priority="8" stopIfTrue="1">
      <formula>LEN(TRIM(F9))=0</formula>
    </cfRule>
  </conditionalFormatting>
  <conditionalFormatting sqref="F10:G10">
    <cfRule type="containsBlanks" dxfId="205" priority="15">
      <formula>LEN(TRIM(F10))=0</formula>
    </cfRule>
  </conditionalFormatting>
  <conditionalFormatting sqref="F7:I7">
    <cfRule type="containsBlanks" dxfId="204" priority="9">
      <formula>LEN(TRIM(F7))=0</formula>
    </cfRule>
  </conditionalFormatting>
  <conditionalFormatting sqref="F8:I8">
    <cfRule type="containsBlanks" dxfId="203" priority="14">
      <formula>LEN(TRIM(F8))=0</formula>
    </cfRule>
  </conditionalFormatting>
  <conditionalFormatting sqref="F15:I18 F19">
    <cfRule type="containsBlanks" dxfId="202" priority="4">
      <formula>LEN(TRIM(F15))=0</formula>
    </cfRule>
  </conditionalFormatting>
  <conditionalFormatting sqref="F6:L6">
    <cfRule type="containsBlanks" dxfId="201" priority="13">
      <formula>LEN(TRIM(F6))=0</formula>
    </cfRule>
  </conditionalFormatting>
  <conditionalFormatting sqref="F5:Q5 F6:L6 F7:I8 F9:G10">
    <cfRule type="containsBlanks" dxfId="200" priority="1">
      <formula>LEN(TRIM(F5))=0</formula>
    </cfRule>
  </conditionalFormatting>
  <conditionalFormatting sqref="F5:Q5">
    <cfRule type="containsBlanks" dxfId="199" priority="12">
      <formula>LEN(TRIM(F5))=0</formula>
    </cfRule>
  </conditionalFormatting>
  <conditionalFormatting sqref="F11:Q12 G13:H13 L13:M13">
    <cfRule type="containsBlanks" dxfId="198" priority="6">
      <formula>LEN(TRIM(F11))=0</formula>
    </cfRule>
  </conditionalFormatting>
  <conditionalFormatting sqref="F11:Q12">
    <cfRule type="containsBlanks" dxfId="197" priority="7">
      <formula>LEN(TRIM(F11))=0</formula>
    </cfRule>
  </conditionalFormatting>
  <conditionalFormatting sqref="G13">
    <cfRule type="cellIs" dxfId="196" priority="11" stopIfTrue="1" operator="equal">
      <formula>""</formula>
    </cfRule>
  </conditionalFormatting>
  <conditionalFormatting sqref="K15:K19">
    <cfRule type="cellIs" dxfId="195" priority="3" stopIfTrue="1" operator="equal">
      <formula>""</formula>
    </cfRule>
  </conditionalFormatting>
  <conditionalFormatting sqref="K15:N18 K19">
    <cfRule type="containsBlanks" dxfId="194" priority="2">
      <formula>LEN(TRIM(K15))=0</formula>
    </cfRule>
  </conditionalFormatting>
  <conditionalFormatting sqref="L13">
    <cfRule type="cellIs" dxfId="193" priority="10" stopIfTrue="1" operator="equal">
      <formula>""</formula>
    </cfRule>
  </conditionalFormatting>
  <dataValidations count="1">
    <dataValidation type="whole" allowBlank="1" showInputMessage="1" showErrorMessage="1" sqref="F9:G9" xr:uid="{3C2A69D5-960B-4E52-8541-1E4BF482B984}">
      <formula1>1</formula1>
      <formula2>12</formula2>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91CDDC"/>
    <pageSetUpPr fitToPage="1"/>
  </sheetPr>
  <dimension ref="A1:AV39"/>
  <sheetViews>
    <sheetView showGridLines="0" view="pageBreakPreview" zoomScale="80" zoomScaleNormal="80" zoomScaleSheetLayoutView="80" workbookViewId="0">
      <selection activeCell="O3" sqref="O3:R3"/>
    </sheetView>
  </sheetViews>
  <sheetFormatPr defaultColWidth="8.875" defaultRowHeight="13.5"/>
  <cols>
    <col min="1" max="1" width="4.25" customWidth="1"/>
    <col min="2" max="2" width="18.625" customWidth="1"/>
    <col min="3" max="3" width="11" customWidth="1"/>
    <col min="9" max="9" width="9.5" customWidth="1"/>
    <col min="11" max="11" width="8.75" customWidth="1"/>
    <col min="24" max="24" width="8.75" customWidth="1"/>
    <col min="30" max="33" width="11.125" customWidth="1"/>
  </cols>
  <sheetData>
    <row r="1" spans="1:48" ht="30" customHeight="1">
      <c r="AA1" s="178"/>
    </row>
    <row r="2" spans="1:48" ht="12" customHeight="1">
      <c r="C2" s="6"/>
      <c r="D2" s="6"/>
      <c r="E2" s="6"/>
      <c r="F2" s="6"/>
      <c r="G2" s="6"/>
      <c r="H2" s="6"/>
      <c r="I2" s="6"/>
      <c r="J2" s="6"/>
      <c r="K2" s="6"/>
      <c r="L2" s="6"/>
      <c r="M2" s="6"/>
      <c r="N2" s="6"/>
      <c r="O2" s="6"/>
      <c r="P2" s="6"/>
      <c r="Q2" s="6"/>
      <c r="R2" s="178"/>
      <c r="S2" s="178"/>
      <c r="T2" s="178"/>
      <c r="U2" s="178"/>
      <c r="V2" s="178"/>
      <c r="W2" s="178"/>
      <c r="X2" s="178"/>
      <c r="Y2" s="12"/>
      <c r="AA2" s="178"/>
      <c r="AB2" s="178"/>
      <c r="AC2" s="178"/>
      <c r="AD2" s="178"/>
      <c r="AE2" s="178"/>
      <c r="AF2" s="178"/>
      <c r="AG2" s="178"/>
      <c r="AH2" s="178"/>
      <c r="AI2" s="178"/>
      <c r="AJ2" s="178"/>
      <c r="AK2" s="178"/>
      <c r="AM2" s="24"/>
      <c r="AN2" s="178"/>
      <c r="AO2" s="178"/>
      <c r="AP2" s="178"/>
      <c r="AQ2" s="178"/>
      <c r="AR2" s="178"/>
      <c r="AS2" s="178"/>
      <c r="AT2" s="178"/>
      <c r="AU2" s="178"/>
      <c r="AV2" s="178"/>
    </row>
    <row r="3" spans="1:48" ht="21" customHeight="1">
      <c r="B3" s="148" t="str">
        <f ca="1">MID(CELL("filename",Q5),FIND("]",CELL("filename",S2))+1,3)</f>
        <v>別添3</v>
      </c>
      <c r="C3" s="6"/>
      <c r="D3" s="6"/>
      <c r="E3" s="6"/>
      <c r="F3" s="6"/>
      <c r="G3" s="6"/>
      <c r="H3" s="6"/>
      <c r="I3" s="6"/>
      <c r="J3" s="6"/>
      <c r="K3" s="6"/>
      <c r="L3" s="6"/>
      <c r="M3" s="6"/>
      <c r="N3" s="6"/>
      <c r="O3" s="6"/>
      <c r="P3" s="6"/>
      <c r="Q3" s="6"/>
      <c r="R3" s="178"/>
      <c r="S3" s="178"/>
      <c r="T3" s="178"/>
      <c r="U3" s="178"/>
      <c r="V3" s="178"/>
      <c r="W3" s="178"/>
      <c r="X3" s="178"/>
      <c r="Y3" s="178"/>
      <c r="AA3" s="178"/>
      <c r="AB3" s="178"/>
      <c r="AC3" s="178"/>
      <c r="AD3" s="178"/>
      <c r="AE3" s="178"/>
      <c r="AF3" s="178"/>
      <c r="AG3" s="178"/>
      <c r="AH3" s="178"/>
      <c r="AI3" s="178"/>
      <c r="AJ3" s="178"/>
      <c r="AK3" s="178"/>
      <c r="AM3" s="178"/>
      <c r="AN3" s="178"/>
      <c r="AO3" s="178"/>
      <c r="AP3" s="178"/>
      <c r="AQ3" s="178"/>
      <c r="AR3" s="178"/>
      <c r="AS3" s="178"/>
      <c r="AT3" s="178"/>
      <c r="AU3" s="178"/>
      <c r="AV3" s="178"/>
    </row>
    <row r="4" spans="1:48" ht="12" customHeight="1">
      <c r="B4" s="148"/>
      <c r="C4" s="6"/>
      <c r="D4" s="6"/>
      <c r="E4" s="6"/>
      <c r="F4" s="6"/>
      <c r="G4" s="6"/>
      <c r="H4" s="6"/>
      <c r="I4" s="6"/>
      <c r="J4" s="6"/>
      <c r="K4" s="6"/>
      <c r="L4" s="6"/>
      <c r="M4" s="6"/>
      <c r="N4" s="6"/>
      <c r="O4" s="6"/>
      <c r="P4" s="6"/>
      <c r="Q4" s="6"/>
      <c r="R4" s="178"/>
      <c r="S4" s="178"/>
      <c r="T4" s="178"/>
      <c r="U4" s="178"/>
      <c r="V4" s="178"/>
      <c r="W4" s="178"/>
      <c r="X4" s="178"/>
      <c r="Y4" s="178"/>
      <c r="AA4" s="178"/>
      <c r="AB4" s="178"/>
      <c r="AC4" s="178"/>
      <c r="AD4" s="178"/>
      <c r="AE4" s="178"/>
      <c r="AF4" s="178"/>
      <c r="AG4" s="178"/>
      <c r="AH4" s="178"/>
      <c r="AI4" s="178"/>
      <c r="AJ4" s="178"/>
      <c r="AK4" s="178"/>
      <c r="AL4" s="178"/>
      <c r="AM4" s="178"/>
      <c r="AN4" s="178"/>
      <c r="AO4" s="178"/>
      <c r="AP4" s="178"/>
      <c r="AQ4" s="178"/>
      <c r="AR4" s="178"/>
      <c r="AS4" s="178"/>
      <c r="AT4" s="178"/>
      <c r="AU4" s="178"/>
      <c r="AV4" s="178"/>
    </row>
    <row r="5" spans="1:48" ht="14.25">
      <c r="B5" s="148" t="s">
        <v>188</v>
      </c>
      <c r="C5" s="178"/>
      <c r="D5" s="178"/>
      <c r="E5" s="178"/>
      <c r="F5" s="178"/>
      <c r="G5" s="178"/>
      <c r="H5" s="178"/>
      <c r="I5" s="178"/>
      <c r="J5" s="178"/>
      <c r="K5" s="178"/>
      <c r="M5" s="178"/>
      <c r="N5" s="178"/>
      <c r="O5" s="178"/>
      <c r="P5" s="178"/>
      <c r="Q5" s="178"/>
      <c r="R5" s="178"/>
      <c r="S5" s="178"/>
      <c r="T5" s="178"/>
      <c r="U5" s="178"/>
      <c r="V5" s="178"/>
      <c r="W5" s="178"/>
      <c r="X5" s="178"/>
      <c r="Y5" s="178"/>
      <c r="AA5" s="178"/>
      <c r="AB5" s="178"/>
      <c r="AC5" s="178"/>
      <c r="AD5" s="178"/>
      <c r="AE5" s="178"/>
      <c r="AF5" s="178"/>
      <c r="AG5" s="178"/>
      <c r="AH5" s="178"/>
      <c r="AI5" s="178"/>
      <c r="AJ5" s="178"/>
      <c r="AK5" s="178"/>
      <c r="AL5" s="178"/>
      <c r="AM5" s="178"/>
      <c r="AN5" s="178"/>
      <c r="AO5" s="178"/>
      <c r="AP5" s="178"/>
      <c r="AQ5" s="178"/>
      <c r="AR5" s="178"/>
      <c r="AS5" s="178"/>
      <c r="AT5" s="178"/>
      <c r="AU5" s="178"/>
      <c r="AV5" s="178"/>
    </row>
    <row r="6" spans="1:48" ht="14.25" thickBot="1">
      <c r="B6" s="178"/>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row>
    <row r="7" spans="1:48" ht="19.899999999999999" customHeight="1" thickBot="1">
      <c r="B7" s="187" t="s">
        <v>179</v>
      </c>
      <c r="C7" s="1654"/>
      <c r="D7" s="1655"/>
      <c r="E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row>
    <row r="8" spans="1:48" ht="19.899999999999999" customHeight="1" thickBot="1">
      <c r="B8" s="187" t="s">
        <v>153</v>
      </c>
      <c r="C8" s="186">
        <f>SUM(I12:I34)</f>
        <v>0</v>
      </c>
      <c r="D8" s="188" t="s">
        <v>154</v>
      </c>
      <c r="F8" s="1653" t="s">
        <v>155</v>
      </c>
      <c r="G8" s="1653"/>
      <c r="H8" s="1653"/>
      <c r="I8" s="189">
        <f>IFERROR(AG35,"---")</f>
        <v>0</v>
      </c>
      <c r="J8" s="121" t="s">
        <v>156</v>
      </c>
      <c r="K8" s="178"/>
      <c r="L8" s="178"/>
      <c r="M8" s="178"/>
      <c r="N8" s="178"/>
      <c r="O8" s="178"/>
      <c r="P8" s="178"/>
      <c r="Q8" s="178"/>
      <c r="R8" s="178"/>
      <c r="S8" s="178"/>
      <c r="Y8" s="178"/>
      <c r="Z8" s="178"/>
      <c r="AA8" s="178"/>
      <c r="AB8" s="178"/>
      <c r="AD8" s="1" t="s">
        <v>180</v>
      </c>
      <c r="AE8" s="178"/>
      <c r="AF8" s="178"/>
      <c r="AG8" s="178"/>
      <c r="AH8" s="178"/>
      <c r="AI8" s="178"/>
      <c r="AJ8" s="178"/>
      <c r="AK8" s="178"/>
      <c r="AL8" s="178"/>
      <c r="AM8" s="178"/>
      <c r="AN8" s="178"/>
      <c r="AO8" s="178"/>
      <c r="AP8" s="178"/>
      <c r="AQ8" s="178"/>
      <c r="AR8" s="178"/>
      <c r="AS8" s="178"/>
      <c r="AT8" s="178"/>
      <c r="AU8" s="178"/>
      <c r="AV8" s="178"/>
    </row>
    <row r="9" spans="1:48" ht="14.25" thickBot="1">
      <c r="B9" s="178"/>
      <c r="C9" s="178"/>
      <c r="D9" s="178"/>
      <c r="E9" s="178"/>
      <c r="F9" s="178"/>
      <c r="G9" s="178"/>
      <c r="H9" s="178"/>
      <c r="I9" s="178"/>
      <c r="J9" s="178"/>
      <c r="K9" s="178"/>
      <c r="L9" s="178"/>
      <c r="M9" s="178"/>
      <c r="N9" s="178"/>
      <c r="O9" s="178"/>
      <c r="P9" s="178"/>
      <c r="Q9" s="178"/>
      <c r="R9" s="178"/>
      <c r="S9" s="178"/>
      <c r="V9" s="178"/>
      <c r="W9" s="178"/>
      <c r="X9" s="178"/>
      <c r="Y9" s="178"/>
      <c r="Z9" s="178"/>
      <c r="AA9" s="178"/>
      <c r="AB9" s="178"/>
      <c r="AD9" s="178"/>
      <c r="AE9" s="178"/>
      <c r="AF9" s="178"/>
      <c r="AG9" s="178"/>
      <c r="AH9" s="178"/>
      <c r="AI9" s="178"/>
      <c r="AJ9" s="178"/>
      <c r="AK9" s="178"/>
      <c r="AL9" s="178"/>
      <c r="AM9" s="178"/>
      <c r="AN9" s="178"/>
      <c r="AO9" s="178"/>
      <c r="AP9" s="178"/>
      <c r="AQ9" s="178"/>
      <c r="AR9" s="178"/>
      <c r="AS9" s="178"/>
      <c r="AT9" s="178"/>
      <c r="AU9" s="178"/>
      <c r="AV9" s="178"/>
    </row>
    <row r="10" spans="1:48" ht="13.15" customHeight="1" thickBot="1">
      <c r="B10" s="1658" t="s">
        <v>157</v>
      </c>
      <c r="C10" s="1660" t="s">
        <v>158</v>
      </c>
      <c r="D10" s="1661"/>
      <c r="E10" s="1660" t="s">
        <v>159</v>
      </c>
      <c r="F10" s="1661"/>
      <c r="G10" s="1660" t="s">
        <v>47</v>
      </c>
      <c r="H10" s="1662"/>
      <c r="I10" s="1663" t="s">
        <v>1181</v>
      </c>
      <c r="J10" s="190" t="s">
        <v>160</v>
      </c>
      <c r="K10" s="1656" t="s">
        <v>186</v>
      </c>
      <c r="L10" s="1670" t="s">
        <v>1244</v>
      </c>
      <c r="M10" s="1671"/>
      <c r="N10" s="1671"/>
      <c r="O10" s="1671"/>
      <c r="P10" s="1671"/>
      <c r="Q10" s="1671"/>
      <c r="R10" s="1671"/>
      <c r="S10" s="1671"/>
      <c r="T10" s="1671"/>
      <c r="U10" s="1671"/>
      <c r="V10" s="1671"/>
      <c r="W10" s="1672"/>
      <c r="X10" s="1666" t="s">
        <v>187</v>
      </c>
      <c r="Y10" s="1668" t="s">
        <v>161</v>
      </c>
      <c r="Z10" s="178"/>
      <c r="AA10" s="178"/>
      <c r="AB10" s="178"/>
      <c r="AH10" s="178"/>
      <c r="AI10" s="178"/>
      <c r="AJ10" s="178"/>
      <c r="AK10" s="178"/>
      <c r="AL10" s="178"/>
      <c r="AM10" s="178"/>
      <c r="AN10" s="178"/>
      <c r="AO10" s="178"/>
      <c r="AP10" s="178"/>
      <c r="AQ10" s="178"/>
      <c r="AR10" s="178"/>
      <c r="AS10" s="178"/>
      <c r="AT10" s="178"/>
      <c r="AU10" s="178"/>
    </row>
    <row r="11" spans="1:48" ht="14.25" thickBot="1">
      <c r="B11" s="1659"/>
      <c r="C11" s="191" t="s">
        <v>162</v>
      </c>
      <c r="D11" s="192" t="s">
        <v>163</v>
      </c>
      <c r="E11" s="193" t="s">
        <v>164</v>
      </c>
      <c r="F11" s="194" t="s">
        <v>165</v>
      </c>
      <c r="G11" s="193" t="s">
        <v>164</v>
      </c>
      <c r="H11" s="194" t="s">
        <v>165</v>
      </c>
      <c r="I11" s="1664"/>
      <c r="J11" s="195" t="s">
        <v>166</v>
      </c>
      <c r="K11" s="1657"/>
      <c r="L11" s="196" t="s">
        <v>167</v>
      </c>
      <c r="M11" s="197" t="s">
        <v>168</v>
      </c>
      <c r="N11" s="197" t="s">
        <v>169</v>
      </c>
      <c r="O11" s="197" t="s">
        <v>170</v>
      </c>
      <c r="P11" s="197" t="s">
        <v>171</v>
      </c>
      <c r="Q11" s="197" t="s">
        <v>172</v>
      </c>
      <c r="R11" s="197" t="s">
        <v>173</v>
      </c>
      <c r="S11" s="197" t="s">
        <v>174</v>
      </c>
      <c r="T11" s="197" t="s">
        <v>175</v>
      </c>
      <c r="U11" s="197" t="s">
        <v>176</v>
      </c>
      <c r="V11" s="197" t="s">
        <v>177</v>
      </c>
      <c r="W11" s="198" t="s">
        <v>178</v>
      </c>
      <c r="X11" s="1667"/>
      <c r="Y11" s="1669"/>
      <c r="Z11" s="178"/>
      <c r="AA11" s="178"/>
      <c r="AB11" s="178"/>
      <c r="AD11" s="199" t="s">
        <v>181</v>
      </c>
      <c r="AE11" s="200" t="s">
        <v>182</v>
      </c>
      <c r="AF11" s="201" t="s">
        <v>183</v>
      </c>
      <c r="AG11" s="202" t="s">
        <v>184</v>
      </c>
      <c r="AH11" s="178"/>
      <c r="AI11" s="178"/>
      <c r="AJ11" s="178"/>
      <c r="AK11" s="178"/>
      <c r="AL11" s="178"/>
      <c r="AM11" s="178"/>
      <c r="AN11" s="178"/>
      <c r="AO11" s="178"/>
      <c r="AP11" s="178"/>
      <c r="AQ11" s="178"/>
      <c r="AR11" s="178"/>
      <c r="AS11" s="178"/>
      <c r="AT11" s="178"/>
      <c r="AU11" s="178"/>
    </row>
    <row r="12" spans="1:48" ht="15" customHeight="1">
      <c r="A12" s="1107" t="str">
        <f t="shared" ref="A12:A31" si="0">IF(OR($B12="",$B12="（選択してください）"),"",VLOOKUP($B12,単位と係数,2,FALSE))</f>
        <v/>
      </c>
      <c r="B12" s="727"/>
      <c r="C12" s="728" t="str">
        <f>IF($B12="","",SUM(L12:W12)+(K12-X12))</f>
        <v/>
      </c>
      <c r="D12" s="729" t="str">
        <f t="shared" ref="D12:D31" si="1">IF(OR($B12="",$B12="（選択してください）"),"",VLOOKUP($B12,単位と係数,4,FALSE))</f>
        <v/>
      </c>
      <c r="E12" s="730" t="str">
        <f t="shared" ref="E12:E17" si="2">IF(OR($B12="",$B12="（選択してください）"),"",VLOOKUP($B12,単位と係数,5,FALSE))</f>
        <v/>
      </c>
      <c r="F12" s="731" t="str">
        <f t="shared" ref="F12:F31" si="3">IF(OR($B12="",$B12="（選択してください）"),"",VLOOKUP($B12,単位と係数,6,FALSE))</f>
        <v/>
      </c>
      <c r="G12" s="732" t="str">
        <f t="shared" ref="G12:G31" si="4">IF(OR($B12="",$B12="（選択してください）"),"",VLOOKUP($B12,単位と係数,7,FALSE))</f>
        <v/>
      </c>
      <c r="H12" s="729" t="str">
        <f t="shared" ref="H12:H31" si="5">IF(OR($B12="",$B12="（選択してください）"),"",VLOOKUP($B12,単位と係数,8,FALSE))</f>
        <v/>
      </c>
      <c r="I12" s="733" t="str">
        <f>IF(OR($B12="",$B12="（選択してください）"),"",IF($A12=0,C12*E12*G12,C12*G12))</f>
        <v/>
      </c>
      <c r="J12" s="734" t="str">
        <f t="shared" ref="J12:J31" si="6">IF(OR($B12="",$B12="（選択してください）"),"",VLOOKUP($B12,単位と係数,3,FALSE))</f>
        <v/>
      </c>
      <c r="K12" s="735"/>
      <c r="L12" s="736"/>
      <c r="M12" s="736"/>
      <c r="N12" s="736"/>
      <c r="O12" s="736"/>
      <c r="P12" s="736"/>
      <c r="Q12" s="736"/>
      <c r="R12" s="736"/>
      <c r="S12" s="736"/>
      <c r="T12" s="736"/>
      <c r="U12" s="736"/>
      <c r="V12" s="736"/>
      <c r="W12" s="736"/>
      <c r="X12" s="578"/>
      <c r="Y12" s="579"/>
      <c r="Z12" s="178"/>
      <c r="AA12" s="178"/>
      <c r="AB12" s="178"/>
      <c r="AD12" s="209">
        <f t="shared" ref="AD12:AD34" si="7">IF(COUNTIF($B12,"*系統電力*"),"*系統電力*",IF(COUNTIF($B12,"*産業用蒸気*"),"*産業用蒸気*",IF(COUNTIF($B12,"*温水*"),"*温水*",IF(COUNTIF($B12,"*冷水*"),"*冷水*",IF(COUNTIF($B12,"*蒸気（産業用以外）*"),"*蒸気（産業用以外）*",$B12)))))</f>
        <v>0</v>
      </c>
      <c r="AE12" s="203" t="str">
        <f t="shared" ref="AE12:AE34" si="8">$C12</f>
        <v/>
      </c>
      <c r="AF12" s="210" t="e">
        <f t="shared" ref="AF12:AF31" si="9">IFERROR(VLOOKUP($AD12,電力等のGJ換算係数,2,FALSE),IF(VLOOKUP($AD12,単位と係数,5,FALSE)="","",VLOOKUP($AD12,単位と係数,5,FALSE)))</f>
        <v>#N/A</v>
      </c>
      <c r="AG12" s="211" t="str">
        <f t="shared" ref="AG12:AG34" si="10">IFERROR(AE12*AF12,"---")</f>
        <v>---</v>
      </c>
      <c r="AH12" s="178"/>
      <c r="AI12" s="178"/>
      <c r="AJ12" s="178"/>
      <c r="AK12" s="178"/>
      <c r="AL12" s="178"/>
      <c r="AM12" s="178"/>
      <c r="AN12" s="178"/>
      <c r="AO12" s="178"/>
      <c r="AP12" s="178"/>
      <c r="AQ12" s="178"/>
      <c r="AR12" s="178"/>
      <c r="AS12" s="178"/>
      <c r="AT12" s="178"/>
      <c r="AU12" s="178"/>
    </row>
    <row r="13" spans="1:48">
      <c r="A13" s="1107" t="str">
        <f t="shared" si="0"/>
        <v/>
      </c>
      <c r="B13" s="727"/>
      <c r="C13" s="728" t="str">
        <f t="shared" ref="C13:C30" si="11">IF($B13="","",SUM(L13:W13)+(K13-X13))</f>
        <v/>
      </c>
      <c r="D13" s="729" t="str">
        <f t="shared" si="1"/>
        <v/>
      </c>
      <c r="E13" s="730" t="str">
        <f t="shared" si="2"/>
        <v/>
      </c>
      <c r="F13" s="737" t="str">
        <f t="shared" si="3"/>
        <v/>
      </c>
      <c r="G13" s="732" t="str">
        <f t="shared" si="4"/>
        <v/>
      </c>
      <c r="H13" s="729" t="str">
        <f t="shared" si="5"/>
        <v/>
      </c>
      <c r="I13" s="733" t="str">
        <f>IF(OR($B13="",$B13="（選択してください）"),"",IF($A13=0,C13*E13*G13,C13*G13))</f>
        <v/>
      </c>
      <c r="J13" s="734" t="str">
        <f t="shared" si="6"/>
        <v/>
      </c>
      <c r="K13" s="735"/>
      <c r="L13" s="736"/>
      <c r="M13" s="738"/>
      <c r="N13" s="738"/>
      <c r="O13" s="738"/>
      <c r="P13" s="738"/>
      <c r="Q13" s="738"/>
      <c r="R13" s="738"/>
      <c r="S13" s="738"/>
      <c r="T13" s="738"/>
      <c r="U13" s="738"/>
      <c r="V13" s="738"/>
      <c r="W13" s="739"/>
      <c r="X13" s="578"/>
      <c r="Y13" s="582"/>
      <c r="Z13" s="178"/>
      <c r="AA13" s="178"/>
      <c r="AB13" s="178"/>
      <c r="AD13" s="212">
        <f t="shared" si="7"/>
        <v>0</v>
      </c>
      <c r="AE13" s="204" t="str">
        <f t="shared" si="8"/>
        <v/>
      </c>
      <c r="AF13" s="213" t="e">
        <f t="shared" si="9"/>
        <v>#N/A</v>
      </c>
      <c r="AG13" s="122" t="str">
        <f t="shared" si="10"/>
        <v>---</v>
      </c>
      <c r="AH13" s="178"/>
      <c r="AI13" s="178"/>
      <c r="AJ13" s="178"/>
      <c r="AK13" s="178"/>
      <c r="AL13" s="178"/>
      <c r="AM13" s="178"/>
      <c r="AN13" s="178"/>
      <c r="AO13" s="178"/>
      <c r="AP13" s="178"/>
      <c r="AQ13" s="178"/>
      <c r="AR13" s="178"/>
      <c r="AS13" s="178"/>
      <c r="AT13" s="178"/>
      <c r="AU13" s="178"/>
    </row>
    <row r="14" spans="1:48">
      <c r="A14" s="1107" t="str">
        <f t="shared" si="0"/>
        <v/>
      </c>
      <c r="B14" s="727"/>
      <c r="C14" s="728" t="str">
        <f t="shared" si="11"/>
        <v/>
      </c>
      <c r="D14" s="729" t="str">
        <f t="shared" si="1"/>
        <v/>
      </c>
      <c r="E14" s="730" t="str">
        <f t="shared" si="2"/>
        <v/>
      </c>
      <c r="F14" s="737" t="str">
        <f t="shared" si="3"/>
        <v/>
      </c>
      <c r="G14" s="732" t="str">
        <f t="shared" si="4"/>
        <v/>
      </c>
      <c r="H14" s="729" t="str">
        <f t="shared" si="5"/>
        <v/>
      </c>
      <c r="I14" s="733" t="str">
        <f t="shared" ref="I14:I31" si="12">IF(OR($B14="",$B14="（選択してください）"),"",IF($A14=0,C14*E14*G14,C14*G14))</f>
        <v/>
      </c>
      <c r="J14" s="734" t="str">
        <f t="shared" si="6"/>
        <v/>
      </c>
      <c r="K14" s="735"/>
      <c r="L14" s="736"/>
      <c r="M14" s="738"/>
      <c r="N14" s="738"/>
      <c r="O14" s="738"/>
      <c r="P14" s="738"/>
      <c r="Q14" s="738"/>
      <c r="R14" s="738"/>
      <c r="S14" s="738"/>
      <c r="T14" s="738"/>
      <c r="U14" s="738"/>
      <c r="V14" s="738"/>
      <c r="W14" s="739"/>
      <c r="X14" s="578"/>
      <c r="Y14" s="582"/>
      <c r="Z14" s="178"/>
      <c r="AA14" s="178"/>
      <c r="AB14" s="178"/>
      <c r="AD14" s="212">
        <f t="shared" si="7"/>
        <v>0</v>
      </c>
      <c r="AE14" s="204" t="str">
        <f t="shared" si="8"/>
        <v/>
      </c>
      <c r="AF14" s="213" t="e">
        <f t="shared" si="9"/>
        <v>#N/A</v>
      </c>
      <c r="AG14" s="122" t="str">
        <f t="shared" si="10"/>
        <v>---</v>
      </c>
      <c r="AH14" s="178"/>
      <c r="AI14" s="178"/>
      <c r="AJ14" s="178"/>
      <c r="AK14" s="178"/>
      <c r="AL14" s="178"/>
      <c r="AM14" s="178"/>
      <c r="AN14" s="178"/>
      <c r="AO14" s="178"/>
      <c r="AP14" s="178"/>
      <c r="AQ14" s="178"/>
      <c r="AR14" s="178"/>
      <c r="AS14" s="178"/>
      <c r="AT14" s="178"/>
      <c r="AU14" s="178"/>
    </row>
    <row r="15" spans="1:48">
      <c r="A15" s="1107" t="str">
        <f t="shared" si="0"/>
        <v/>
      </c>
      <c r="B15" s="727"/>
      <c r="C15" s="728" t="str">
        <f t="shared" si="11"/>
        <v/>
      </c>
      <c r="D15" s="729" t="str">
        <f t="shared" si="1"/>
        <v/>
      </c>
      <c r="E15" s="730" t="str">
        <f t="shared" si="2"/>
        <v/>
      </c>
      <c r="F15" s="737" t="str">
        <f t="shared" si="3"/>
        <v/>
      </c>
      <c r="G15" s="732" t="str">
        <f t="shared" si="4"/>
        <v/>
      </c>
      <c r="H15" s="729" t="str">
        <f t="shared" si="5"/>
        <v/>
      </c>
      <c r="I15" s="733" t="str">
        <f t="shared" si="12"/>
        <v/>
      </c>
      <c r="J15" s="734" t="str">
        <f t="shared" si="6"/>
        <v/>
      </c>
      <c r="K15" s="735"/>
      <c r="L15" s="736"/>
      <c r="M15" s="738"/>
      <c r="N15" s="738"/>
      <c r="O15" s="738"/>
      <c r="P15" s="738"/>
      <c r="Q15" s="738"/>
      <c r="R15" s="738"/>
      <c r="S15" s="738"/>
      <c r="T15" s="738"/>
      <c r="U15" s="738"/>
      <c r="V15" s="738"/>
      <c r="W15" s="739"/>
      <c r="X15" s="578"/>
      <c r="Y15" s="582"/>
      <c r="Z15" s="178"/>
      <c r="AA15" s="178"/>
      <c r="AB15" s="178"/>
      <c r="AD15" s="212">
        <f t="shared" si="7"/>
        <v>0</v>
      </c>
      <c r="AE15" s="204" t="str">
        <f t="shared" si="8"/>
        <v/>
      </c>
      <c r="AF15" s="213" t="e">
        <f t="shared" si="9"/>
        <v>#N/A</v>
      </c>
      <c r="AG15" s="122" t="str">
        <f t="shared" si="10"/>
        <v>---</v>
      </c>
      <c r="AH15" s="178"/>
      <c r="AI15" s="178"/>
      <c r="AJ15" s="178"/>
      <c r="AK15" s="178"/>
      <c r="AL15" s="178"/>
      <c r="AM15" s="178"/>
      <c r="AN15" s="178"/>
      <c r="AO15" s="178"/>
      <c r="AP15" s="178"/>
      <c r="AQ15" s="178"/>
      <c r="AR15" s="178"/>
      <c r="AS15" s="178"/>
      <c r="AT15" s="178"/>
      <c r="AU15" s="178"/>
    </row>
    <row r="16" spans="1:48">
      <c r="A16" s="1107" t="str">
        <f t="shared" si="0"/>
        <v/>
      </c>
      <c r="B16" s="727"/>
      <c r="C16" s="728" t="str">
        <f t="shared" si="11"/>
        <v/>
      </c>
      <c r="D16" s="729" t="str">
        <f t="shared" si="1"/>
        <v/>
      </c>
      <c r="E16" s="730" t="str">
        <f t="shared" si="2"/>
        <v/>
      </c>
      <c r="F16" s="737" t="str">
        <f t="shared" si="3"/>
        <v/>
      </c>
      <c r="G16" s="732" t="str">
        <f t="shared" si="4"/>
        <v/>
      </c>
      <c r="H16" s="729" t="str">
        <f t="shared" si="5"/>
        <v/>
      </c>
      <c r="I16" s="733" t="str">
        <f t="shared" si="12"/>
        <v/>
      </c>
      <c r="J16" s="734" t="str">
        <f t="shared" si="6"/>
        <v/>
      </c>
      <c r="K16" s="735"/>
      <c r="L16" s="736"/>
      <c r="M16" s="738"/>
      <c r="N16" s="738"/>
      <c r="O16" s="738"/>
      <c r="P16" s="738"/>
      <c r="Q16" s="738"/>
      <c r="R16" s="738"/>
      <c r="S16" s="738"/>
      <c r="T16" s="738"/>
      <c r="U16" s="738"/>
      <c r="V16" s="738"/>
      <c r="W16" s="739"/>
      <c r="X16" s="578"/>
      <c r="Y16" s="582"/>
      <c r="Z16" s="178"/>
      <c r="AA16" s="178"/>
      <c r="AB16" s="178"/>
      <c r="AD16" s="212">
        <f t="shared" si="7"/>
        <v>0</v>
      </c>
      <c r="AE16" s="204" t="str">
        <f t="shared" si="8"/>
        <v/>
      </c>
      <c r="AF16" s="213" t="e">
        <f t="shared" si="9"/>
        <v>#N/A</v>
      </c>
      <c r="AG16" s="122" t="str">
        <f t="shared" si="10"/>
        <v>---</v>
      </c>
      <c r="AH16" s="178"/>
      <c r="AI16" s="178"/>
      <c r="AJ16" s="178"/>
      <c r="AK16" s="178"/>
      <c r="AL16" s="178"/>
      <c r="AM16" s="178"/>
      <c r="AN16" s="178"/>
      <c r="AO16" s="178"/>
      <c r="AP16" s="178"/>
      <c r="AQ16" s="178"/>
      <c r="AR16" s="178"/>
      <c r="AS16" s="178"/>
      <c r="AT16" s="178"/>
      <c r="AU16" s="178"/>
    </row>
    <row r="17" spans="1:47">
      <c r="A17" s="1107" t="str">
        <f t="shared" si="0"/>
        <v/>
      </c>
      <c r="B17" s="727"/>
      <c r="C17" s="728" t="str">
        <f t="shared" si="11"/>
        <v/>
      </c>
      <c r="D17" s="729" t="str">
        <f t="shared" si="1"/>
        <v/>
      </c>
      <c r="E17" s="730" t="str">
        <f t="shared" si="2"/>
        <v/>
      </c>
      <c r="F17" s="737" t="str">
        <f t="shared" si="3"/>
        <v/>
      </c>
      <c r="G17" s="732" t="str">
        <f t="shared" si="4"/>
        <v/>
      </c>
      <c r="H17" s="729" t="str">
        <f t="shared" si="5"/>
        <v/>
      </c>
      <c r="I17" s="733" t="str">
        <f t="shared" si="12"/>
        <v/>
      </c>
      <c r="J17" s="734" t="str">
        <f t="shared" si="6"/>
        <v/>
      </c>
      <c r="K17" s="735"/>
      <c r="L17" s="736"/>
      <c r="M17" s="738"/>
      <c r="N17" s="738"/>
      <c r="O17" s="738"/>
      <c r="P17" s="738"/>
      <c r="Q17" s="738"/>
      <c r="R17" s="738"/>
      <c r="S17" s="738"/>
      <c r="T17" s="738"/>
      <c r="U17" s="738"/>
      <c r="V17" s="738"/>
      <c r="W17" s="739"/>
      <c r="X17" s="578"/>
      <c r="Y17" s="582"/>
      <c r="Z17" s="178"/>
      <c r="AA17" s="178"/>
      <c r="AB17" s="178"/>
      <c r="AD17" s="212">
        <f t="shared" si="7"/>
        <v>0</v>
      </c>
      <c r="AE17" s="204" t="str">
        <f t="shared" si="8"/>
        <v/>
      </c>
      <c r="AF17" s="213" t="e">
        <f t="shared" si="9"/>
        <v>#N/A</v>
      </c>
      <c r="AG17" s="122" t="str">
        <f t="shared" si="10"/>
        <v>---</v>
      </c>
      <c r="AH17" s="178"/>
      <c r="AI17" s="178"/>
      <c r="AJ17" s="178"/>
      <c r="AK17" s="178"/>
      <c r="AL17" s="178"/>
      <c r="AM17" s="178"/>
      <c r="AN17" s="178"/>
      <c r="AO17" s="178"/>
      <c r="AP17" s="178"/>
      <c r="AQ17" s="178"/>
      <c r="AR17" s="178"/>
      <c r="AS17" s="178"/>
      <c r="AT17" s="178"/>
      <c r="AU17" s="178"/>
    </row>
    <row r="18" spans="1:47">
      <c r="A18" s="1107" t="str">
        <f t="shared" si="0"/>
        <v/>
      </c>
      <c r="B18" s="727"/>
      <c r="C18" s="728" t="str">
        <f t="shared" si="11"/>
        <v/>
      </c>
      <c r="D18" s="729" t="str">
        <f t="shared" si="1"/>
        <v/>
      </c>
      <c r="E18" s="730" t="str">
        <f t="shared" ref="E18:E31" si="13">IF(OR($B18="",$B18="（選択してください）"),"",VLOOKUP($B18,単位と係数,5,FALSE))</f>
        <v/>
      </c>
      <c r="F18" s="737" t="str">
        <f t="shared" si="3"/>
        <v/>
      </c>
      <c r="G18" s="732" t="str">
        <f t="shared" si="4"/>
        <v/>
      </c>
      <c r="H18" s="729" t="str">
        <f t="shared" si="5"/>
        <v/>
      </c>
      <c r="I18" s="733" t="str">
        <f t="shared" si="12"/>
        <v/>
      </c>
      <c r="J18" s="734" t="str">
        <f t="shared" si="6"/>
        <v/>
      </c>
      <c r="K18" s="735"/>
      <c r="L18" s="736"/>
      <c r="M18" s="738"/>
      <c r="N18" s="738"/>
      <c r="O18" s="738"/>
      <c r="P18" s="738"/>
      <c r="Q18" s="738"/>
      <c r="R18" s="738"/>
      <c r="S18" s="738"/>
      <c r="T18" s="738"/>
      <c r="U18" s="738"/>
      <c r="V18" s="738"/>
      <c r="W18" s="739"/>
      <c r="X18" s="578"/>
      <c r="Y18" s="582"/>
      <c r="Z18" s="178"/>
      <c r="AA18" s="178"/>
      <c r="AB18" s="178"/>
      <c r="AD18" s="212">
        <f t="shared" si="7"/>
        <v>0</v>
      </c>
      <c r="AE18" s="204" t="str">
        <f t="shared" si="8"/>
        <v/>
      </c>
      <c r="AF18" s="213" t="e">
        <f t="shared" si="9"/>
        <v>#N/A</v>
      </c>
      <c r="AG18" s="122" t="str">
        <f t="shared" si="10"/>
        <v>---</v>
      </c>
      <c r="AH18" s="178"/>
      <c r="AI18" s="178"/>
      <c r="AJ18" s="178"/>
      <c r="AK18" s="178"/>
      <c r="AL18" s="178"/>
      <c r="AM18" s="178"/>
      <c r="AN18" s="178"/>
      <c r="AO18" s="178"/>
      <c r="AP18" s="178"/>
      <c r="AQ18" s="178"/>
      <c r="AR18" s="178"/>
      <c r="AS18" s="178"/>
      <c r="AT18" s="178"/>
      <c r="AU18" s="178"/>
    </row>
    <row r="19" spans="1:47">
      <c r="A19" s="1107" t="str">
        <f t="shared" si="0"/>
        <v/>
      </c>
      <c r="B19" s="727"/>
      <c r="C19" s="728" t="str">
        <f t="shared" si="11"/>
        <v/>
      </c>
      <c r="D19" s="729" t="str">
        <f t="shared" si="1"/>
        <v/>
      </c>
      <c r="E19" s="730" t="str">
        <f t="shared" si="13"/>
        <v/>
      </c>
      <c r="F19" s="737" t="str">
        <f t="shared" si="3"/>
        <v/>
      </c>
      <c r="G19" s="732" t="str">
        <f t="shared" si="4"/>
        <v/>
      </c>
      <c r="H19" s="729" t="str">
        <f t="shared" si="5"/>
        <v/>
      </c>
      <c r="I19" s="733" t="str">
        <f t="shared" si="12"/>
        <v/>
      </c>
      <c r="J19" s="734" t="str">
        <f t="shared" si="6"/>
        <v/>
      </c>
      <c r="K19" s="735"/>
      <c r="L19" s="736"/>
      <c r="M19" s="738"/>
      <c r="N19" s="738"/>
      <c r="O19" s="738"/>
      <c r="P19" s="738"/>
      <c r="Q19" s="738"/>
      <c r="R19" s="738"/>
      <c r="S19" s="738"/>
      <c r="T19" s="738"/>
      <c r="U19" s="738"/>
      <c r="V19" s="738"/>
      <c r="W19" s="739"/>
      <c r="X19" s="578"/>
      <c r="Y19" s="582"/>
      <c r="Z19" s="178"/>
      <c r="AA19" s="178"/>
      <c r="AB19" s="178"/>
      <c r="AD19" s="212">
        <f t="shared" si="7"/>
        <v>0</v>
      </c>
      <c r="AE19" s="204" t="str">
        <f t="shared" si="8"/>
        <v/>
      </c>
      <c r="AF19" s="213" t="e">
        <f t="shared" si="9"/>
        <v>#N/A</v>
      </c>
      <c r="AG19" s="122" t="str">
        <f t="shared" si="10"/>
        <v>---</v>
      </c>
      <c r="AH19" s="178"/>
      <c r="AI19" s="178"/>
      <c r="AJ19" s="178"/>
      <c r="AK19" s="178"/>
      <c r="AL19" s="178"/>
      <c r="AM19" s="178"/>
      <c r="AN19" s="178"/>
      <c r="AO19" s="178"/>
      <c r="AP19" s="178"/>
      <c r="AQ19" s="178"/>
      <c r="AR19" s="178"/>
      <c r="AS19" s="178"/>
      <c r="AT19" s="178"/>
      <c r="AU19" s="178"/>
    </row>
    <row r="20" spans="1:47">
      <c r="A20" s="1107" t="str">
        <f t="shared" si="0"/>
        <v/>
      </c>
      <c r="B20" s="727"/>
      <c r="C20" s="728" t="str">
        <f t="shared" si="11"/>
        <v/>
      </c>
      <c r="D20" s="729" t="str">
        <f t="shared" si="1"/>
        <v/>
      </c>
      <c r="E20" s="730" t="str">
        <f t="shared" si="13"/>
        <v/>
      </c>
      <c r="F20" s="737" t="str">
        <f t="shared" si="3"/>
        <v/>
      </c>
      <c r="G20" s="732" t="str">
        <f t="shared" si="4"/>
        <v/>
      </c>
      <c r="H20" s="729" t="str">
        <f t="shared" si="5"/>
        <v/>
      </c>
      <c r="I20" s="733" t="str">
        <f t="shared" si="12"/>
        <v/>
      </c>
      <c r="J20" s="734" t="str">
        <f t="shared" si="6"/>
        <v/>
      </c>
      <c r="K20" s="735"/>
      <c r="L20" s="736"/>
      <c r="M20" s="738"/>
      <c r="N20" s="738"/>
      <c r="O20" s="738"/>
      <c r="P20" s="738"/>
      <c r="Q20" s="738"/>
      <c r="R20" s="738"/>
      <c r="S20" s="738"/>
      <c r="T20" s="738"/>
      <c r="U20" s="738"/>
      <c r="V20" s="738"/>
      <c r="W20" s="739"/>
      <c r="X20" s="578"/>
      <c r="Y20" s="582"/>
      <c r="Z20" s="178"/>
      <c r="AA20" s="178"/>
      <c r="AB20" s="178"/>
      <c r="AD20" s="212">
        <f t="shared" si="7"/>
        <v>0</v>
      </c>
      <c r="AE20" s="204" t="str">
        <f t="shared" si="8"/>
        <v/>
      </c>
      <c r="AF20" s="213" t="e">
        <f t="shared" si="9"/>
        <v>#N/A</v>
      </c>
      <c r="AG20" s="122" t="str">
        <f t="shared" si="10"/>
        <v>---</v>
      </c>
      <c r="AH20" s="178"/>
      <c r="AI20" s="178"/>
      <c r="AJ20" s="178"/>
      <c r="AK20" s="178"/>
      <c r="AL20" s="178"/>
      <c r="AM20" s="178"/>
      <c r="AN20" s="178"/>
      <c r="AO20" s="178"/>
      <c r="AP20" s="178"/>
      <c r="AQ20" s="178"/>
      <c r="AR20" s="178"/>
      <c r="AS20" s="178"/>
      <c r="AT20" s="178"/>
      <c r="AU20" s="178"/>
    </row>
    <row r="21" spans="1:47">
      <c r="A21" s="1107" t="str">
        <f t="shared" si="0"/>
        <v/>
      </c>
      <c r="B21" s="727"/>
      <c r="C21" s="728" t="str">
        <f t="shared" si="11"/>
        <v/>
      </c>
      <c r="D21" s="729" t="str">
        <f t="shared" si="1"/>
        <v/>
      </c>
      <c r="E21" s="730" t="str">
        <f t="shared" si="13"/>
        <v/>
      </c>
      <c r="F21" s="737" t="str">
        <f t="shared" si="3"/>
        <v/>
      </c>
      <c r="G21" s="732" t="str">
        <f t="shared" si="4"/>
        <v/>
      </c>
      <c r="H21" s="729" t="str">
        <f t="shared" si="5"/>
        <v/>
      </c>
      <c r="I21" s="733" t="str">
        <f t="shared" si="12"/>
        <v/>
      </c>
      <c r="J21" s="734" t="str">
        <f t="shared" si="6"/>
        <v/>
      </c>
      <c r="K21" s="735"/>
      <c r="L21" s="736"/>
      <c r="M21" s="738"/>
      <c r="N21" s="738"/>
      <c r="O21" s="738"/>
      <c r="P21" s="738"/>
      <c r="Q21" s="738"/>
      <c r="R21" s="738"/>
      <c r="S21" s="738"/>
      <c r="T21" s="738"/>
      <c r="U21" s="738"/>
      <c r="V21" s="738"/>
      <c r="W21" s="739"/>
      <c r="X21" s="578"/>
      <c r="Y21" s="582"/>
      <c r="Z21" s="178"/>
      <c r="AA21" s="178"/>
      <c r="AB21" s="178"/>
      <c r="AD21" s="212">
        <f t="shared" si="7"/>
        <v>0</v>
      </c>
      <c r="AE21" s="204" t="str">
        <f t="shared" si="8"/>
        <v/>
      </c>
      <c r="AF21" s="213" t="e">
        <f t="shared" si="9"/>
        <v>#N/A</v>
      </c>
      <c r="AG21" s="122" t="str">
        <f t="shared" si="10"/>
        <v>---</v>
      </c>
      <c r="AH21" s="178"/>
      <c r="AI21" s="178"/>
      <c r="AJ21" s="178"/>
      <c r="AK21" s="178"/>
      <c r="AL21" s="178"/>
      <c r="AM21" s="178"/>
      <c r="AN21" s="178"/>
      <c r="AO21" s="178"/>
      <c r="AP21" s="178"/>
      <c r="AQ21" s="178"/>
      <c r="AR21" s="178"/>
      <c r="AS21" s="178"/>
      <c r="AT21" s="178"/>
      <c r="AU21" s="178"/>
    </row>
    <row r="22" spans="1:47">
      <c r="A22" s="1107" t="str">
        <f t="shared" si="0"/>
        <v/>
      </c>
      <c r="B22" s="543"/>
      <c r="C22" s="545" t="str">
        <f t="shared" si="11"/>
        <v/>
      </c>
      <c r="D22" s="546" t="str">
        <f t="shared" si="1"/>
        <v/>
      </c>
      <c r="E22" s="547" t="str">
        <f t="shared" si="13"/>
        <v/>
      </c>
      <c r="F22" s="551" t="str">
        <f t="shared" si="3"/>
        <v/>
      </c>
      <c r="G22" s="548" t="str">
        <f t="shared" si="4"/>
        <v/>
      </c>
      <c r="H22" s="546" t="str">
        <f t="shared" si="5"/>
        <v/>
      </c>
      <c r="I22" s="549" t="str">
        <f t="shared" si="12"/>
        <v/>
      </c>
      <c r="J22" s="550" t="str">
        <f t="shared" si="6"/>
        <v/>
      </c>
      <c r="K22" s="576"/>
      <c r="L22" s="577"/>
      <c r="M22" s="580"/>
      <c r="N22" s="580"/>
      <c r="O22" s="580"/>
      <c r="P22" s="580"/>
      <c r="Q22" s="580"/>
      <c r="R22" s="580"/>
      <c r="S22" s="580"/>
      <c r="T22" s="580"/>
      <c r="U22" s="580"/>
      <c r="V22" s="580"/>
      <c r="W22" s="581"/>
      <c r="X22" s="578"/>
      <c r="Y22" s="582"/>
      <c r="Z22" s="178"/>
      <c r="AA22" s="178"/>
      <c r="AB22" s="178"/>
      <c r="AD22" s="212">
        <f t="shared" si="7"/>
        <v>0</v>
      </c>
      <c r="AE22" s="204" t="str">
        <f t="shared" si="8"/>
        <v/>
      </c>
      <c r="AF22" s="213" t="e">
        <f t="shared" si="9"/>
        <v>#N/A</v>
      </c>
      <c r="AG22" s="122" t="str">
        <f t="shared" si="10"/>
        <v>---</v>
      </c>
      <c r="AH22" s="178"/>
      <c r="AI22" s="178"/>
      <c r="AJ22" s="178"/>
      <c r="AK22" s="178"/>
      <c r="AL22" s="178"/>
      <c r="AM22" s="178"/>
      <c r="AN22" s="178"/>
      <c r="AO22" s="178"/>
      <c r="AP22" s="178"/>
      <c r="AQ22" s="178"/>
      <c r="AR22" s="178"/>
      <c r="AS22" s="178"/>
      <c r="AT22" s="178"/>
      <c r="AU22" s="178"/>
    </row>
    <row r="23" spans="1:47">
      <c r="A23" s="1107" t="str">
        <f t="shared" si="0"/>
        <v/>
      </c>
      <c r="B23" s="543"/>
      <c r="C23" s="545" t="str">
        <f t="shared" si="11"/>
        <v/>
      </c>
      <c r="D23" s="546" t="str">
        <f t="shared" si="1"/>
        <v/>
      </c>
      <c r="E23" s="547" t="str">
        <f t="shared" si="13"/>
        <v/>
      </c>
      <c r="F23" s="551" t="str">
        <f t="shared" si="3"/>
        <v/>
      </c>
      <c r="G23" s="548" t="str">
        <f t="shared" si="4"/>
        <v/>
      </c>
      <c r="H23" s="546" t="str">
        <f t="shared" si="5"/>
        <v/>
      </c>
      <c r="I23" s="549" t="str">
        <f t="shared" si="12"/>
        <v/>
      </c>
      <c r="J23" s="550" t="str">
        <f t="shared" si="6"/>
        <v/>
      </c>
      <c r="K23" s="576"/>
      <c r="L23" s="577"/>
      <c r="M23" s="580"/>
      <c r="N23" s="580"/>
      <c r="O23" s="580"/>
      <c r="P23" s="580"/>
      <c r="Q23" s="580"/>
      <c r="R23" s="580"/>
      <c r="S23" s="580"/>
      <c r="T23" s="580"/>
      <c r="U23" s="580"/>
      <c r="V23" s="580"/>
      <c r="W23" s="581"/>
      <c r="X23" s="578"/>
      <c r="Y23" s="582"/>
      <c r="Z23" s="178"/>
      <c r="AA23" s="178"/>
      <c r="AB23" s="178"/>
      <c r="AD23" s="212">
        <f t="shared" si="7"/>
        <v>0</v>
      </c>
      <c r="AE23" s="204" t="str">
        <f t="shared" si="8"/>
        <v/>
      </c>
      <c r="AF23" s="213" t="e">
        <f t="shared" si="9"/>
        <v>#N/A</v>
      </c>
      <c r="AG23" s="122" t="str">
        <f t="shared" si="10"/>
        <v>---</v>
      </c>
      <c r="AH23" s="178"/>
      <c r="AI23" s="178"/>
      <c r="AJ23" s="178"/>
      <c r="AK23" s="178"/>
      <c r="AL23" s="178"/>
      <c r="AM23" s="178"/>
      <c r="AN23" s="178"/>
      <c r="AO23" s="178"/>
      <c r="AP23" s="178"/>
      <c r="AQ23" s="178"/>
      <c r="AR23" s="178"/>
      <c r="AS23" s="178"/>
      <c r="AT23" s="178"/>
      <c r="AU23" s="178"/>
    </row>
    <row r="24" spans="1:47">
      <c r="A24" s="1107" t="str">
        <f t="shared" si="0"/>
        <v/>
      </c>
      <c r="B24" s="543"/>
      <c r="C24" s="545" t="str">
        <f t="shared" si="11"/>
        <v/>
      </c>
      <c r="D24" s="546" t="str">
        <f t="shared" si="1"/>
        <v/>
      </c>
      <c r="E24" s="547" t="str">
        <f t="shared" si="13"/>
        <v/>
      </c>
      <c r="F24" s="551" t="str">
        <f t="shared" si="3"/>
        <v/>
      </c>
      <c r="G24" s="548" t="str">
        <f t="shared" si="4"/>
        <v/>
      </c>
      <c r="H24" s="546" t="str">
        <f t="shared" si="5"/>
        <v/>
      </c>
      <c r="I24" s="549" t="str">
        <f t="shared" si="12"/>
        <v/>
      </c>
      <c r="J24" s="550" t="str">
        <f t="shared" si="6"/>
        <v/>
      </c>
      <c r="K24" s="576"/>
      <c r="L24" s="577"/>
      <c r="M24" s="580"/>
      <c r="N24" s="580"/>
      <c r="O24" s="580"/>
      <c r="P24" s="580"/>
      <c r="Q24" s="580"/>
      <c r="R24" s="580"/>
      <c r="S24" s="580"/>
      <c r="T24" s="580"/>
      <c r="U24" s="580"/>
      <c r="V24" s="580"/>
      <c r="W24" s="581"/>
      <c r="X24" s="578"/>
      <c r="Y24" s="582"/>
      <c r="Z24" s="178"/>
      <c r="AA24" s="178"/>
      <c r="AB24" s="178"/>
      <c r="AD24" s="212">
        <f t="shared" si="7"/>
        <v>0</v>
      </c>
      <c r="AE24" s="204" t="str">
        <f t="shared" si="8"/>
        <v/>
      </c>
      <c r="AF24" s="213" t="e">
        <f t="shared" si="9"/>
        <v>#N/A</v>
      </c>
      <c r="AG24" s="122" t="str">
        <f t="shared" si="10"/>
        <v>---</v>
      </c>
      <c r="AH24" s="178"/>
      <c r="AI24" s="178"/>
      <c r="AJ24" s="178"/>
      <c r="AK24" s="178"/>
      <c r="AL24" s="178"/>
      <c r="AM24" s="178"/>
      <c r="AN24" s="178"/>
      <c r="AO24" s="178"/>
      <c r="AP24" s="178"/>
      <c r="AQ24" s="178"/>
      <c r="AR24" s="178"/>
      <c r="AS24" s="178"/>
      <c r="AT24" s="178"/>
      <c r="AU24" s="178"/>
    </row>
    <row r="25" spans="1:47">
      <c r="A25" s="1107" t="str">
        <f t="shared" si="0"/>
        <v/>
      </c>
      <c r="B25" s="543"/>
      <c r="C25" s="545" t="str">
        <f t="shared" si="11"/>
        <v/>
      </c>
      <c r="D25" s="546" t="str">
        <f t="shared" si="1"/>
        <v/>
      </c>
      <c r="E25" s="547" t="str">
        <f t="shared" si="13"/>
        <v/>
      </c>
      <c r="F25" s="551" t="str">
        <f t="shared" si="3"/>
        <v/>
      </c>
      <c r="G25" s="548" t="str">
        <f t="shared" si="4"/>
        <v/>
      </c>
      <c r="H25" s="546" t="str">
        <f t="shared" si="5"/>
        <v/>
      </c>
      <c r="I25" s="549" t="str">
        <f t="shared" si="12"/>
        <v/>
      </c>
      <c r="J25" s="550" t="str">
        <f t="shared" si="6"/>
        <v/>
      </c>
      <c r="K25" s="576"/>
      <c r="L25" s="577"/>
      <c r="M25" s="580"/>
      <c r="N25" s="580"/>
      <c r="O25" s="580"/>
      <c r="P25" s="580"/>
      <c r="Q25" s="580"/>
      <c r="R25" s="580"/>
      <c r="S25" s="580"/>
      <c r="T25" s="580"/>
      <c r="U25" s="580"/>
      <c r="V25" s="580"/>
      <c r="W25" s="581"/>
      <c r="X25" s="578"/>
      <c r="Y25" s="582"/>
      <c r="Z25" s="178"/>
      <c r="AA25" s="178"/>
      <c r="AB25" s="178"/>
      <c r="AD25" s="212">
        <f t="shared" si="7"/>
        <v>0</v>
      </c>
      <c r="AE25" s="204" t="str">
        <f t="shared" si="8"/>
        <v/>
      </c>
      <c r="AF25" s="213" t="e">
        <f t="shared" si="9"/>
        <v>#N/A</v>
      </c>
      <c r="AG25" s="122" t="str">
        <f t="shared" si="10"/>
        <v>---</v>
      </c>
      <c r="AH25" s="178"/>
      <c r="AI25" s="178"/>
      <c r="AJ25" s="178"/>
      <c r="AK25" s="178"/>
      <c r="AL25" s="178"/>
      <c r="AM25" s="178"/>
      <c r="AN25" s="178"/>
      <c r="AO25" s="178"/>
      <c r="AP25" s="178"/>
      <c r="AQ25" s="178"/>
      <c r="AR25" s="178"/>
      <c r="AS25" s="178"/>
      <c r="AT25" s="178"/>
      <c r="AU25" s="178"/>
    </row>
    <row r="26" spans="1:47">
      <c r="A26" s="1107" t="str">
        <f t="shared" si="0"/>
        <v/>
      </c>
      <c r="B26" s="543"/>
      <c r="C26" s="545" t="str">
        <f t="shared" si="11"/>
        <v/>
      </c>
      <c r="D26" s="546" t="str">
        <f t="shared" si="1"/>
        <v/>
      </c>
      <c r="E26" s="547" t="str">
        <f t="shared" si="13"/>
        <v/>
      </c>
      <c r="F26" s="551" t="str">
        <f t="shared" si="3"/>
        <v/>
      </c>
      <c r="G26" s="548" t="str">
        <f t="shared" si="4"/>
        <v/>
      </c>
      <c r="H26" s="546" t="str">
        <f t="shared" si="5"/>
        <v/>
      </c>
      <c r="I26" s="549" t="str">
        <f t="shared" si="12"/>
        <v/>
      </c>
      <c r="J26" s="550" t="str">
        <f t="shared" si="6"/>
        <v/>
      </c>
      <c r="K26" s="576"/>
      <c r="L26" s="577"/>
      <c r="M26" s="580"/>
      <c r="N26" s="580"/>
      <c r="O26" s="580"/>
      <c r="P26" s="580"/>
      <c r="Q26" s="580"/>
      <c r="R26" s="580"/>
      <c r="S26" s="580"/>
      <c r="T26" s="580"/>
      <c r="U26" s="580"/>
      <c r="V26" s="580"/>
      <c r="W26" s="581"/>
      <c r="X26" s="578"/>
      <c r="Y26" s="582"/>
      <c r="Z26" s="178"/>
      <c r="AA26" s="178"/>
      <c r="AB26" s="178"/>
      <c r="AD26" s="212">
        <f t="shared" si="7"/>
        <v>0</v>
      </c>
      <c r="AE26" s="204" t="str">
        <f t="shared" si="8"/>
        <v/>
      </c>
      <c r="AF26" s="213" t="e">
        <f t="shared" si="9"/>
        <v>#N/A</v>
      </c>
      <c r="AG26" s="122" t="str">
        <f t="shared" si="10"/>
        <v>---</v>
      </c>
      <c r="AH26" s="178"/>
      <c r="AI26" s="178"/>
      <c r="AJ26" s="178"/>
      <c r="AK26" s="178"/>
      <c r="AL26" s="178"/>
      <c r="AM26" s="178"/>
      <c r="AN26" s="178"/>
      <c r="AO26" s="178"/>
      <c r="AP26" s="178"/>
      <c r="AQ26" s="178"/>
      <c r="AR26" s="178"/>
      <c r="AS26" s="178"/>
      <c r="AT26" s="178"/>
      <c r="AU26" s="178"/>
    </row>
    <row r="27" spans="1:47">
      <c r="A27" s="1107" t="str">
        <f t="shared" si="0"/>
        <v/>
      </c>
      <c r="B27" s="543"/>
      <c r="C27" s="545" t="str">
        <f t="shared" si="11"/>
        <v/>
      </c>
      <c r="D27" s="546" t="str">
        <f t="shared" si="1"/>
        <v/>
      </c>
      <c r="E27" s="547" t="str">
        <f t="shared" si="13"/>
        <v/>
      </c>
      <c r="F27" s="551" t="str">
        <f t="shared" si="3"/>
        <v/>
      </c>
      <c r="G27" s="548" t="str">
        <f t="shared" si="4"/>
        <v/>
      </c>
      <c r="H27" s="546" t="str">
        <f t="shared" si="5"/>
        <v/>
      </c>
      <c r="I27" s="549" t="str">
        <f t="shared" si="12"/>
        <v/>
      </c>
      <c r="J27" s="550" t="str">
        <f t="shared" si="6"/>
        <v/>
      </c>
      <c r="K27" s="576"/>
      <c r="L27" s="577"/>
      <c r="M27" s="580"/>
      <c r="N27" s="580"/>
      <c r="O27" s="580"/>
      <c r="P27" s="580"/>
      <c r="Q27" s="580"/>
      <c r="R27" s="580"/>
      <c r="S27" s="580"/>
      <c r="T27" s="580"/>
      <c r="U27" s="580"/>
      <c r="V27" s="580"/>
      <c r="W27" s="581"/>
      <c r="X27" s="578"/>
      <c r="Y27" s="582"/>
      <c r="Z27" s="178"/>
      <c r="AA27" s="178"/>
      <c r="AB27" s="178"/>
      <c r="AD27" s="212">
        <f t="shared" si="7"/>
        <v>0</v>
      </c>
      <c r="AE27" s="204" t="str">
        <f t="shared" si="8"/>
        <v/>
      </c>
      <c r="AF27" s="213" t="e">
        <f t="shared" si="9"/>
        <v>#N/A</v>
      </c>
      <c r="AG27" s="122" t="str">
        <f t="shared" si="10"/>
        <v>---</v>
      </c>
      <c r="AH27" s="178"/>
      <c r="AI27" s="178"/>
      <c r="AJ27" s="178"/>
      <c r="AK27" s="178"/>
      <c r="AL27" s="178"/>
      <c r="AM27" s="178"/>
      <c r="AN27" s="178"/>
      <c r="AO27" s="178"/>
      <c r="AP27" s="178"/>
      <c r="AQ27" s="178"/>
      <c r="AR27" s="178"/>
      <c r="AS27" s="178"/>
      <c r="AT27" s="178"/>
      <c r="AU27" s="178"/>
    </row>
    <row r="28" spans="1:47">
      <c r="A28" s="1107" t="str">
        <f t="shared" si="0"/>
        <v/>
      </c>
      <c r="B28" s="543"/>
      <c r="C28" s="545" t="str">
        <f t="shared" si="11"/>
        <v/>
      </c>
      <c r="D28" s="546" t="str">
        <f t="shared" si="1"/>
        <v/>
      </c>
      <c r="E28" s="547" t="str">
        <f t="shared" si="13"/>
        <v/>
      </c>
      <c r="F28" s="551" t="str">
        <f t="shared" si="3"/>
        <v/>
      </c>
      <c r="G28" s="548" t="str">
        <f t="shared" si="4"/>
        <v/>
      </c>
      <c r="H28" s="546" t="str">
        <f t="shared" si="5"/>
        <v/>
      </c>
      <c r="I28" s="549" t="str">
        <f t="shared" si="12"/>
        <v/>
      </c>
      <c r="J28" s="550" t="str">
        <f t="shared" si="6"/>
        <v/>
      </c>
      <c r="K28" s="576"/>
      <c r="L28" s="577"/>
      <c r="M28" s="580"/>
      <c r="N28" s="580"/>
      <c r="O28" s="580"/>
      <c r="P28" s="580"/>
      <c r="Q28" s="580"/>
      <c r="R28" s="580"/>
      <c r="S28" s="580"/>
      <c r="T28" s="580"/>
      <c r="U28" s="580"/>
      <c r="V28" s="580"/>
      <c r="W28" s="581"/>
      <c r="X28" s="578"/>
      <c r="Y28" s="582"/>
      <c r="Z28" s="178"/>
      <c r="AA28" s="178"/>
      <c r="AB28" s="178"/>
      <c r="AD28" s="212">
        <f t="shared" si="7"/>
        <v>0</v>
      </c>
      <c r="AE28" s="204" t="str">
        <f t="shared" si="8"/>
        <v/>
      </c>
      <c r="AF28" s="213" t="e">
        <f t="shared" si="9"/>
        <v>#N/A</v>
      </c>
      <c r="AG28" s="122" t="str">
        <f t="shared" si="10"/>
        <v>---</v>
      </c>
      <c r="AH28" s="178"/>
      <c r="AI28" s="178"/>
      <c r="AJ28" s="178"/>
      <c r="AK28" s="178"/>
      <c r="AL28" s="178"/>
      <c r="AM28" s="178"/>
      <c r="AN28" s="178"/>
      <c r="AO28" s="178"/>
      <c r="AP28" s="178"/>
      <c r="AQ28" s="178"/>
      <c r="AR28" s="178"/>
      <c r="AS28" s="178"/>
      <c r="AT28" s="178"/>
      <c r="AU28" s="178"/>
    </row>
    <row r="29" spans="1:47">
      <c r="A29" s="1107" t="str">
        <f t="shared" si="0"/>
        <v/>
      </c>
      <c r="B29" s="543"/>
      <c r="C29" s="545" t="str">
        <f t="shared" si="11"/>
        <v/>
      </c>
      <c r="D29" s="546" t="str">
        <f t="shared" si="1"/>
        <v/>
      </c>
      <c r="E29" s="547" t="str">
        <f t="shared" si="13"/>
        <v/>
      </c>
      <c r="F29" s="551" t="str">
        <f t="shared" si="3"/>
        <v/>
      </c>
      <c r="G29" s="548" t="str">
        <f t="shared" si="4"/>
        <v/>
      </c>
      <c r="H29" s="546" t="str">
        <f t="shared" si="5"/>
        <v/>
      </c>
      <c r="I29" s="549" t="str">
        <f t="shared" si="12"/>
        <v/>
      </c>
      <c r="J29" s="550" t="str">
        <f t="shared" si="6"/>
        <v/>
      </c>
      <c r="K29" s="576"/>
      <c r="L29" s="577"/>
      <c r="M29" s="580"/>
      <c r="N29" s="580"/>
      <c r="O29" s="580"/>
      <c r="P29" s="580"/>
      <c r="Q29" s="580"/>
      <c r="R29" s="580"/>
      <c r="S29" s="580"/>
      <c r="T29" s="580"/>
      <c r="U29" s="580"/>
      <c r="V29" s="580"/>
      <c r="W29" s="581"/>
      <c r="X29" s="578"/>
      <c r="Y29" s="582"/>
      <c r="Z29" s="178"/>
      <c r="AA29" s="178"/>
      <c r="AB29" s="178"/>
      <c r="AD29" s="212">
        <f t="shared" si="7"/>
        <v>0</v>
      </c>
      <c r="AE29" s="204" t="str">
        <f t="shared" si="8"/>
        <v/>
      </c>
      <c r="AF29" s="213" t="e">
        <f t="shared" si="9"/>
        <v>#N/A</v>
      </c>
      <c r="AG29" s="122" t="str">
        <f t="shared" si="10"/>
        <v>---</v>
      </c>
      <c r="AH29" s="178"/>
      <c r="AI29" s="178"/>
      <c r="AJ29" s="178"/>
      <c r="AK29" s="178"/>
      <c r="AL29" s="178"/>
      <c r="AM29" s="178"/>
      <c r="AN29" s="178"/>
      <c r="AO29" s="178"/>
      <c r="AP29" s="178"/>
      <c r="AQ29" s="178"/>
      <c r="AR29" s="178"/>
      <c r="AS29" s="178"/>
      <c r="AT29" s="178"/>
      <c r="AU29" s="178"/>
    </row>
    <row r="30" spans="1:47">
      <c r="A30" s="1107" t="str">
        <f t="shared" si="0"/>
        <v/>
      </c>
      <c r="B30" s="543"/>
      <c r="C30" s="545" t="str">
        <f t="shared" si="11"/>
        <v/>
      </c>
      <c r="D30" s="546" t="str">
        <f t="shared" si="1"/>
        <v/>
      </c>
      <c r="E30" s="547" t="str">
        <f t="shared" si="13"/>
        <v/>
      </c>
      <c r="F30" s="551" t="str">
        <f t="shared" si="3"/>
        <v/>
      </c>
      <c r="G30" s="548" t="str">
        <f t="shared" si="4"/>
        <v/>
      </c>
      <c r="H30" s="546" t="str">
        <f t="shared" si="5"/>
        <v/>
      </c>
      <c r="I30" s="549" t="str">
        <f t="shared" si="12"/>
        <v/>
      </c>
      <c r="J30" s="550" t="str">
        <f t="shared" si="6"/>
        <v/>
      </c>
      <c r="K30" s="576"/>
      <c r="L30" s="577"/>
      <c r="M30" s="580"/>
      <c r="N30" s="580"/>
      <c r="O30" s="580"/>
      <c r="P30" s="580"/>
      <c r="Q30" s="580"/>
      <c r="R30" s="580"/>
      <c r="S30" s="580"/>
      <c r="T30" s="580"/>
      <c r="U30" s="580"/>
      <c r="V30" s="580"/>
      <c r="W30" s="581"/>
      <c r="X30" s="578"/>
      <c r="Y30" s="582"/>
      <c r="Z30" s="178"/>
      <c r="AA30" s="178"/>
      <c r="AB30" s="178"/>
      <c r="AD30" s="212">
        <f t="shared" si="7"/>
        <v>0</v>
      </c>
      <c r="AE30" s="204" t="str">
        <f t="shared" si="8"/>
        <v/>
      </c>
      <c r="AF30" s="213" t="e">
        <f t="shared" si="9"/>
        <v>#N/A</v>
      </c>
      <c r="AG30" s="122" t="str">
        <f t="shared" si="10"/>
        <v>---</v>
      </c>
      <c r="AH30" s="178"/>
      <c r="AI30" s="178"/>
      <c r="AJ30" s="178"/>
      <c r="AK30" s="178"/>
      <c r="AL30" s="178"/>
      <c r="AM30" s="178"/>
      <c r="AN30" s="178"/>
      <c r="AO30" s="178"/>
      <c r="AP30" s="178"/>
      <c r="AQ30" s="178"/>
      <c r="AR30" s="178"/>
      <c r="AS30" s="178"/>
      <c r="AT30" s="178"/>
      <c r="AU30" s="178"/>
    </row>
    <row r="31" spans="1:47" ht="14.25" thickBot="1">
      <c r="A31" s="1107" t="str">
        <f t="shared" si="0"/>
        <v/>
      </c>
      <c r="B31" s="544"/>
      <c r="C31" s="552" t="str">
        <f>IF($B31="","",SUM(L31:W31)+(K31-X31))</f>
        <v/>
      </c>
      <c r="D31" s="546" t="str">
        <f t="shared" si="1"/>
        <v/>
      </c>
      <c r="E31" s="547" t="str">
        <f t="shared" si="13"/>
        <v/>
      </c>
      <c r="F31" s="553" t="str">
        <f t="shared" si="3"/>
        <v/>
      </c>
      <c r="G31" s="548" t="str">
        <f t="shared" si="4"/>
        <v/>
      </c>
      <c r="H31" s="546" t="str">
        <f t="shared" si="5"/>
        <v/>
      </c>
      <c r="I31" s="554" t="str">
        <f t="shared" si="12"/>
        <v/>
      </c>
      <c r="J31" s="550" t="str">
        <f t="shared" si="6"/>
        <v/>
      </c>
      <c r="K31" s="583"/>
      <c r="L31" s="584"/>
      <c r="M31" s="585"/>
      <c r="N31" s="585"/>
      <c r="O31" s="585"/>
      <c r="P31" s="585"/>
      <c r="Q31" s="585"/>
      <c r="R31" s="585"/>
      <c r="S31" s="585"/>
      <c r="T31" s="585"/>
      <c r="U31" s="585"/>
      <c r="V31" s="585"/>
      <c r="W31" s="586"/>
      <c r="X31" s="587"/>
      <c r="Y31" s="588"/>
      <c r="Z31" s="178"/>
      <c r="AA31" s="178"/>
      <c r="AB31" s="178"/>
      <c r="AD31" s="214">
        <f t="shared" si="7"/>
        <v>0</v>
      </c>
      <c r="AE31" s="205" t="str">
        <f t="shared" si="8"/>
        <v/>
      </c>
      <c r="AF31" s="232" t="e">
        <f t="shared" si="9"/>
        <v>#N/A</v>
      </c>
      <c r="AG31" s="215" t="str">
        <f t="shared" si="10"/>
        <v>---</v>
      </c>
      <c r="AH31" s="178"/>
      <c r="AI31" s="178"/>
      <c r="AJ31" s="178"/>
      <c r="AK31" s="178"/>
      <c r="AL31" s="178"/>
      <c r="AM31" s="178"/>
      <c r="AN31" s="178"/>
      <c r="AO31" s="178"/>
      <c r="AP31" s="178"/>
      <c r="AQ31" s="178"/>
      <c r="AR31" s="178"/>
      <c r="AS31" s="178"/>
      <c r="AT31" s="178"/>
      <c r="AU31" s="178"/>
    </row>
    <row r="32" spans="1:47">
      <c r="A32" s="1107">
        <f>IF($E32="",1,0)</f>
        <v>1</v>
      </c>
      <c r="B32" s="555"/>
      <c r="C32" s="556"/>
      <c r="D32" s="557"/>
      <c r="E32" s="558"/>
      <c r="F32" s="557"/>
      <c r="G32" s="559"/>
      <c r="H32" s="557"/>
      <c r="I32" s="560" t="str">
        <f>IF(OR($B32="",$B32="（選択してください）"),"",IF($A32=0,C32*E32*G32,C32*G32))</f>
        <v/>
      </c>
      <c r="J32" s="561"/>
      <c r="K32" s="589"/>
      <c r="L32" s="590"/>
      <c r="M32" s="591"/>
      <c r="N32" s="592"/>
      <c r="O32" s="592"/>
      <c r="P32" s="592"/>
      <c r="Q32" s="592"/>
      <c r="R32" s="592"/>
      <c r="S32" s="592"/>
      <c r="T32" s="592"/>
      <c r="U32" s="592"/>
      <c r="V32" s="592"/>
      <c r="W32" s="593"/>
      <c r="X32" s="594"/>
      <c r="Y32" s="595"/>
      <c r="Z32" s="178"/>
      <c r="AA32" s="178"/>
      <c r="AB32" s="178"/>
      <c r="AD32" s="209">
        <f t="shared" si="7"/>
        <v>0</v>
      </c>
      <c r="AE32" s="203">
        <f t="shared" si="8"/>
        <v>0</v>
      </c>
      <c r="AF32" s="203" t="str">
        <f>IF($E32="","---",$E32)</f>
        <v>---</v>
      </c>
      <c r="AG32" s="211" t="str">
        <f t="shared" si="10"/>
        <v>---</v>
      </c>
      <c r="AH32" s="178"/>
      <c r="AI32" s="178"/>
      <c r="AJ32" s="178"/>
      <c r="AK32" s="178"/>
      <c r="AL32" s="178"/>
      <c r="AM32" s="178"/>
      <c r="AN32" s="178"/>
      <c r="AO32" s="178"/>
      <c r="AP32" s="178"/>
      <c r="AQ32" s="178"/>
      <c r="AR32" s="178"/>
      <c r="AS32" s="178"/>
      <c r="AT32" s="178"/>
      <c r="AU32" s="178"/>
    </row>
    <row r="33" spans="1:47">
      <c r="A33" s="1107">
        <f>IF($E33="",1,0)</f>
        <v>1</v>
      </c>
      <c r="B33" s="562"/>
      <c r="C33" s="563"/>
      <c r="D33" s="564"/>
      <c r="E33" s="565"/>
      <c r="F33" s="564"/>
      <c r="G33" s="566"/>
      <c r="H33" s="564"/>
      <c r="I33" s="567" t="str">
        <f>IF(OR($B33="",$B33="（選択してください）"),"",IF($A33=0,C33*E33*G33,C33*G33))</f>
        <v/>
      </c>
      <c r="J33" s="568"/>
      <c r="K33" s="596"/>
      <c r="L33" s="597"/>
      <c r="M33" s="598"/>
      <c r="N33" s="599"/>
      <c r="O33" s="599"/>
      <c r="P33" s="599"/>
      <c r="Q33" s="599"/>
      <c r="R33" s="599"/>
      <c r="S33" s="599"/>
      <c r="T33" s="599"/>
      <c r="U33" s="599"/>
      <c r="V33" s="599"/>
      <c r="W33" s="600"/>
      <c r="X33" s="601"/>
      <c r="Y33" s="582"/>
      <c r="Z33" s="178"/>
      <c r="AA33" s="178"/>
      <c r="AB33" s="178"/>
      <c r="AD33" s="212">
        <f t="shared" si="7"/>
        <v>0</v>
      </c>
      <c r="AE33" s="204">
        <f t="shared" si="8"/>
        <v>0</v>
      </c>
      <c r="AF33" s="204" t="str">
        <f>IF($E33="","---",$E33)</f>
        <v>---</v>
      </c>
      <c r="AG33" s="122" t="str">
        <f t="shared" si="10"/>
        <v>---</v>
      </c>
      <c r="AH33" s="178"/>
      <c r="AI33" s="178"/>
      <c r="AJ33" s="178"/>
      <c r="AK33" s="178"/>
      <c r="AL33" s="178"/>
      <c r="AM33" s="178"/>
      <c r="AN33" s="178"/>
      <c r="AO33" s="178"/>
      <c r="AP33" s="178"/>
      <c r="AQ33" s="178"/>
      <c r="AR33" s="178"/>
      <c r="AS33" s="178"/>
      <c r="AT33" s="178"/>
      <c r="AU33" s="178"/>
    </row>
    <row r="34" spans="1:47" ht="14.25" thickBot="1">
      <c r="A34" s="1107">
        <f>IF($E34="",1,0)</f>
        <v>1</v>
      </c>
      <c r="B34" s="569"/>
      <c r="C34" s="570"/>
      <c r="D34" s="571"/>
      <c r="E34" s="572"/>
      <c r="F34" s="571"/>
      <c r="G34" s="573"/>
      <c r="H34" s="571"/>
      <c r="I34" s="574" t="str">
        <f>IF(OR($B34="",$B34="（選択してください）"),"",IF($A34=0,C34*E34*G34,C34*G34))</f>
        <v/>
      </c>
      <c r="J34" s="575"/>
      <c r="K34" s="602"/>
      <c r="L34" s="603"/>
      <c r="M34" s="604"/>
      <c r="N34" s="605"/>
      <c r="O34" s="605"/>
      <c r="P34" s="605"/>
      <c r="Q34" s="605"/>
      <c r="R34" s="605"/>
      <c r="S34" s="605"/>
      <c r="T34" s="605"/>
      <c r="U34" s="605"/>
      <c r="V34" s="605"/>
      <c r="W34" s="606"/>
      <c r="X34" s="607"/>
      <c r="Y34" s="608"/>
      <c r="Z34" s="178"/>
      <c r="AA34" s="178"/>
      <c r="AB34" s="178"/>
      <c r="AD34" s="216">
        <f t="shared" si="7"/>
        <v>0</v>
      </c>
      <c r="AE34" s="206">
        <f t="shared" si="8"/>
        <v>0</v>
      </c>
      <c r="AF34" s="206" t="str">
        <f>IF($E34="","---",$E34)</f>
        <v>---</v>
      </c>
      <c r="AG34" s="123" t="str">
        <f t="shared" si="10"/>
        <v>---</v>
      </c>
      <c r="AH34" s="178"/>
      <c r="AI34" s="178"/>
      <c r="AJ34" s="178"/>
      <c r="AK34" s="178"/>
      <c r="AL34" s="178"/>
      <c r="AM34" s="178"/>
      <c r="AN34" s="178"/>
      <c r="AO34" s="178"/>
      <c r="AP34" s="178"/>
      <c r="AQ34" s="178"/>
      <c r="AR34" s="178"/>
      <c r="AS34" s="178"/>
      <c r="AT34" s="178"/>
      <c r="AU34" s="178"/>
    </row>
    <row r="35" spans="1:47" ht="14.25" thickBot="1">
      <c r="Z35" s="178"/>
      <c r="AA35" s="178"/>
      <c r="AB35" s="178"/>
      <c r="AD35" s="178"/>
      <c r="AE35" s="178"/>
      <c r="AF35" s="207" t="s">
        <v>185</v>
      </c>
      <c r="AG35" s="208">
        <f>SUM(AG12:AG34)</f>
        <v>0</v>
      </c>
    </row>
    <row r="37" spans="1:47">
      <c r="B37" s="1665" t="s">
        <v>1521</v>
      </c>
      <c r="C37" s="1665"/>
      <c r="D37" s="1665"/>
      <c r="E37" s="1665"/>
      <c r="F37" s="1665"/>
      <c r="G37" s="1665"/>
      <c r="H37" s="1665"/>
      <c r="I37" s="1665"/>
      <c r="J37" s="1665"/>
      <c r="K37" s="1665"/>
      <c r="L37" s="1665"/>
      <c r="M37" s="1665"/>
      <c r="N37" s="1665"/>
      <c r="O37" s="1665"/>
      <c r="P37" s="1665"/>
    </row>
    <row r="38" spans="1:47">
      <c r="B38" s="1665"/>
      <c r="C38" s="1665"/>
      <c r="D38" s="1665"/>
      <c r="E38" s="1665"/>
      <c r="F38" s="1665"/>
      <c r="G38" s="1665"/>
      <c r="H38" s="1665"/>
      <c r="I38" s="1665"/>
      <c r="J38" s="1665"/>
      <c r="K38" s="1665"/>
      <c r="L38" s="1665"/>
      <c r="M38" s="1665"/>
      <c r="N38" s="1665"/>
      <c r="O38" s="1665"/>
      <c r="P38" s="1665"/>
    </row>
    <row r="39" spans="1:47">
      <c r="B39" s="1665"/>
      <c r="C39" s="1665"/>
      <c r="D39" s="1665"/>
      <c r="E39" s="1665"/>
      <c r="F39" s="1665"/>
      <c r="G39" s="1665"/>
      <c r="H39" s="1665"/>
      <c r="I39" s="1665"/>
      <c r="J39" s="1665"/>
      <c r="K39" s="1665"/>
      <c r="L39" s="1665"/>
      <c r="M39" s="1665"/>
      <c r="N39" s="1665"/>
      <c r="O39" s="1665"/>
      <c r="P39" s="1665"/>
    </row>
  </sheetData>
  <sheetProtection sheet="1"/>
  <mergeCells count="14">
    <mergeCell ref="B37:P37"/>
    <mergeCell ref="B38:P38"/>
    <mergeCell ref="B39:P39"/>
    <mergeCell ref="X10:X11"/>
    <mergeCell ref="Y10:Y11"/>
    <mergeCell ref="L10:W10"/>
    <mergeCell ref="F8:H8"/>
    <mergeCell ref="C7:D7"/>
    <mergeCell ref="K10:K11"/>
    <mergeCell ref="B10:B11"/>
    <mergeCell ref="C10:D10"/>
    <mergeCell ref="E10:F10"/>
    <mergeCell ref="G10:H10"/>
    <mergeCell ref="I10:I11"/>
  </mergeCells>
  <phoneticPr fontId="9"/>
  <conditionalFormatting sqref="B12:B31">
    <cfRule type="containsBlanks" dxfId="192" priority="3">
      <formula>LEN(TRIM(B12))=0</formula>
    </cfRule>
  </conditionalFormatting>
  <conditionalFormatting sqref="C12:J31">
    <cfRule type="containsBlanks" dxfId="191" priority="2">
      <formula>LEN(TRIM(C12))=0</formula>
    </cfRule>
  </conditionalFormatting>
  <conditionalFormatting sqref="K12:Y31">
    <cfRule type="containsBlanks" dxfId="190" priority="4">
      <formula>LEN(TRIM(K12))=0</formula>
    </cfRule>
  </conditionalFormatting>
  <dataValidations count="1">
    <dataValidation type="list" allowBlank="1" showInputMessage="1" showErrorMessage="1" sqref="B12:B31" xr:uid="{00000000-0002-0000-0600-000000000000}">
      <formula1>活動種別</formula1>
    </dataValidation>
  </dataValidations>
  <pageMargins left="0.43307086614173229" right="0.43307086614173229" top="0.55118110236220474" bottom="0.55118110236220474" header="0.31496062992125984" footer="0.31496062992125984"/>
  <pageSetup paperSize="9" scale="61" orientation="landscape" r:id="rId1"/>
  <colBreaks count="1" manualBreakCount="1">
    <brk id="25" min="1" max="27"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905914951680140A6AB41281DB37ABD" ma:contentTypeVersion="13" ma:contentTypeDescription="新しいドキュメントを作成します。" ma:contentTypeScope="" ma:versionID="385481329483dde335251291831826d3">
  <xsd:schema xmlns:xsd="http://www.w3.org/2001/XMLSchema" xmlns:xs="http://www.w3.org/2001/XMLSchema" xmlns:p="http://schemas.microsoft.com/office/2006/metadata/properties" xmlns:ns2="1c8094e6-b943-4f7f-ad42-f7be029d92a7" xmlns:ns3="22d15cf7-27b1-4136-b3fc-8d1c240fa939" targetNamespace="http://schemas.microsoft.com/office/2006/metadata/properties" ma:root="true" ma:fieldsID="487f915c6e5b27f8ca32bbffb182f8c3" ns2:_="" ns3:_="">
    <xsd:import namespace="1c8094e6-b943-4f7f-ad42-f7be029d92a7"/>
    <xsd:import namespace="22d15cf7-27b1-4136-b3fc-8d1c240fa939"/>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ServiceOCR"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8094e6-b943-4f7f-ad42-f7be029d92a7"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画像タグ" ma:readOnly="false" ma:fieldId="{5cf76f15-5ced-4ddc-b409-7134ff3c332f}" ma:taxonomyMulti="true" ma:sspId="86517c5f-9894-42f1-95c8-805871939daa"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descrip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2d15cf7-27b1-4136-b3fc-8d1c240fa939"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982921a3-8bba-4899-9622-a06a332d3bb0}" ma:internalName="TaxCatchAll" ma:showField="CatchAllData" ma:web="22d15cf7-27b1-4136-b3fc-8d1c240fa93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E5FC75A-1B55-4D6C-AA7E-2E41ED47A4DB}">
  <ds:schemaRefs>
    <ds:schemaRef ds:uri="http://schemas.microsoft.com/sharepoint/v3/contenttype/forms"/>
  </ds:schemaRefs>
</ds:datastoreItem>
</file>

<file path=customXml/itemProps2.xml><?xml version="1.0" encoding="utf-8"?>
<ds:datastoreItem xmlns:ds="http://schemas.openxmlformats.org/officeDocument/2006/customXml" ds:itemID="{C6ECD5B3-7F39-4DC7-A7A4-2ED70141AC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8094e6-b943-4f7f-ad42-f7be029d92a7"/>
    <ds:schemaRef ds:uri="22d15cf7-27b1-4136-b3fc-8d1c240fa9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147</vt:i4>
      </vt:variant>
    </vt:vector>
  </HeadingPairs>
  <TitlesOfParts>
    <vt:vector size="184" baseType="lpstr">
      <vt:lpstr>必ずこのシートから始めてください</vt:lpstr>
      <vt:lpstr>応募申請書</vt:lpstr>
      <vt:lpstr>様式第１　別紙1</vt:lpstr>
      <vt:lpstr>【参照】産業分類番号一覧</vt:lpstr>
      <vt:lpstr>別添１_要件確認</vt:lpstr>
      <vt:lpstr>別添２_代表事業者</vt:lpstr>
      <vt:lpstr>別添２_共同申請者１</vt:lpstr>
      <vt:lpstr>別添２_共同申請者２</vt:lpstr>
      <vt:lpstr>別添3</vt:lpstr>
      <vt:lpstr>別添4</vt:lpstr>
      <vt:lpstr>別添３_実施計画書まとめ</vt:lpstr>
      <vt:lpstr>別添6_個票1</vt:lpstr>
      <vt:lpstr>別添6_個票2</vt:lpstr>
      <vt:lpstr>別添6_個票3</vt:lpstr>
      <vt:lpstr>別添6_個票4</vt:lpstr>
      <vt:lpstr>別添6_個票5</vt:lpstr>
      <vt:lpstr>別添6_個票6</vt:lpstr>
      <vt:lpstr>別添6_個票7</vt:lpstr>
      <vt:lpstr>別添6_個票8</vt:lpstr>
      <vt:lpstr>別添6_個票9</vt:lpstr>
      <vt:lpstr>別添6_個票10</vt:lpstr>
      <vt:lpstr>別添7</vt:lpstr>
      <vt:lpstr>別添3A_設備構成比較_個票1</vt:lpstr>
      <vt:lpstr>別添3A_設備構成比較_個票2</vt:lpstr>
      <vt:lpstr>別添４_スケジュール</vt:lpstr>
      <vt:lpstr>様式第１ 別紙2</vt:lpstr>
      <vt:lpstr>別添５_経費内訳表</vt:lpstr>
      <vt:lpstr>別添６_資金計画表</vt:lpstr>
      <vt:lpstr>別添７_ファイナンスリース</vt:lpstr>
      <vt:lpstr>別添８_消費税仕入税額控除</vt:lpstr>
      <vt:lpstr>作業用_業種</vt:lpstr>
      <vt:lpstr>事業報告書用転記元シート</vt:lpstr>
      <vt:lpstr>作業用_係数</vt:lpstr>
      <vt:lpstr>作業用_区分等</vt:lpstr>
      <vt:lpstr>Sheet1</vt:lpstr>
      <vt:lpstr>Sheet2</vt:lpstr>
      <vt:lpstr>（参考1記入例用）換算係数</vt:lpstr>
      <vt:lpstr>'（参考1記入例用）換算係数'!Print_Area</vt:lpstr>
      <vt:lpstr>【参照】産業分類番号一覧!Print_Area</vt:lpstr>
      <vt:lpstr>応募申請書!Print_Area</vt:lpstr>
      <vt:lpstr>事業報告書用転記元シート!Print_Area</vt:lpstr>
      <vt:lpstr>別添１_要件確認!Print_Area</vt:lpstr>
      <vt:lpstr>別添２_共同申請者１!Print_Area</vt:lpstr>
      <vt:lpstr>別添２_共同申請者２!Print_Area</vt:lpstr>
      <vt:lpstr>別添２_代表事業者!Print_Area</vt:lpstr>
      <vt:lpstr>別添3!Print_Area</vt:lpstr>
      <vt:lpstr>別添３_実施計画書まとめ!Print_Area</vt:lpstr>
      <vt:lpstr>別添3A_設備構成比較_個票1!Print_Area</vt:lpstr>
      <vt:lpstr>別添3A_設備構成比較_個票2!Print_Area</vt:lpstr>
      <vt:lpstr>別添4!Print_Area</vt:lpstr>
      <vt:lpstr>別添４_スケジュール!Print_Area</vt:lpstr>
      <vt:lpstr>別添５_経費内訳表!Print_Area</vt:lpstr>
      <vt:lpstr>別添6_個票1!Print_Area</vt:lpstr>
      <vt:lpstr>別添6_個票10!Print_Area</vt:lpstr>
      <vt:lpstr>別添6_個票2!Print_Area</vt:lpstr>
      <vt:lpstr>別添6_個票3!Print_Area</vt:lpstr>
      <vt:lpstr>別添6_個票4!Print_Area</vt:lpstr>
      <vt:lpstr>別添6_個票5!Print_Area</vt:lpstr>
      <vt:lpstr>別添6_個票6!Print_Area</vt:lpstr>
      <vt:lpstr>別添6_個票7!Print_Area</vt:lpstr>
      <vt:lpstr>別添6_個票8!Print_Area</vt:lpstr>
      <vt:lpstr>別添6_個票9!Print_Area</vt:lpstr>
      <vt:lpstr>別添６_資金計画表!Print_Area</vt:lpstr>
      <vt:lpstr>別添7!Print_Area</vt:lpstr>
      <vt:lpstr>別添７_ファイナンスリース!Print_Area</vt:lpstr>
      <vt:lpstr>別添８_消費税仕入税額控除!Print_Area</vt:lpstr>
      <vt:lpstr>'様式第１　別紙1'!Print_Area</vt:lpstr>
      <vt:lpstr>'様式第１ 別紙2'!Print_Area</vt:lpstr>
      <vt:lpstr>別添５_経費内訳表!Print_Titles</vt:lpstr>
      <vt:lpstr>'様式第１ 別紙2'!Print_Titles</vt:lpstr>
      <vt:lpstr>システム・設備区分</vt:lpstr>
      <vt:lpstr>活動種別</vt:lpstr>
      <vt:lpstr>企業分類</vt:lpstr>
      <vt:lpstr>個票番号</vt:lpstr>
      <vt:lpstr>対策種類</vt:lpstr>
      <vt:lpstr>単位と係数</vt:lpstr>
      <vt:lpstr>単価</vt:lpstr>
      <vt:lpstr>中分類</vt:lpstr>
      <vt:lpstr>中分類1</vt:lpstr>
      <vt:lpstr>中分類10</vt:lpstr>
      <vt:lpstr>中分類11</vt:lpstr>
      <vt:lpstr>中分類12</vt:lpstr>
      <vt:lpstr>中分類13</vt:lpstr>
      <vt:lpstr>中分類14</vt:lpstr>
      <vt:lpstr>中分類15</vt:lpstr>
      <vt:lpstr>中分類16</vt:lpstr>
      <vt:lpstr>中分類17</vt:lpstr>
      <vt:lpstr>中分類18</vt:lpstr>
      <vt:lpstr>中分類19</vt:lpstr>
      <vt:lpstr>中分類2</vt:lpstr>
      <vt:lpstr>中分類20</vt:lpstr>
      <vt:lpstr>中分類21</vt:lpstr>
      <vt:lpstr>中分類22</vt:lpstr>
      <vt:lpstr>中分類23</vt:lpstr>
      <vt:lpstr>中分類24</vt:lpstr>
      <vt:lpstr>中分類25</vt:lpstr>
      <vt:lpstr>中分類26</vt:lpstr>
      <vt:lpstr>中分類27</vt:lpstr>
      <vt:lpstr>中分類28</vt:lpstr>
      <vt:lpstr>中分類29</vt:lpstr>
      <vt:lpstr>中分類3</vt:lpstr>
      <vt:lpstr>中分類30</vt:lpstr>
      <vt:lpstr>中分類31</vt:lpstr>
      <vt:lpstr>中分類32</vt:lpstr>
      <vt:lpstr>中分類33</vt:lpstr>
      <vt:lpstr>中分類34</vt:lpstr>
      <vt:lpstr>中分類35</vt:lpstr>
      <vt:lpstr>中分類36</vt:lpstr>
      <vt:lpstr>中分類37</vt:lpstr>
      <vt:lpstr>中分類38</vt:lpstr>
      <vt:lpstr>中分類39</vt:lpstr>
      <vt:lpstr>中分類4</vt:lpstr>
      <vt:lpstr>中分類40</vt:lpstr>
      <vt:lpstr>中分類41</vt:lpstr>
      <vt:lpstr>中分類42</vt:lpstr>
      <vt:lpstr>中分類43</vt:lpstr>
      <vt:lpstr>中分類44</vt:lpstr>
      <vt:lpstr>中分類45</vt:lpstr>
      <vt:lpstr>中分類46</vt:lpstr>
      <vt:lpstr>中分類47</vt:lpstr>
      <vt:lpstr>中分類48</vt:lpstr>
      <vt:lpstr>中分類49</vt:lpstr>
      <vt:lpstr>中分類5</vt:lpstr>
      <vt:lpstr>中分類50</vt:lpstr>
      <vt:lpstr>中分類51</vt:lpstr>
      <vt:lpstr>中分類52</vt:lpstr>
      <vt:lpstr>中分類53</vt:lpstr>
      <vt:lpstr>中分類54</vt:lpstr>
      <vt:lpstr>中分類55</vt:lpstr>
      <vt:lpstr>中分類56</vt:lpstr>
      <vt:lpstr>中分類57</vt:lpstr>
      <vt:lpstr>中分類58</vt:lpstr>
      <vt:lpstr>中分類59</vt:lpstr>
      <vt:lpstr>中分類6</vt:lpstr>
      <vt:lpstr>中分類60</vt:lpstr>
      <vt:lpstr>中分類61</vt:lpstr>
      <vt:lpstr>中分類62</vt:lpstr>
      <vt:lpstr>中分類63</vt:lpstr>
      <vt:lpstr>中分類64</vt:lpstr>
      <vt:lpstr>中分類65</vt:lpstr>
      <vt:lpstr>中分類66</vt:lpstr>
      <vt:lpstr>中分類67</vt:lpstr>
      <vt:lpstr>中分類68</vt:lpstr>
      <vt:lpstr>中分類69</vt:lpstr>
      <vt:lpstr>中分類7</vt:lpstr>
      <vt:lpstr>中分類70</vt:lpstr>
      <vt:lpstr>中分類71</vt:lpstr>
      <vt:lpstr>中分類72</vt:lpstr>
      <vt:lpstr>中分類73</vt:lpstr>
      <vt:lpstr>中分類74</vt:lpstr>
      <vt:lpstr>中分類75</vt:lpstr>
      <vt:lpstr>中分類76</vt:lpstr>
      <vt:lpstr>中分類77</vt:lpstr>
      <vt:lpstr>中分類78</vt:lpstr>
      <vt:lpstr>中分類79</vt:lpstr>
      <vt:lpstr>中分類8</vt:lpstr>
      <vt:lpstr>中分類80</vt:lpstr>
      <vt:lpstr>中分類81</vt:lpstr>
      <vt:lpstr>中分類82</vt:lpstr>
      <vt:lpstr>中分類83</vt:lpstr>
      <vt:lpstr>中分類84</vt:lpstr>
      <vt:lpstr>中分類85</vt:lpstr>
      <vt:lpstr>中分類86</vt:lpstr>
      <vt:lpstr>中分類87</vt:lpstr>
      <vt:lpstr>中分類88</vt:lpstr>
      <vt:lpstr>中分類89</vt:lpstr>
      <vt:lpstr>中分類9</vt:lpstr>
      <vt:lpstr>中分類90</vt:lpstr>
      <vt:lpstr>中分類91</vt:lpstr>
      <vt:lpstr>中分類92</vt:lpstr>
      <vt:lpstr>中分類93</vt:lpstr>
      <vt:lpstr>中分類94</vt:lpstr>
      <vt:lpstr>中分類95</vt:lpstr>
      <vt:lpstr>中分類96</vt:lpstr>
      <vt:lpstr>中分類97</vt:lpstr>
      <vt:lpstr>中分類98</vt:lpstr>
      <vt:lpstr>中分類99</vt:lpstr>
      <vt:lpstr>中分類振り分け</vt:lpstr>
      <vt:lpstr>電力等のGJ換算係数</vt:lpstr>
      <vt:lpstr>都道府県名</vt:lpstr>
      <vt:lpstr>'（参考1記入例用）換算係数'!燃料等</vt:lpstr>
      <vt:lpstr>範囲区分</vt:lpstr>
      <vt:lpstr>付随対策番号</vt:lpstr>
      <vt:lpstr>補助対象の種類</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jigyo13</dc:creator>
  <cp:lastModifiedBy>木場 和義</cp:lastModifiedBy>
  <cp:lastPrinted>2025-04-04T00:50:27Z</cp:lastPrinted>
  <dcterms:created xsi:type="dcterms:W3CDTF">2011-03-04T02:05:56Z</dcterms:created>
  <dcterms:modified xsi:type="dcterms:W3CDTF">2025-04-10T02:52:05Z</dcterms:modified>
</cp:coreProperties>
</file>